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D456" i="8" l="1"/>
  <c r="E456" i="8"/>
  <c r="F456" i="8"/>
  <c r="G456" i="8"/>
  <c r="H456" i="8"/>
  <c r="I456" i="8"/>
  <c r="J456" i="8"/>
  <c r="K456" i="8"/>
  <c r="L456" i="8"/>
  <c r="M456" i="8"/>
  <c r="O456" i="8"/>
  <c r="P456" i="8"/>
  <c r="Q456" i="8"/>
  <c r="R456" i="8"/>
  <c r="S456" i="8"/>
  <c r="T456" i="8"/>
  <c r="D457" i="8"/>
  <c r="E457" i="8"/>
  <c r="F457" i="8"/>
  <c r="G457" i="8"/>
  <c r="H457" i="8"/>
  <c r="I457" i="8"/>
  <c r="J457" i="8"/>
  <c r="K457" i="8"/>
  <c r="L457" i="8"/>
  <c r="M457" i="8"/>
  <c r="O457" i="8"/>
  <c r="P457" i="8"/>
  <c r="T457" i="8" s="1"/>
  <c r="Q457" i="8"/>
  <c r="R457" i="8"/>
  <c r="S457" i="8"/>
  <c r="D458" i="8"/>
  <c r="E458" i="8"/>
  <c r="F458" i="8"/>
  <c r="G458" i="8"/>
  <c r="H458" i="8"/>
  <c r="I458" i="8"/>
  <c r="J458" i="8"/>
  <c r="K458" i="8"/>
  <c r="L458" i="8"/>
  <c r="M458" i="8"/>
  <c r="O458" i="8"/>
  <c r="P458" i="8"/>
  <c r="T458" i="8" s="1"/>
  <c r="Q458" i="8"/>
  <c r="R458" i="8"/>
  <c r="S458" i="8"/>
  <c r="D459" i="8"/>
  <c r="E459" i="8"/>
  <c r="F459" i="8"/>
  <c r="G459" i="8"/>
  <c r="H459" i="8"/>
  <c r="I459" i="8"/>
  <c r="J459" i="8"/>
  <c r="K459" i="8"/>
  <c r="L459" i="8"/>
  <c r="M459" i="8"/>
  <c r="O459" i="8"/>
  <c r="P459" i="8"/>
  <c r="T459" i="8" s="1"/>
  <c r="Q459" i="8"/>
  <c r="R459" i="8"/>
  <c r="S459" i="8"/>
  <c r="D460" i="8"/>
  <c r="E460" i="8"/>
  <c r="F460" i="8"/>
  <c r="G460" i="8"/>
  <c r="H460" i="8"/>
  <c r="I460" i="8"/>
  <c r="J460" i="8"/>
  <c r="K460" i="8"/>
  <c r="L460" i="8"/>
  <c r="M460" i="8"/>
  <c r="O460" i="8"/>
  <c r="P460" i="8"/>
  <c r="Q460" i="8"/>
  <c r="R460" i="8"/>
  <c r="S460" i="8"/>
  <c r="T460" i="8"/>
  <c r="D461" i="8"/>
  <c r="E461" i="8"/>
  <c r="F461" i="8"/>
  <c r="G461" i="8"/>
  <c r="H461" i="8"/>
  <c r="I461" i="8"/>
  <c r="J461" i="8"/>
  <c r="K461" i="8"/>
  <c r="L461" i="8"/>
  <c r="M461" i="8"/>
  <c r="O461" i="8"/>
  <c r="P461" i="8"/>
  <c r="T461" i="8" s="1"/>
  <c r="Q461" i="8"/>
  <c r="R461" i="8"/>
  <c r="S461" i="8"/>
  <c r="D462" i="8"/>
  <c r="E462" i="8"/>
  <c r="F462" i="8"/>
  <c r="G462" i="8"/>
  <c r="H462" i="8"/>
  <c r="I462" i="8"/>
  <c r="J462" i="8"/>
  <c r="K462" i="8"/>
  <c r="L462" i="8"/>
  <c r="M462" i="8"/>
  <c r="O462" i="8"/>
  <c r="P462" i="8"/>
  <c r="Q462" i="8"/>
  <c r="R462" i="8"/>
  <c r="S462" i="8"/>
  <c r="T462" i="8"/>
  <c r="D463" i="8"/>
  <c r="E463" i="8"/>
  <c r="F463" i="8"/>
  <c r="G463" i="8"/>
  <c r="H463" i="8"/>
  <c r="I463" i="8"/>
  <c r="J463" i="8"/>
  <c r="K463" i="8"/>
  <c r="L463" i="8"/>
  <c r="M463" i="8"/>
  <c r="O463" i="8"/>
  <c r="P463" i="8"/>
  <c r="T463" i="8" s="1"/>
  <c r="Q463" i="8"/>
  <c r="R463" i="8"/>
  <c r="S463" i="8"/>
  <c r="D464" i="8"/>
  <c r="E464" i="8"/>
  <c r="F464" i="8"/>
  <c r="G464" i="8"/>
  <c r="H464" i="8"/>
  <c r="I464" i="8"/>
  <c r="J464" i="8"/>
  <c r="K464" i="8"/>
  <c r="L464" i="8"/>
  <c r="M464" i="8"/>
  <c r="O464" i="8"/>
  <c r="P464" i="8"/>
  <c r="Q464" i="8"/>
  <c r="R464" i="8"/>
  <c r="S464" i="8"/>
  <c r="T464" i="8"/>
  <c r="D465" i="8"/>
  <c r="E465" i="8"/>
  <c r="F465" i="8"/>
  <c r="G465" i="8"/>
  <c r="H465" i="8"/>
  <c r="I465" i="8"/>
  <c r="J465" i="8"/>
  <c r="K465" i="8"/>
  <c r="L465" i="8"/>
  <c r="M465" i="8"/>
  <c r="O465" i="8"/>
  <c r="P465" i="8"/>
  <c r="T465" i="8" s="1"/>
  <c r="Q465" i="8"/>
  <c r="R465" i="8"/>
  <c r="S465" i="8"/>
  <c r="D466" i="8"/>
  <c r="E466" i="8"/>
  <c r="F466" i="8"/>
  <c r="G466" i="8"/>
  <c r="H466" i="8"/>
  <c r="I466" i="8"/>
  <c r="J466" i="8"/>
  <c r="K466" i="8"/>
  <c r="L466" i="8"/>
  <c r="M466" i="8"/>
  <c r="O466" i="8"/>
  <c r="P466" i="8"/>
  <c r="T466" i="8" s="1"/>
  <c r="Q466" i="8"/>
  <c r="R466" i="8"/>
  <c r="S466" i="8"/>
  <c r="D467" i="8"/>
  <c r="E467" i="8"/>
  <c r="F467" i="8"/>
  <c r="G467" i="8"/>
  <c r="H467" i="8"/>
  <c r="I467" i="8"/>
  <c r="J467" i="8"/>
  <c r="K467" i="8"/>
  <c r="L467" i="8"/>
  <c r="M467" i="8"/>
  <c r="O467" i="8"/>
  <c r="P467" i="8"/>
  <c r="T467" i="8" s="1"/>
  <c r="Q467" i="8"/>
  <c r="R467" i="8"/>
  <c r="S467" i="8"/>
  <c r="D468" i="8"/>
  <c r="E468" i="8"/>
  <c r="F468" i="8"/>
  <c r="G468" i="8"/>
  <c r="H468" i="8"/>
  <c r="I468" i="8"/>
  <c r="J468" i="8"/>
  <c r="K468" i="8"/>
  <c r="L468" i="8"/>
  <c r="M468" i="8"/>
  <c r="O468" i="8"/>
  <c r="P468" i="8"/>
  <c r="T468" i="8" s="1"/>
  <c r="Q468" i="8"/>
  <c r="R468" i="8"/>
  <c r="S468" i="8"/>
  <c r="D469" i="8"/>
  <c r="E469" i="8"/>
  <c r="F469" i="8"/>
  <c r="G469" i="8"/>
  <c r="H469" i="8"/>
  <c r="I469" i="8"/>
  <c r="J469" i="8"/>
  <c r="K469" i="8"/>
  <c r="L469" i="8"/>
  <c r="M469" i="8"/>
  <c r="O469" i="8"/>
  <c r="P469" i="8"/>
  <c r="Q469" i="8"/>
  <c r="R469" i="8"/>
  <c r="S469" i="8"/>
  <c r="T469" i="8"/>
  <c r="D470" i="8"/>
  <c r="E470" i="8"/>
  <c r="F470" i="8"/>
  <c r="G470" i="8"/>
  <c r="H470" i="8"/>
  <c r="I470" i="8"/>
  <c r="J470" i="8"/>
  <c r="K470" i="8"/>
  <c r="L470" i="8"/>
  <c r="M470" i="8"/>
  <c r="O470" i="8"/>
  <c r="P470" i="8"/>
  <c r="T470" i="8" s="1"/>
  <c r="Q470" i="8"/>
  <c r="R470" i="8"/>
  <c r="S470" i="8"/>
  <c r="D471" i="8"/>
  <c r="E471" i="8"/>
  <c r="F471" i="8"/>
  <c r="G471" i="8"/>
  <c r="H471" i="8"/>
  <c r="I471" i="8"/>
  <c r="J471" i="8"/>
  <c r="K471" i="8"/>
  <c r="L471" i="8"/>
  <c r="M471" i="8"/>
  <c r="O471" i="8"/>
  <c r="P471" i="8"/>
  <c r="T471" i="8" s="1"/>
  <c r="Q471" i="8"/>
  <c r="R471" i="8"/>
  <c r="S471" i="8"/>
  <c r="D472" i="8"/>
  <c r="E472" i="8"/>
  <c r="F472" i="8"/>
  <c r="G472" i="8"/>
  <c r="H472" i="8"/>
  <c r="I472" i="8"/>
  <c r="J472" i="8"/>
  <c r="K472" i="8"/>
  <c r="L472" i="8"/>
  <c r="M472" i="8"/>
  <c r="O472" i="8"/>
  <c r="P472" i="8"/>
  <c r="T472" i="8" s="1"/>
  <c r="Q472" i="8"/>
  <c r="R472" i="8"/>
  <c r="S472" i="8"/>
  <c r="D473" i="8"/>
  <c r="E473" i="8"/>
  <c r="F473" i="8"/>
  <c r="G473" i="8"/>
  <c r="H473" i="8"/>
  <c r="I473" i="8"/>
  <c r="J473" i="8"/>
  <c r="K473" i="8"/>
  <c r="L473" i="8"/>
  <c r="M473" i="8"/>
  <c r="O473" i="8"/>
  <c r="P473" i="8"/>
  <c r="Q473" i="8"/>
  <c r="R473" i="8"/>
  <c r="S473" i="8"/>
  <c r="T473" i="8"/>
  <c r="D474" i="8"/>
  <c r="E474" i="8"/>
  <c r="F474" i="8"/>
  <c r="G474" i="8"/>
  <c r="H474" i="8"/>
  <c r="I474" i="8"/>
  <c r="J474" i="8"/>
  <c r="K474" i="8"/>
  <c r="L474" i="8"/>
  <c r="M474" i="8"/>
  <c r="O474" i="8"/>
  <c r="P474" i="8"/>
  <c r="Q474" i="8"/>
  <c r="R474" i="8"/>
  <c r="S474" i="8"/>
  <c r="T474" i="8"/>
  <c r="D475" i="8"/>
  <c r="E475" i="8"/>
  <c r="F475" i="8"/>
  <c r="G475" i="8"/>
  <c r="H475" i="8"/>
  <c r="I475" i="8"/>
  <c r="J475" i="8"/>
  <c r="K475" i="8"/>
  <c r="L475" i="8"/>
  <c r="M475" i="8"/>
  <c r="O475" i="8"/>
  <c r="P475" i="8"/>
  <c r="Q475" i="8"/>
  <c r="R475" i="8"/>
  <c r="S475" i="8"/>
  <c r="T475" i="8"/>
  <c r="D476" i="8"/>
  <c r="E476" i="8"/>
  <c r="F476" i="8"/>
  <c r="G476" i="8"/>
  <c r="H476" i="8"/>
  <c r="I476" i="8"/>
  <c r="J476" i="8"/>
  <c r="K476" i="8"/>
  <c r="L476" i="8"/>
  <c r="M476" i="8"/>
  <c r="O476" i="8"/>
  <c r="P476" i="8"/>
  <c r="Q476" i="8"/>
  <c r="R476" i="8"/>
  <c r="S476" i="8"/>
  <c r="T476" i="8"/>
  <c r="D477" i="8"/>
  <c r="E477" i="8"/>
  <c r="F477" i="8"/>
  <c r="G477" i="8"/>
  <c r="H477" i="8"/>
  <c r="I477" i="8"/>
  <c r="J477" i="8"/>
  <c r="K477" i="8"/>
  <c r="L477" i="8"/>
  <c r="M477" i="8"/>
  <c r="O477" i="8"/>
  <c r="P477" i="8"/>
  <c r="Q477" i="8"/>
  <c r="R477" i="8"/>
  <c r="S477" i="8"/>
  <c r="T477" i="8"/>
  <c r="D478" i="8"/>
  <c r="E478" i="8"/>
  <c r="F478" i="8"/>
  <c r="G478" i="8"/>
  <c r="H478" i="8"/>
  <c r="I478" i="8"/>
  <c r="J478" i="8"/>
  <c r="K478" i="8"/>
  <c r="L478" i="8"/>
  <c r="M478" i="8"/>
  <c r="O478" i="8"/>
  <c r="P478" i="8"/>
  <c r="Q478" i="8"/>
  <c r="R478" i="8"/>
  <c r="S478" i="8"/>
  <c r="T478" i="8"/>
  <c r="D479" i="8"/>
  <c r="E479" i="8"/>
  <c r="F479" i="8"/>
  <c r="G479" i="8"/>
  <c r="H479" i="8"/>
  <c r="I479" i="8"/>
  <c r="J479" i="8"/>
  <c r="K479" i="8"/>
  <c r="L479" i="8"/>
  <c r="M479" i="8"/>
  <c r="O479" i="8"/>
  <c r="P479" i="8"/>
  <c r="Q479" i="8"/>
  <c r="R479" i="8"/>
  <c r="S479" i="8"/>
  <c r="T479" i="8"/>
  <c r="D480" i="8"/>
  <c r="E480" i="8"/>
  <c r="F480" i="8"/>
  <c r="G480" i="8"/>
  <c r="H480" i="8"/>
  <c r="I480" i="8"/>
  <c r="J480" i="8"/>
  <c r="K480" i="8"/>
  <c r="L480" i="8"/>
  <c r="M480" i="8"/>
  <c r="O480" i="8"/>
  <c r="P480" i="8"/>
  <c r="T480" i="8" s="1"/>
  <c r="Q480" i="8"/>
  <c r="R480" i="8"/>
  <c r="S480" i="8"/>
  <c r="D481" i="8"/>
  <c r="E481" i="8"/>
  <c r="F481" i="8"/>
  <c r="G481" i="8"/>
  <c r="H481" i="8"/>
  <c r="I481" i="8"/>
  <c r="J481" i="8"/>
  <c r="K481" i="8"/>
  <c r="L481" i="8"/>
  <c r="M481" i="8"/>
  <c r="O481" i="8"/>
  <c r="P481" i="8"/>
  <c r="Q481" i="8"/>
  <c r="R481" i="8"/>
  <c r="S481" i="8"/>
  <c r="T481" i="8"/>
  <c r="D482" i="8"/>
  <c r="E482" i="8"/>
  <c r="F482" i="8"/>
  <c r="G482" i="8"/>
  <c r="H482" i="8"/>
  <c r="I482" i="8"/>
  <c r="J482" i="8"/>
  <c r="K482" i="8"/>
  <c r="L482" i="8"/>
  <c r="M482" i="8"/>
  <c r="O482" i="8"/>
  <c r="P482" i="8"/>
  <c r="T482" i="8" s="1"/>
  <c r="Q482" i="8"/>
  <c r="R482" i="8"/>
  <c r="S482" i="8"/>
  <c r="D483" i="8"/>
  <c r="E483" i="8"/>
  <c r="F483" i="8"/>
  <c r="G483" i="8"/>
  <c r="H483" i="8"/>
  <c r="I483" i="8"/>
  <c r="J483" i="8"/>
  <c r="K483" i="8"/>
  <c r="L483" i="8"/>
  <c r="M483" i="8"/>
  <c r="O483" i="8"/>
  <c r="P483" i="8"/>
  <c r="T483" i="8" s="1"/>
  <c r="Q483" i="8"/>
  <c r="R483" i="8"/>
  <c r="S483" i="8"/>
  <c r="D484" i="8"/>
  <c r="E484" i="8"/>
  <c r="F484" i="8"/>
  <c r="G484" i="8"/>
  <c r="H484" i="8"/>
  <c r="I484" i="8"/>
  <c r="J484" i="8"/>
  <c r="K484" i="8"/>
  <c r="L484" i="8"/>
  <c r="M484" i="8"/>
  <c r="O484" i="8"/>
  <c r="P484" i="8"/>
  <c r="Q484" i="8"/>
  <c r="R484" i="8"/>
  <c r="S484" i="8"/>
  <c r="T484" i="8"/>
  <c r="D485" i="8"/>
  <c r="E485" i="8"/>
  <c r="F485" i="8"/>
  <c r="G485" i="8"/>
  <c r="H485" i="8"/>
  <c r="I485" i="8"/>
  <c r="J485" i="8"/>
  <c r="K485" i="8"/>
  <c r="L485" i="8"/>
  <c r="M485" i="8"/>
  <c r="O485" i="8"/>
  <c r="P485" i="8"/>
  <c r="T485" i="8" s="1"/>
  <c r="Q485" i="8"/>
  <c r="R485" i="8"/>
  <c r="S485" i="8"/>
  <c r="D486" i="8"/>
  <c r="E486" i="8"/>
  <c r="F486" i="8"/>
  <c r="G486" i="8"/>
  <c r="H486" i="8"/>
  <c r="I486" i="8"/>
  <c r="J486" i="8"/>
  <c r="K486" i="8"/>
  <c r="L486" i="8"/>
  <c r="M486" i="8"/>
  <c r="O486" i="8"/>
  <c r="P486" i="8"/>
  <c r="T486" i="8" s="1"/>
  <c r="Q486" i="8"/>
  <c r="R486" i="8"/>
  <c r="S486" i="8"/>
  <c r="D487" i="8"/>
  <c r="E487" i="8"/>
  <c r="F487" i="8"/>
  <c r="G487" i="8"/>
  <c r="H487" i="8"/>
  <c r="I487" i="8"/>
  <c r="J487" i="8"/>
  <c r="K487" i="8"/>
  <c r="L487" i="8"/>
  <c r="M487" i="8"/>
  <c r="O487" i="8"/>
  <c r="P487" i="8"/>
  <c r="Q487" i="8"/>
  <c r="R487" i="8"/>
  <c r="S487" i="8"/>
  <c r="T487" i="8"/>
  <c r="D488" i="8"/>
  <c r="E488" i="8"/>
  <c r="F488" i="8"/>
  <c r="G488" i="8"/>
  <c r="H488" i="8"/>
  <c r="I488" i="8"/>
  <c r="J488" i="8"/>
  <c r="K488" i="8"/>
  <c r="L488" i="8"/>
  <c r="M488" i="8"/>
  <c r="O488" i="8"/>
  <c r="P488" i="8"/>
  <c r="T488" i="8" s="1"/>
  <c r="Q488" i="8"/>
  <c r="R488" i="8"/>
  <c r="S488" i="8"/>
  <c r="D489" i="8"/>
  <c r="E489" i="8"/>
  <c r="F489" i="8"/>
  <c r="G489" i="8"/>
  <c r="H489" i="8"/>
  <c r="I489" i="8"/>
  <c r="J489" i="8"/>
  <c r="K489" i="8"/>
  <c r="L489" i="8"/>
  <c r="M489" i="8"/>
  <c r="O489" i="8"/>
  <c r="P489" i="8"/>
  <c r="Q489" i="8"/>
  <c r="R489" i="8"/>
  <c r="S489" i="8"/>
  <c r="T489" i="8"/>
  <c r="D490" i="8"/>
  <c r="E490" i="8"/>
  <c r="F490" i="8"/>
  <c r="G490" i="8"/>
  <c r="H490" i="8"/>
  <c r="I490" i="8"/>
  <c r="J490" i="8"/>
  <c r="K490" i="8"/>
  <c r="L490" i="8"/>
  <c r="M490" i="8"/>
  <c r="O490" i="8"/>
  <c r="P490" i="8"/>
  <c r="T490" i="8" s="1"/>
  <c r="Q490" i="8"/>
  <c r="R490" i="8"/>
  <c r="S490" i="8"/>
  <c r="D491" i="8"/>
  <c r="E491" i="8"/>
  <c r="F491" i="8"/>
  <c r="G491" i="8"/>
  <c r="H491" i="8"/>
  <c r="I491" i="8"/>
  <c r="J491" i="8"/>
  <c r="K491" i="8"/>
  <c r="L491" i="8"/>
  <c r="M491" i="8"/>
  <c r="O491" i="8"/>
  <c r="P491" i="8"/>
  <c r="Q491" i="8"/>
  <c r="R491" i="8"/>
  <c r="S491" i="8"/>
  <c r="T491" i="8"/>
  <c r="D492" i="8"/>
  <c r="E492" i="8"/>
  <c r="F492" i="8"/>
  <c r="G492" i="8"/>
  <c r="H492" i="8"/>
  <c r="I492" i="8"/>
  <c r="J492" i="8"/>
  <c r="K492" i="8"/>
  <c r="L492" i="8"/>
  <c r="M492" i="8"/>
  <c r="O492" i="8"/>
  <c r="P492" i="8"/>
  <c r="Q492" i="8"/>
  <c r="R492" i="8"/>
  <c r="S492" i="8"/>
  <c r="T492" i="8"/>
  <c r="D493" i="8"/>
  <c r="E493" i="8"/>
  <c r="F493" i="8"/>
  <c r="G493" i="8"/>
  <c r="H493" i="8"/>
  <c r="I493" i="8"/>
  <c r="J493" i="8"/>
  <c r="K493" i="8"/>
  <c r="L493" i="8"/>
  <c r="M493" i="8"/>
  <c r="O493" i="8"/>
  <c r="P493" i="8"/>
  <c r="T493" i="8" s="1"/>
  <c r="Q493" i="8"/>
  <c r="R493" i="8"/>
  <c r="S493" i="8"/>
  <c r="D494" i="8"/>
  <c r="E494" i="8"/>
  <c r="F494" i="8"/>
  <c r="G494" i="8"/>
  <c r="H494" i="8"/>
  <c r="I494" i="8"/>
  <c r="J494" i="8"/>
  <c r="K494" i="8"/>
  <c r="L494" i="8"/>
  <c r="M494" i="8"/>
  <c r="O494" i="8"/>
  <c r="P494" i="8"/>
  <c r="Q494" i="8"/>
  <c r="R494" i="8"/>
  <c r="S494" i="8"/>
  <c r="T494" i="8"/>
  <c r="D495" i="8"/>
  <c r="E495" i="8"/>
  <c r="F495" i="8"/>
  <c r="G495" i="8"/>
  <c r="H495" i="8"/>
  <c r="I495" i="8"/>
  <c r="J495" i="8"/>
  <c r="K495" i="8"/>
  <c r="L495" i="8"/>
  <c r="M495" i="8"/>
  <c r="O495" i="8"/>
  <c r="P495" i="8"/>
  <c r="T495" i="8" s="1"/>
  <c r="Q495" i="8"/>
  <c r="R495" i="8"/>
  <c r="S495" i="8"/>
  <c r="D496" i="8"/>
  <c r="E496" i="8"/>
  <c r="F496" i="8"/>
  <c r="G496" i="8"/>
  <c r="H496" i="8"/>
  <c r="I496" i="8"/>
  <c r="J496" i="8"/>
  <c r="K496" i="8"/>
  <c r="L496" i="8"/>
  <c r="M496" i="8"/>
  <c r="O496" i="8"/>
  <c r="P496" i="8"/>
  <c r="Q496" i="8"/>
  <c r="R496" i="8"/>
  <c r="S496" i="8"/>
  <c r="T496" i="8"/>
  <c r="D497" i="8"/>
  <c r="E497" i="8"/>
  <c r="F497" i="8"/>
  <c r="G497" i="8"/>
  <c r="H497" i="8"/>
  <c r="I497" i="8"/>
  <c r="J497" i="8"/>
  <c r="K497" i="8"/>
  <c r="L497" i="8"/>
  <c r="M497" i="8"/>
  <c r="O497" i="8"/>
  <c r="P497" i="8"/>
  <c r="Q497" i="8"/>
  <c r="R497" i="8"/>
  <c r="S497" i="8"/>
  <c r="T497" i="8"/>
  <c r="D498" i="8"/>
  <c r="E498" i="8"/>
  <c r="F498" i="8"/>
  <c r="G498" i="8"/>
  <c r="H498" i="8"/>
  <c r="I498" i="8"/>
  <c r="J498" i="8"/>
  <c r="K498" i="8"/>
  <c r="L498" i="8"/>
  <c r="M498" i="8"/>
  <c r="O498" i="8"/>
  <c r="P498" i="8"/>
  <c r="Q498" i="8"/>
  <c r="R498" i="8"/>
  <c r="S498" i="8"/>
  <c r="T498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U640" i="2"/>
  <c r="V640" i="2"/>
  <c r="W640" i="2"/>
  <c r="X640" i="2"/>
  <c r="AA640" i="2" s="1"/>
  <c r="Y640" i="2"/>
  <c r="Z640" i="2"/>
  <c r="AB640" i="2"/>
  <c r="AC640" i="2"/>
  <c r="U641" i="2"/>
  <c r="V641" i="2"/>
  <c r="W641" i="2"/>
  <c r="AC641" i="2" s="1"/>
  <c r="X641" i="2"/>
  <c r="Y641" i="2"/>
  <c r="Z641" i="2"/>
  <c r="AA641" i="2"/>
  <c r="AB641" i="2"/>
  <c r="U642" i="2"/>
  <c r="V642" i="2"/>
  <c r="AB642" i="2" s="1"/>
  <c r="W642" i="2"/>
  <c r="AC642" i="2" s="1"/>
  <c r="X642" i="2"/>
  <c r="Y642" i="2"/>
  <c r="Z642" i="2"/>
  <c r="AA642" i="2"/>
  <c r="U643" i="2"/>
  <c r="AA643" i="2" s="1"/>
  <c r="V643" i="2"/>
  <c r="AB643" i="2" s="1"/>
  <c r="W643" i="2"/>
  <c r="X643" i="2"/>
  <c r="Y643" i="2"/>
  <c r="Z643" i="2"/>
  <c r="AC643" i="2"/>
  <c r="U644" i="2"/>
  <c r="AA644" i="2" s="1"/>
  <c r="V644" i="2"/>
  <c r="W644" i="2"/>
  <c r="X644" i="2"/>
  <c r="Y644" i="2"/>
  <c r="Z644" i="2"/>
  <c r="AB644" i="2"/>
  <c r="AC644" i="2"/>
  <c r="U645" i="2"/>
  <c r="V645" i="2"/>
  <c r="W645" i="2"/>
  <c r="AC645" i="2" s="1"/>
  <c r="X645" i="2"/>
  <c r="Y645" i="2"/>
  <c r="Z645" i="2"/>
  <c r="AA645" i="2"/>
  <c r="AB645" i="2"/>
  <c r="U646" i="2"/>
  <c r="V646" i="2"/>
  <c r="AB646" i="2" s="1"/>
  <c r="W646" i="2"/>
  <c r="AC646" i="2" s="1"/>
  <c r="X646" i="2"/>
  <c r="Y646" i="2"/>
  <c r="Z646" i="2"/>
  <c r="AA646" i="2"/>
  <c r="U647" i="2"/>
  <c r="AA647" i="2" s="1"/>
  <c r="V647" i="2"/>
  <c r="AB647" i="2" s="1"/>
  <c r="W647" i="2"/>
  <c r="X647" i="2"/>
  <c r="Y647" i="2"/>
  <c r="Z647" i="2"/>
  <c r="AC647" i="2"/>
  <c r="U648" i="2"/>
  <c r="AA648" i="2" s="1"/>
  <c r="V648" i="2"/>
  <c r="W648" i="2"/>
  <c r="X648" i="2"/>
  <c r="Y648" i="2"/>
  <c r="Z648" i="2"/>
  <c r="AB648" i="2"/>
  <c r="AC648" i="2"/>
  <c r="U649" i="2"/>
  <c r="V649" i="2"/>
  <c r="W649" i="2"/>
  <c r="AC649" i="2" s="1"/>
  <c r="X649" i="2"/>
  <c r="Y649" i="2"/>
  <c r="Z649" i="2"/>
  <c r="AA649" i="2"/>
  <c r="AB649" i="2"/>
  <c r="U650" i="2"/>
  <c r="V650" i="2"/>
  <c r="AB650" i="2" s="1"/>
  <c r="W650" i="2"/>
  <c r="AC650" i="2" s="1"/>
  <c r="X650" i="2"/>
  <c r="Y650" i="2"/>
  <c r="Z650" i="2"/>
  <c r="AA650" i="2"/>
  <c r="U651" i="2"/>
  <c r="AA651" i="2" s="1"/>
  <c r="V651" i="2"/>
  <c r="AB651" i="2" s="1"/>
  <c r="W651" i="2"/>
  <c r="X651" i="2"/>
  <c r="Y651" i="2"/>
  <c r="Z651" i="2"/>
  <c r="AC651" i="2"/>
  <c r="U652" i="2"/>
  <c r="AA652" i="2" s="1"/>
  <c r="V652" i="2"/>
  <c r="W652" i="2"/>
  <c r="X652" i="2"/>
  <c r="Y652" i="2"/>
  <c r="Z652" i="2"/>
  <c r="AB652" i="2"/>
  <c r="AC652" i="2"/>
  <c r="U653" i="2"/>
  <c r="V653" i="2"/>
  <c r="W653" i="2"/>
  <c r="AC653" i="2" s="1"/>
  <c r="X653" i="2"/>
  <c r="Y653" i="2"/>
  <c r="Z653" i="2"/>
  <c r="AA653" i="2"/>
  <c r="AB653" i="2"/>
  <c r="U654" i="2"/>
  <c r="V654" i="2"/>
  <c r="AB654" i="2" s="1"/>
  <c r="W654" i="2"/>
  <c r="AC654" i="2" s="1"/>
  <c r="X654" i="2"/>
  <c r="Y654" i="2"/>
  <c r="Z654" i="2"/>
  <c r="AA654" i="2"/>
  <c r="U655" i="2"/>
  <c r="AA655" i="2" s="1"/>
  <c r="V655" i="2"/>
  <c r="AB655" i="2" s="1"/>
  <c r="W655" i="2"/>
  <c r="X655" i="2"/>
  <c r="Y655" i="2"/>
  <c r="Z655" i="2"/>
  <c r="AC655" i="2"/>
  <c r="U656" i="2"/>
  <c r="AA656" i="2" s="1"/>
  <c r="V656" i="2"/>
  <c r="W656" i="2"/>
  <c r="X656" i="2"/>
  <c r="Y656" i="2"/>
  <c r="Z656" i="2"/>
  <c r="AB656" i="2"/>
  <c r="AC656" i="2"/>
  <c r="U657" i="2"/>
  <c r="V657" i="2"/>
  <c r="W657" i="2"/>
  <c r="AC657" i="2" s="1"/>
  <c r="X657" i="2"/>
  <c r="Y657" i="2"/>
  <c r="Z657" i="2"/>
  <c r="AA657" i="2"/>
  <c r="AB657" i="2"/>
  <c r="U658" i="2"/>
  <c r="V658" i="2"/>
  <c r="AB658" i="2" s="1"/>
  <c r="W658" i="2"/>
  <c r="AC658" i="2" s="1"/>
  <c r="X658" i="2"/>
  <c r="Y658" i="2"/>
  <c r="Z658" i="2"/>
  <c r="AA658" i="2"/>
  <c r="U659" i="2"/>
  <c r="AA659" i="2" s="1"/>
  <c r="V659" i="2"/>
  <c r="AB659" i="2" s="1"/>
  <c r="W659" i="2"/>
  <c r="X659" i="2"/>
  <c r="Y659" i="2"/>
  <c r="Z659" i="2"/>
  <c r="AC659" i="2"/>
  <c r="U660" i="2"/>
  <c r="AA660" i="2" s="1"/>
  <c r="V660" i="2"/>
  <c r="W660" i="2"/>
  <c r="X660" i="2"/>
  <c r="Y660" i="2"/>
  <c r="Z660" i="2"/>
  <c r="AB660" i="2"/>
  <c r="AC660" i="2"/>
  <c r="U661" i="2"/>
  <c r="V661" i="2"/>
  <c r="W661" i="2"/>
  <c r="AC661" i="2" s="1"/>
  <c r="X661" i="2"/>
  <c r="Y661" i="2"/>
  <c r="Z661" i="2"/>
  <c r="AA661" i="2"/>
  <c r="AB661" i="2"/>
  <c r="U662" i="2"/>
  <c r="V662" i="2"/>
  <c r="AB662" i="2" s="1"/>
  <c r="W662" i="2"/>
  <c r="AC662" i="2" s="1"/>
  <c r="X662" i="2"/>
  <c r="Y662" i="2"/>
  <c r="Z662" i="2"/>
  <c r="AA662" i="2"/>
  <c r="U663" i="2"/>
  <c r="AA663" i="2" s="1"/>
  <c r="V663" i="2"/>
  <c r="AB663" i="2" s="1"/>
  <c r="W663" i="2"/>
  <c r="X663" i="2"/>
  <c r="Y663" i="2"/>
  <c r="Z663" i="2"/>
  <c r="AC663" i="2"/>
  <c r="U664" i="2"/>
  <c r="AA664" i="2" s="1"/>
  <c r="V664" i="2"/>
  <c r="W664" i="2"/>
  <c r="X664" i="2"/>
  <c r="Y664" i="2"/>
  <c r="Z664" i="2"/>
  <c r="AB664" i="2"/>
  <c r="AC664" i="2"/>
  <c r="U665" i="2"/>
  <c r="V665" i="2"/>
  <c r="W665" i="2"/>
  <c r="AC665" i="2" s="1"/>
  <c r="X665" i="2"/>
  <c r="Y665" i="2"/>
  <c r="Z665" i="2"/>
  <c r="AA665" i="2"/>
  <c r="AB665" i="2"/>
  <c r="U666" i="2"/>
  <c r="V666" i="2"/>
  <c r="AB666" i="2" s="1"/>
  <c r="W666" i="2"/>
  <c r="AC666" i="2" s="1"/>
  <c r="X666" i="2"/>
  <c r="Y666" i="2"/>
  <c r="Z666" i="2"/>
  <c r="AA666" i="2"/>
  <c r="U667" i="2"/>
  <c r="AA667" i="2" s="1"/>
  <c r="V667" i="2"/>
  <c r="AB667" i="2" s="1"/>
  <c r="W667" i="2"/>
  <c r="X667" i="2"/>
  <c r="Y667" i="2"/>
  <c r="Z667" i="2"/>
  <c r="AC667" i="2"/>
  <c r="U668" i="2"/>
  <c r="AA668" i="2" s="1"/>
  <c r="V668" i="2"/>
  <c r="W668" i="2"/>
  <c r="X668" i="2"/>
  <c r="Y668" i="2"/>
  <c r="Z668" i="2"/>
  <c r="AB668" i="2"/>
  <c r="AC668" i="2"/>
  <c r="U669" i="2"/>
  <c r="V669" i="2"/>
  <c r="W669" i="2"/>
  <c r="AC669" i="2" s="1"/>
  <c r="X669" i="2"/>
  <c r="Y669" i="2"/>
  <c r="Z669" i="2"/>
  <c r="AA669" i="2"/>
  <c r="AB669" i="2"/>
  <c r="U670" i="2"/>
  <c r="V670" i="2"/>
  <c r="AB670" i="2" s="1"/>
  <c r="W670" i="2"/>
  <c r="AC670" i="2" s="1"/>
  <c r="X670" i="2"/>
  <c r="Y670" i="2"/>
  <c r="Z670" i="2"/>
  <c r="AA670" i="2"/>
  <c r="U671" i="2"/>
  <c r="AA671" i="2" s="1"/>
  <c r="V671" i="2"/>
  <c r="AB671" i="2" s="1"/>
  <c r="W671" i="2"/>
  <c r="X671" i="2"/>
  <c r="Y671" i="2"/>
  <c r="Z671" i="2"/>
  <c r="AC671" i="2"/>
  <c r="U672" i="2"/>
  <c r="AA672" i="2" s="1"/>
  <c r="V672" i="2"/>
  <c r="W672" i="2"/>
  <c r="X672" i="2"/>
  <c r="Y672" i="2"/>
  <c r="Z672" i="2"/>
  <c r="AB672" i="2"/>
  <c r="AC672" i="2"/>
  <c r="U673" i="2"/>
  <c r="V673" i="2"/>
  <c r="W673" i="2"/>
  <c r="AC673" i="2" s="1"/>
  <c r="X673" i="2"/>
  <c r="Y673" i="2"/>
  <c r="Z673" i="2"/>
  <c r="AA673" i="2"/>
  <c r="AB673" i="2"/>
  <c r="U674" i="2"/>
  <c r="V674" i="2"/>
  <c r="AB674" i="2" s="1"/>
  <c r="W674" i="2"/>
  <c r="AC674" i="2" s="1"/>
  <c r="X674" i="2"/>
  <c r="Y674" i="2"/>
  <c r="Z674" i="2"/>
  <c r="AA674" i="2"/>
  <c r="U675" i="2"/>
  <c r="AA675" i="2" s="1"/>
  <c r="V675" i="2"/>
  <c r="AB675" i="2" s="1"/>
  <c r="W675" i="2"/>
  <c r="X675" i="2"/>
  <c r="Y675" i="2"/>
  <c r="Z675" i="2"/>
  <c r="AC675" i="2"/>
  <c r="U676" i="2"/>
  <c r="AA676" i="2" s="1"/>
  <c r="V676" i="2"/>
  <c r="W676" i="2"/>
  <c r="X676" i="2"/>
  <c r="Y676" i="2"/>
  <c r="Z676" i="2"/>
  <c r="AB676" i="2"/>
  <c r="AC676" i="2"/>
  <c r="U677" i="2"/>
  <c r="V677" i="2"/>
  <c r="W677" i="2"/>
  <c r="AC677" i="2" s="1"/>
  <c r="X677" i="2"/>
  <c r="Y677" i="2"/>
  <c r="Z677" i="2"/>
  <c r="AA677" i="2"/>
  <c r="AB677" i="2"/>
  <c r="U678" i="2"/>
  <c r="V678" i="2"/>
  <c r="AB678" i="2" s="1"/>
  <c r="W678" i="2"/>
  <c r="AC678" i="2" s="1"/>
  <c r="X678" i="2"/>
  <c r="Y678" i="2"/>
  <c r="Z678" i="2"/>
  <c r="AA678" i="2"/>
  <c r="U679" i="2"/>
  <c r="AA679" i="2" s="1"/>
  <c r="V679" i="2"/>
  <c r="AB679" i="2" s="1"/>
  <c r="W679" i="2"/>
  <c r="X679" i="2"/>
  <c r="Y679" i="2"/>
  <c r="Z679" i="2"/>
  <c r="AC679" i="2"/>
  <c r="U680" i="2"/>
  <c r="AA680" i="2" s="1"/>
  <c r="V680" i="2"/>
  <c r="W680" i="2"/>
  <c r="X680" i="2"/>
  <c r="Y680" i="2"/>
  <c r="Z680" i="2"/>
  <c r="AB680" i="2"/>
  <c r="AC680" i="2"/>
  <c r="U681" i="2"/>
  <c r="V681" i="2"/>
  <c r="W681" i="2"/>
  <c r="AC681" i="2" s="1"/>
  <c r="X681" i="2"/>
  <c r="Y681" i="2"/>
  <c r="Z681" i="2"/>
  <c r="AA681" i="2"/>
  <c r="AB681" i="2"/>
  <c r="U682" i="2"/>
  <c r="V682" i="2"/>
  <c r="AB682" i="2" s="1"/>
  <c r="W682" i="2"/>
  <c r="AC682" i="2" s="1"/>
  <c r="X682" i="2"/>
  <c r="Y682" i="2"/>
  <c r="Z682" i="2"/>
  <c r="AA682" i="2"/>
  <c r="E640" i="2"/>
  <c r="F640" i="2"/>
  <c r="G640" i="2"/>
  <c r="H640" i="2"/>
  <c r="I640" i="2"/>
  <c r="J640" i="2"/>
  <c r="K640" i="2"/>
  <c r="L640" i="2"/>
  <c r="M640" i="2"/>
  <c r="N640" i="2"/>
  <c r="O640" i="2"/>
  <c r="P640" i="2"/>
  <c r="E641" i="2"/>
  <c r="F641" i="2"/>
  <c r="G641" i="2"/>
  <c r="H641" i="2"/>
  <c r="I641" i="2"/>
  <c r="J641" i="2"/>
  <c r="K641" i="2"/>
  <c r="L641" i="2"/>
  <c r="M641" i="2"/>
  <c r="N641" i="2"/>
  <c r="O641" i="2"/>
  <c r="P641" i="2"/>
  <c r="E642" i="2"/>
  <c r="F642" i="2"/>
  <c r="G642" i="2"/>
  <c r="H642" i="2"/>
  <c r="I642" i="2"/>
  <c r="J642" i="2"/>
  <c r="K642" i="2"/>
  <c r="L642" i="2"/>
  <c r="M642" i="2"/>
  <c r="N642" i="2"/>
  <c r="O642" i="2"/>
  <c r="P642" i="2"/>
  <c r="E643" i="2"/>
  <c r="F643" i="2"/>
  <c r="G643" i="2"/>
  <c r="H643" i="2"/>
  <c r="I643" i="2"/>
  <c r="J643" i="2"/>
  <c r="K643" i="2"/>
  <c r="L643" i="2"/>
  <c r="M643" i="2"/>
  <c r="N643" i="2"/>
  <c r="O643" i="2"/>
  <c r="P643" i="2"/>
  <c r="E644" i="2"/>
  <c r="N644" i="2" s="1"/>
  <c r="F644" i="2"/>
  <c r="G644" i="2"/>
  <c r="H644" i="2"/>
  <c r="I644" i="2"/>
  <c r="J644" i="2"/>
  <c r="K644" i="2"/>
  <c r="L644" i="2"/>
  <c r="M644" i="2"/>
  <c r="O644" i="2"/>
  <c r="P644" i="2"/>
  <c r="E645" i="2"/>
  <c r="N645" i="2" s="1"/>
  <c r="F645" i="2"/>
  <c r="G645" i="2"/>
  <c r="H645" i="2"/>
  <c r="I645" i="2"/>
  <c r="J645" i="2"/>
  <c r="K645" i="2"/>
  <c r="L645" i="2"/>
  <c r="M645" i="2"/>
  <c r="O645" i="2"/>
  <c r="P645" i="2"/>
  <c r="E646" i="2"/>
  <c r="N646" i="2" s="1"/>
  <c r="F646" i="2"/>
  <c r="G646" i="2"/>
  <c r="H646" i="2"/>
  <c r="I646" i="2"/>
  <c r="J646" i="2"/>
  <c r="K646" i="2"/>
  <c r="L646" i="2"/>
  <c r="M646" i="2"/>
  <c r="O646" i="2"/>
  <c r="P646" i="2"/>
  <c r="E647" i="2"/>
  <c r="N647" i="2" s="1"/>
  <c r="F647" i="2"/>
  <c r="G647" i="2"/>
  <c r="H647" i="2"/>
  <c r="I647" i="2"/>
  <c r="J647" i="2"/>
  <c r="K647" i="2"/>
  <c r="L647" i="2"/>
  <c r="M647" i="2"/>
  <c r="O647" i="2"/>
  <c r="P647" i="2"/>
  <c r="E648" i="2"/>
  <c r="N648" i="2" s="1"/>
  <c r="F648" i="2"/>
  <c r="G648" i="2"/>
  <c r="H648" i="2"/>
  <c r="I648" i="2"/>
  <c r="J648" i="2"/>
  <c r="K648" i="2"/>
  <c r="L648" i="2"/>
  <c r="M648" i="2"/>
  <c r="O648" i="2"/>
  <c r="P648" i="2"/>
  <c r="E649" i="2"/>
  <c r="N649" i="2" s="1"/>
  <c r="F649" i="2"/>
  <c r="G649" i="2"/>
  <c r="H649" i="2"/>
  <c r="I649" i="2"/>
  <c r="J649" i="2"/>
  <c r="K649" i="2"/>
  <c r="L649" i="2"/>
  <c r="M649" i="2"/>
  <c r="O649" i="2"/>
  <c r="P649" i="2"/>
  <c r="E650" i="2"/>
  <c r="N650" i="2" s="1"/>
  <c r="F650" i="2"/>
  <c r="G650" i="2"/>
  <c r="H650" i="2"/>
  <c r="I650" i="2"/>
  <c r="J650" i="2"/>
  <c r="K650" i="2"/>
  <c r="L650" i="2"/>
  <c r="M650" i="2"/>
  <c r="O650" i="2"/>
  <c r="P650" i="2"/>
  <c r="E651" i="2"/>
  <c r="N651" i="2" s="1"/>
  <c r="F651" i="2"/>
  <c r="G651" i="2"/>
  <c r="H651" i="2"/>
  <c r="I651" i="2"/>
  <c r="J651" i="2"/>
  <c r="K651" i="2"/>
  <c r="L651" i="2"/>
  <c r="M651" i="2"/>
  <c r="O651" i="2"/>
  <c r="P651" i="2"/>
  <c r="E652" i="2"/>
  <c r="N652" i="2" s="1"/>
  <c r="F652" i="2"/>
  <c r="G652" i="2"/>
  <c r="H652" i="2"/>
  <c r="I652" i="2"/>
  <c r="J652" i="2"/>
  <c r="K652" i="2"/>
  <c r="L652" i="2"/>
  <c r="M652" i="2"/>
  <c r="O652" i="2"/>
  <c r="P652" i="2"/>
  <c r="E653" i="2"/>
  <c r="N653" i="2" s="1"/>
  <c r="F653" i="2"/>
  <c r="G653" i="2"/>
  <c r="H653" i="2"/>
  <c r="I653" i="2"/>
  <c r="J653" i="2"/>
  <c r="K653" i="2"/>
  <c r="L653" i="2"/>
  <c r="M653" i="2"/>
  <c r="O653" i="2"/>
  <c r="P653" i="2"/>
  <c r="E654" i="2"/>
  <c r="N654" i="2" s="1"/>
  <c r="F654" i="2"/>
  <c r="G654" i="2"/>
  <c r="H654" i="2"/>
  <c r="I654" i="2"/>
  <c r="J654" i="2"/>
  <c r="K654" i="2"/>
  <c r="L654" i="2"/>
  <c r="M654" i="2"/>
  <c r="O654" i="2"/>
  <c r="P654" i="2"/>
  <c r="E655" i="2"/>
  <c r="N655" i="2" s="1"/>
  <c r="F655" i="2"/>
  <c r="G655" i="2"/>
  <c r="H655" i="2"/>
  <c r="I655" i="2"/>
  <c r="J655" i="2"/>
  <c r="K655" i="2"/>
  <c r="L655" i="2"/>
  <c r="M655" i="2"/>
  <c r="O655" i="2"/>
  <c r="P655" i="2"/>
  <c r="E656" i="2"/>
  <c r="N656" i="2" s="1"/>
  <c r="F656" i="2"/>
  <c r="G656" i="2"/>
  <c r="H656" i="2"/>
  <c r="I656" i="2"/>
  <c r="J656" i="2"/>
  <c r="K656" i="2"/>
  <c r="L656" i="2"/>
  <c r="M656" i="2"/>
  <c r="O656" i="2"/>
  <c r="P656" i="2"/>
  <c r="E657" i="2"/>
  <c r="N657" i="2" s="1"/>
  <c r="F657" i="2"/>
  <c r="G657" i="2"/>
  <c r="H657" i="2"/>
  <c r="I657" i="2"/>
  <c r="J657" i="2"/>
  <c r="K657" i="2"/>
  <c r="L657" i="2"/>
  <c r="M657" i="2"/>
  <c r="O657" i="2"/>
  <c r="P657" i="2"/>
  <c r="E658" i="2"/>
  <c r="N658" i="2" s="1"/>
  <c r="F658" i="2"/>
  <c r="G658" i="2"/>
  <c r="H658" i="2"/>
  <c r="I658" i="2"/>
  <c r="J658" i="2"/>
  <c r="K658" i="2"/>
  <c r="L658" i="2"/>
  <c r="M658" i="2"/>
  <c r="O658" i="2"/>
  <c r="P658" i="2"/>
  <c r="E659" i="2"/>
  <c r="N659" i="2" s="1"/>
  <c r="F659" i="2"/>
  <c r="G659" i="2"/>
  <c r="H659" i="2"/>
  <c r="I659" i="2"/>
  <c r="J659" i="2"/>
  <c r="K659" i="2"/>
  <c r="L659" i="2"/>
  <c r="M659" i="2"/>
  <c r="O659" i="2"/>
  <c r="P659" i="2"/>
  <c r="E660" i="2"/>
  <c r="N660" i="2" s="1"/>
  <c r="F660" i="2"/>
  <c r="G660" i="2"/>
  <c r="H660" i="2"/>
  <c r="I660" i="2"/>
  <c r="J660" i="2"/>
  <c r="K660" i="2"/>
  <c r="L660" i="2"/>
  <c r="M660" i="2"/>
  <c r="O660" i="2"/>
  <c r="P660" i="2"/>
  <c r="E661" i="2"/>
  <c r="N661" i="2" s="1"/>
  <c r="F661" i="2"/>
  <c r="G661" i="2"/>
  <c r="H661" i="2"/>
  <c r="I661" i="2"/>
  <c r="J661" i="2"/>
  <c r="K661" i="2"/>
  <c r="L661" i="2"/>
  <c r="M661" i="2"/>
  <c r="O661" i="2"/>
  <c r="P661" i="2"/>
  <c r="E662" i="2"/>
  <c r="N662" i="2" s="1"/>
  <c r="F662" i="2"/>
  <c r="G662" i="2"/>
  <c r="H662" i="2"/>
  <c r="I662" i="2"/>
  <c r="J662" i="2"/>
  <c r="K662" i="2"/>
  <c r="L662" i="2"/>
  <c r="M662" i="2"/>
  <c r="O662" i="2"/>
  <c r="P662" i="2"/>
  <c r="E663" i="2"/>
  <c r="N663" i="2" s="1"/>
  <c r="F663" i="2"/>
  <c r="G663" i="2"/>
  <c r="H663" i="2"/>
  <c r="I663" i="2"/>
  <c r="J663" i="2"/>
  <c r="K663" i="2"/>
  <c r="L663" i="2"/>
  <c r="M663" i="2"/>
  <c r="O663" i="2"/>
  <c r="P663" i="2"/>
  <c r="E664" i="2"/>
  <c r="N664" i="2" s="1"/>
  <c r="F664" i="2"/>
  <c r="G664" i="2"/>
  <c r="H664" i="2"/>
  <c r="I664" i="2"/>
  <c r="J664" i="2"/>
  <c r="K664" i="2"/>
  <c r="L664" i="2"/>
  <c r="M664" i="2"/>
  <c r="O664" i="2"/>
  <c r="P664" i="2"/>
  <c r="E665" i="2"/>
  <c r="N665" i="2" s="1"/>
  <c r="F665" i="2"/>
  <c r="G665" i="2"/>
  <c r="H665" i="2"/>
  <c r="I665" i="2"/>
  <c r="J665" i="2"/>
  <c r="K665" i="2"/>
  <c r="L665" i="2"/>
  <c r="M665" i="2"/>
  <c r="O665" i="2"/>
  <c r="P665" i="2"/>
  <c r="E666" i="2"/>
  <c r="N666" i="2" s="1"/>
  <c r="F666" i="2"/>
  <c r="G666" i="2"/>
  <c r="H666" i="2"/>
  <c r="I666" i="2"/>
  <c r="J666" i="2"/>
  <c r="K666" i="2"/>
  <c r="L666" i="2"/>
  <c r="M666" i="2"/>
  <c r="O666" i="2"/>
  <c r="P666" i="2"/>
  <c r="E667" i="2"/>
  <c r="N667" i="2" s="1"/>
  <c r="F667" i="2"/>
  <c r="G667" i="2"/>
  <c r="H667" i="2"/>
  <c r="I667" i="2"/>
  <c r="J667" i="2"/>
  <c r="K667" i="2"/>
  <c r="L667" i="2"/>
  <c r="M667" i="2"/>
  <c r="O667" i="2"/>
  <c r="P667" i="2"/>
  <c r="E668" i="2"/>
  <c r="N668" i="2" s="1"/>
  <c r="F668" i="2"/>
  <c r="G668" i="2"/>
  <c r="H668" i="2"/>
  <c r="I668" i="2"/>
  <c r="J668" i="2"/>
  <c r="K668" i="2"/>
  <c r="L668" i="2"/>
  <c r="M668" i="2"/>
  <c r="O668" i="2"/>
  <c r="P668" i="2"/>
  <c r="E669" i="2"/>
  <c r="N669" i="2" s="1"/>
  <c r="F669" i="2"/>
  <c r="G669" i="2"/>
  <c r="H669" i="2"/>
  <c r="I669" i="2"/>
  <c r="J669" i="2"/>
  <c r="K669" i="2"/>
  <c r="L669" i="2"/>
  <c r="M669" i="2"/>
  <c r="O669" i="2"/>
  <c r="P669" i="2"/>
  <c r="E670" i="2"/>
  <c r="N670" i="2" s="1"/>
  <c r="F670" i="2"/>
  <c r="G670" i="2"/>
  <c r="H670" i="2"/>
  <c r="I670" i="2"/>
  <c r="J670" i="2"/>
  <c r="K670" i="2"/>
  <c r="L670" i="2"/>
  <c r="M670" i="2"/>
  <c r="O670" i="2"/>
  <c r="P670" i="2"/>
  <c r="E671" i="2"/>
  <c r="N671" i="2" s="1"/>
  <c r="F671" i="2"/>
  <c r="G671" i="2"/>
  <c r="H671" i="2"/>
  <c r="I671" i="2"/>
  <c r="J671" i="2"/>
  <c r="K671" i="2"/>
  <c r="L671" i="2"/>
  <c r="M671" i="2"/>
  <c r="O671" i="2"/>
  <c r="P671" i="2"/>
  <c r="E672" i="2"/>
  <c r="N672" i="2" s="1"/>
  <c r="F672" i="2"/>
  <c r="G672" i="2"/>
  <c r="H672" i="2"/>
  <c r="I672" i="2"/>
  <c r="J672" i="2"/>
  <c r="K672" i="2"/>
  <c r="L672" i="2"/>
  <c r="M672" i="2"/>
  <c r="O672" i="2"/>
  <c r="P672" i="2"/>
  <c r="E673" i="2"/>
  <c r="N673" i="2" s="1"/>
  <c r="F673" i="2"/>
  <c r="G673" i="2"/>
  <c r="H673" i="2"/>
  <c r="I673" i="2"/>
  <c r="J673" i="2"/>
  <c r="K673" i="2"/>
  <c r="L673" i="2"/>
  <c r="M673" i="2"/>
  <c r="O673" i="2"/>
  <c r="P673" i="2"/>
  <c r="E674" i="2"/>
  <c r="N674" i="2" s="1"/>
  <c r="F674" i="2"/>
  <c r="G674" i="2"/>
  <c r="H674" i="2"/>
  <c r="I674" i="2"/>
  <c r="J674" i="2"/>
  <c r="K674" i="2"/>
  <c r="L674" i="2"/>
  <c r="M674" i="2"/>
  <c r="O674" i="2"/>
  <c r="P674" i="2"/>
  <c r="E675" i="2"/>
  <c r="N675" i="2" s="1"/>
  <c r="F675" i="2"/>
  <c r="G675" i="2"/>
  <c r="H675" i="2"/>
  <c r="I675" i="2"/>
  <c r="J675" i="2"/>
  <c r="K675" i="2"/>
  <c r="L675" i="2"/>
  <c r="M675" i="2"/>
  <c r="O675" i="2"/>
  <c r="P675" i="2"/>
  <c r="E676" i="2"/>
  <c r="N676" i="2" s="1"/>
  <c r="F676" i="2"/>
  <c r="G676" i="2"/>
  <c r="H676" i="2"/>
  <c r="I676" i="2"/>
  <c r="J676" i="2"/>
  <c r="K676" i="2"/>
  <c r="L676" i="2"/>
  <c r="M676" i="2"/>
  <c r="O676" i="2"/>
  <c r="P676" i="2"/>
  <c r="E677" i="2"/>
  <c r="N677" i="2" s="1"/>
  <c r="F677" i="2"/>
  <c r="G677" i="2"/>
  <c r="H677" i="2"/>
  <c r="I677" i="2"/>
  <c r="J677" i="2"/>
  <c r="K677" i="2"/>
  <c r="L677" i="2"/>
  <c r="M677" i="2"/>
  <c r="O677" i="2"/>
  <c r="P677" i="2"/>
  <c r="E678" i="2"/>
  <c r="N678" i="2" s="1"/>
  <c r="F678" i="2"/>
  <c r="G678" i="2"/>
  <c r="H678" i="2"/>
  <c r="I678" i="2"/>
  <c r="J678" i="2"/>
  <c r="K678" i="2"/>
  <c r="L678" i="2"/>
  <c r="M678" i="2"/>
  <c r="O678" i="2"/>
  <c r="P678" i="2"/>
  <c r="E679" i="2"/>
  <c r="N679" i="2" s="1"/>
  <c r="F679" i="2"/>
  <c r="G679" i="2"/>
  <c r="H679" i="2"/>
  <c r="I679" i="2"/>
  <c r="J679" i="2"/>
  <c r="K679" i="2"/>
  <c r="L679" i="2"/>
  <c r="M679" i="2"/>
  <c r="O679" i="2"/>
  <c r="P679" i="2"/>
  <c r="E680" i="2"/>
  <c r="N680" i="2" s="1"/>
  <c r="F680" i="2"/>
  <c r="G680" i="2"/>
  <c r="H680" i="2"/>
  <c r="I680" i="2"/>
  <c r="J680" i="2"/>
  <c r="K680" i="2"/>
  <c r="L680" i="2"/>
  <c r="M680" i="2"/>
  <c r="O680" i="2"/>
  <c r="P680" i="2"/>
  <c r="E681" i="2"/>
  <c r="N681" i="2" s="1"/>
  <c r="F681" i="2"/>
  <c r="G681" i="2"/>
  <c r="H681" i="2"/>
  <c r="I681" i="2"/>
  <c r="J681" i="2"/>
  <c r="K681" i="2"/>
  <c r="L681" i="2"/>
  <c r="M681" i="2"/>
  <c r="O681" i="2"/>
  <c r="P681" i="2"/>
  <c r="E682" i="2"/>
  <c r="N682" i="2" s="1"/>
  <c r="F682" i="2"/>
  <c r="G682" i="2"/>
  <c r="H682" i="2"/>
  <c r="I682" i="2"/>
  <c r="J682" i="2"/>
  <c r="K682" i="2"/>
  <c r="L682" i="2"/>
  <c r="M682" i="2"/>
  <c r="O682" i="2"/>
  <c r="P682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290" i="8" l="1"/>
  <c r="E290" i="8"/>
  <c r="F290" i="8"/>
  <c r="G290" i="8"/>
  <c r="H290" i="8"/>
  <c r="I290" i="8"/>
  <c r="J290" i="8"/>
  <c r="K290" i="8"/>
  <c r="L290" i="8"/>
  <c r="M290" i="8"/>
  <c r="O290" i="8"/>
  <c r="P290" i="8"/>
  <c r="Q290" i="8"/>
  <c r="R290" i="8"/>
  <c r="S290" i="8"/>
  <c r="T290" i="8"/>
  <c r="D291" i="8"/>
  <c r="E291" i="8"/>
  <c r="F291" i="8"/>
  <c r="G291" i="8"/>
  <c r="H291" i="8"/>
  <c r="I291" i="8"/>
  <c r="J291" i="8"/>
  <c r="K291" i="8"/>
  <c r="L291" i="8"/>
  <c r="M291" i="8"/>
  <c r="O291" i="8"/>
  <c r="P291" i="8"/>
  <c r="Q291" i="8"/>
  <c r="R291" i="8"/>
  <c r="S291" i="8"/>
  <c r="T291" i="8"/>
  <c r="D292" i="8"/>
  <c r="E292" i="8"/>
  <c r="F292" i="8"/>
  <c r="G292" i="8"/>
  <c r="H292" i="8"/>
  <c r="I292" i="8"/>
  <c r="J292" i="8"/>
  <c r="K292" i="8"/>
  <c r="L292" i="8"/>
  <c r="M292" i="8"/>
  <c r="O292" i="8"/>
  <c r="P292" i="8"/>
  <c r="T292" i="8" s="1"/>
  <c r="Q292" i="8"/>
  <c r="R292" i="8"/>
  <c r="S292" i="8"/>
  <c r="D293" i="8"/>
  <c r="E293" i="8"/>
  <c r="F293" i="8"/>
  <c r="G293" i="8"/>
  <c r="H293" i="8"/>
  <c r="I293" i="8"/>
  <c r="J293" i="8"/>
  <c r="K293" i="8"/>
  <c r="L293" i="8"/>
  <c r="M293" i="8"/>
  <c r="O293" i="8"/>
  <c r="P293" i="8"/>
  <c r="T293" i="8" s="1"/>
  <c r="Q293" i="8"/>
  <c r="R293" i="8"/>
  <c r="S293" i="8"/>
  <c r="D294" i="8"/>
  <c r="E294" i="8"/>
  <c r="F294" i="8"/>
  <c r="G294" i="8"/>
  <c r="H294" i="8"/>
  <c r="I294" i="8"/>
  <c r="J294" i="8"/>
  <c r="K294" i="8"/>
  <c r="L294" i="8"/>
  <c r="M294" i="8"/>
  <c r="O294" i="8"/>
  <c r="P294" i="8"/>
  <c r="T294" i="8" s="1"/>
  <c r="Q294" i="8"/>
  <c r="R294" i="8"/>
  <c r="S294" i="8"/>
  <c r="D295" i="8"/>
  <c r="E295" i="8"/>
  <c r="F295" i="8"/>
  <c r="G295" i="8"/>
  <c r="H295" i="8"/>
  <c r="I295" i="8"/>
  <c r="J295" i="8"/>
  <c r="K295" i="8"/>
  <c r="L295" i="8"/>
  <c r="M295" i="8"/>
  <c r="O295" i="8"/>
  <c r="P295" i="8"/>
  <c r="T295" i="8" s="1"/>
  <c r="Q295" i="8"/>
  <c r="R295" i="8"/>
  <c r="S295" i="8"/>
  <c r="D296" i="8"/>
  <c r="E296" i="8"/>
  <c r="F296" i="8"/>
  <c r="G296" i="8"/>
  <c r="H296" i="8"/>
  <c r="I296" i="8"/>
  <c r="J296" i="8"/>
  <c r="K296" i="8"/>
  <c r="L296" i="8"/>
  <c r="M296" i="8"/>
  <c r="O296" i="8"/>
  <c r="P296" i="8"/>
  <c r="T296" i="8" s="1"/>
  <c r="Q296" i="8"/>
  <c r="R296" i="8"/>
  <c r="S296" i="8"/>
  <c r="D297" i="8"/>
  <c r="E297" i="8"/>
  <c r="F297" i="8"/>
  <c r="G297" i="8"/>
  <c r="H297" i="8"/>
  <c r="I297" i="8"/>
  <c r="J297" i="8"/>
  <c r="K297" i="8"/>
  <c r="L297" i="8"/>
  <c r="M297" i="8"/>
  <c r="O297" i="8"/>
  <c r="P297" i="8"/>
  <c r="T297" i="8" s="1"/>
  <c r="Q297" i="8"/>
  <c r="R297" i="8"/>
  <c r="S297" i="8"/>
  <c r="D298" i="8"/>
  <c r="E298" i="8"/>
  <c r="F298" i="8"/>
  <c r="G298" i="8"/>
  <c r="H298" i="8"/>
  <c r="I298" i="8"/>
  <c r="J298" i="8"/>
  <c r="K298" i="8"/>
  <c r="L298" i="8"/>
  <c r="M298" i="8"/>
  <c r="O298" i="8"/>
  <c r="P298" i="8"/>
  <c r="T298" i="8" s="1"/>
  <c r="Q298" i="8"/>
  <c r="R298" i="8"/>
  <c r="S298" i="8"/>
  <c r="D299" i="8"/>
  <c r="E299" i="8"/>
  <c r="F299" i="8"/>
  <c r="G299" i="8"/>
  <c r="H299" i="8"/>
  <c r="I299" i="8"/>
  <c r="J299" i="8"/>
  <c r="K299" i="8"/>
  <c r="L299" i="8"/>
  <c r="M299" i="8"/>
  <c r="O299" i="8"/>
  <c r="P299" i="8"/>
  <c r="T299" i="8" s="1"/>
  <c r="Q299" i="8"/>
  <c r="R299" i="8"/>
  <c r="S299" i="8"/>
  <c r="D300" i="8"/>
  <c r="E300" i="8"/>
  <c r="F300" i="8"/>
  <c r="G300" i="8"/>
  <c r="H300" i="8"/>
  <c r="I300" i="8"/>
  <c r="J300" i="8"/>
  <c r="K300" i="8"/>
  <c r="L300" i="8"/>
  <c r="M300" i="8"/>
  <c r="O300" i="8"/>
  <c r="P300" i="8"/>
  <c r="T300" i="8" s="1"/>
  <c r="Q300" i="8"/>
  <c r="R300" i="8"/>
  <c r="S300" i="8"/>
  <c r="D301" i="8"/>
  <c r="E301" i="8"/>
  <c r="F301" i="8"/>
  <c r="G301" i="8"/>
  <c r="H301" i="8"/>
  <c r="I301" i="8"/>
  <c r="J301" i="8"/>
  <c r="K301" i="8"/>
  <c r="L301" i="8"/>
  <c r="M301" i="8"/>
  <c r="O301" i="8"/>
  <c r="P301" i="8"/>
  <c r="T301" i="8" s="1"/>
  <c r="Q301" i="8"/>
  <c r="R301" i="8"/>
  <c r="S301" i="8"/>
  <c r="D302" i="8"/>
  <c r="E302" i="8"/>
  <c r="F302" i="8"/>
  <c r="G302" i="8"/>
  <c r="H302" i="8"/>
  <c r="I302" i="8"/>
  <c r="J302" i="8"/>
  <c r="K302" i="8"/>
  <c r="L302" i="8"/>
  <c r="M302" i="8"/>
  <c r="O302" i="8"/>
  <c r="P302" i="8"/>
  <c r="T302" i="8" s="1"/>
  <c r="Q302" i="8"/>
  <c r="R302" i="8"/>
  <c r="S302" i="8"/>
  <c r="D303" i="8"/>
  <c r="E303" i="8"/>
  <c r="F303" i="8"/>
  <c r="G303" i="8"/>
  <c r="H303" i="8"/>
  <c r="I303" i="8"/>
  <c r="J303" i="8"/>
  <c r="K303" i="8"/>
  <c r="L303" i="8"/>
  <c r="M303" i="8"/>
  <c r="O303" i="8"/>
  <c r="P303" i="8"/>
  <c r="T303" i="8" s="1"/>
  <c r="Q303" i="8"/>
  <c r="R303" i="8"/>
  <c r="S303" i="8"/>
  <c r="D304" i="8"/>
  <c r="E304" i="8"/>
  <c r="F304" i="8"/>
  <c r="G304" i="8"/>
  <c r="H304" i="8"/>
  <c r="I304" i="8"/>
  <c r="J304" i="8"/>
  <c r="K304" i="8"/>
  <c r="L304" i="8"/>
  <c r="M304" i="8"/>
  <c r="O304" i="8"/>
  <c r="P304" i="8"/>
  <c r="T304" i="8" s="1"/>
  <c r="Q304" i="8"/>
  <c r="R304" i="8"/>
  <c r="S304" i="8"/>
  <c r="D305" i="8"/>
  <c r="E305" i="8"/>
  <c r="F305" i="8"/>
  <c r="G305" i="8"/>
  <c r="H305" i="8"/>
  <c r="I305" i="8"/>
  <c r="J305" i="8"/>
  <c r="K305" i="8"/>
  <c r="L305" i="8"/>
  <c r="M305" i="8"/>
  <c r="O305" i="8"/>
  <c r="P305" i="8"/>
  <c r="T305" i="8" s="1"/>
  <c r="Q305" i="8"/>
  <c r="R305" i="8"/>
  <c r="S305" i="8"/>
  <c r="D306" i="8"/>
  <c r="E306" i="8"/>
  <c r="F306" i="8"/>
  <c r="G306" i="8"/>
  <c r="H306" i="8"/>
  <c r="I306" i="8"/>
  <c r="J306" i="8"/>
  <c r="K306" i="8"/>
  <c r="L306" i="8"/>
  <c r="M306" i="8"/>
  <c r="O306" i="8"/>
  <c r="P306" i="8"/>
  <c r="T306" i="8" s="1"/>
  <c r="Q306" i="8"/>
  <c r="R306" i="8"/>
  <c r="S306" i="8"/>
  <c r="D307" i="8"/>
  <c r="E307" i="8"/>
  <c r="F307" i="8"/>
  <c r="G307" i="8"/>
  <c r="H307" i="8"/>
  <c r="I307" i="8"/>
  <c r="J307" i="8"/>
  <c r="K307" i="8"/>
  <c r="L307" i="8"/>
  <c r="M307" i="8"/>
  <c r="O307" i="8"/>
  <c r="P307" i="8"/>
  <c r="Q307" i="8"/>
  <c r="R307" i="8"/>
  <c r="S307" i="8"/>
  <c r="T307" i="8"/>
  <c r="D308" i="8"/>
  <c r="E308" i="8"/>
  <c r="F308" i="8"/>
  <c r="G308" i="8"/>
  <c r="H308" i="8"/>
  <c r="I308" i="8"/>
  <c r="J308" i="8"/>
  <c r="K308" i="8"/>
  <c r="L308" i="8"/>
  <c r="M308" i="8"/>
  <c r="O308" i="8"/>
  <c r="P308" i="8"/>
  <c r="T308" i="8" s="1"/>
  <c r="Q308" i="8"/>
  <c r="R308" i="8"/>
  <c r="S308" i="8"/>
  <c r="D309" i="8"/>
  <c r="E309" i="8"/>
  <c r="F309" i="8"/>
  <c r="G309" i="8"/>
  <c r="H309" i="8"/>
  <c r="I309" i="8"/>
  <c r="J309" i="8"/>
  <c r="K309" i="8"/>
  <c r="L309" i="8"/>
  <c r="M309" i="8"/>
  <c r="O309" i="8"/>
  <c r="P309" i="8"/>
  <c r="Q309" i="8"/>
  <c r="R309" i="8"/>
  <c r="S309" i="8"/>
  <c r="T309" i="8"/>
  <c r="D310" i="8"/>
  <c r="E310" i="8"/>
  <c r="F310" i="8"/>
  <c r="G310" i="8"/>
  <c r="H310" i="8"/>
  <c r="I310" i="8"/>
  <c r="J310" i="8"/>
  <c r="K310" i="8"/>
  <c r="L310" i="8"/>
  <c r="M310" i="8"/>
  <c r="O310" i="8"/>
  <c r="P310" i="8"/>
  <c r="T310" i="8" s="1"/>
  <c r="Q310" i="8"/>
  <c r="R310" i="8"/>
  <c r="S310" i="8"/>
  <c r="D311" i="8"/>
  <c r="E311" i="8"/>
  <c r="F311" i="8"/>
  <c r="G311" i="8"/>
  <c r="H311" i="8"/>
  <c r="I311" i="8"/>
  <c r="J311" i="8"/>
  <c r="K311" i="8"/>
  <c r="L311" i="8"/>
  <c r="M311" i="8"/>
  <c r="O311" i="8"/>
  <c r="P311" i="8"/>
  <c r="Q311" i="8"/>
  <c r="R311" i="8"/>
  <c r="S311" i="8"/>
  <c r="T311" i="8"/>
  <c r="D312" i="8"/>
  <c r="E312" i="8"/>
  <c r="F312" i="8"/>
  <c r="G312" i="8"/>
  <c r="H312" i="8"/>
  <c r="I312" i="8"/>
  <c r="J312" i="8"/>
  <c r="K312" i="8"/>
  <c r="L312" i="8"/>
  <c r="M312" i="8"/>
  <c r="O312" i="8"/>
  <c r="P312" i="8"/>
  <c r="T312" i="8" s="1"/>
  <c r="Q312" i="8"/>
  <c r="R312" i="8"/>
  <c r="S312" i="8"/>
  <c r="D313" i="8"/>
  <c r="E313" i="8"/>
  <c r="F313" i="8"/>
  <c r="G313" i="8"/>
  <c r="H313" i="8"/>
  <c r="I313" i="8"/>
  <c r="J313" i="8"/>
  <c r="K313" i="8"/>
  <c r="L313" i="8"/>
  <c r="M313" i="8"/>
  <c r="O313" i="8"/>
  <c r="P313" i="8"/>
  <c r="Q313" i="8"/>
  <c r="R313" i="8"/>
  <c r="S313" i="8"/>
  <c r="T313" i="8"/>
  <c r="D314" i="8"/>
  <c r="E314" i="8"/>
  <c r="F314" i="8"/>
  <c r="G314" i="8"/>
  <c r="H314" i="8"/>
  <c r="I314" i="8"/>
  <c r="J314" i="8"/>
  <c r="K314" i="8"/>
  <c r="L314" i="8"/>
  <c r="M314" i="8"/>
  <c r="O314" i="8"/>
  <c r="P314" i="8"/>
  <c r="Q314" i="8"/>
  <c r="R314" i="8"/>
  <c r="S314" i="8"/>
  <c r="T314" i="8"/>
  <c r="D315" i="8"/>
  <c r="E315" i="8"/>
  <c r="F315" i="8"/>
  <c r="G315" i="8"/>
  <c r="H315" i="8"/>
  <c r="I315" i="8"/>
  <c r="J315" i="8"/>
  <c r="K315" i="8"/>
  <c r="L315" i="8"/>
  <c r="M315" i="8"/>
  <c r="O315" i="8"/>
  <c r="P315" i="8"/>
  <c r="T315" i="8" s="1"/>
  <c r="Q315" i="8"/>
  <c r="R315" i="8"/>
  <c r="S315" i="8"/>
  <c r="D316" i="8"/>
  <c r="E316" i="8"/>
  <c r="F316" i="8"/>
  <c r="G316" i="8"/>
  <c r="H316" i="8"/>
  <c r="I316" i="8"/>
  <c r="J316" i="8"/>
  <c r="K316" i="8"/>
  <c r="L316" i="8"/>
  <c r="M316" i="8"/>
  <c r="O316" i="8"/>
  <c r="P316" i="8"/>
  <c r="Q316" i="8"/>
  <c r="R316" i="8"/>
  <c r="S316" i="8"/>
  <c r="T316" i="8"/>
  <c r="D317" i="8"/>
  <c r="E317" i="8"/>
  <c r="F317" i="8"/>
  <c r="G317" i="8"/>
  <c r="H317" i="8"/>
  <c r="I317" i="8"/>
  <c r="J317" i="8"/>
  <c r="K317" i="8"/>
  <c r="L317" i="8"/>
  <c r="M317" i="8"/>
  <c r="O317" i="8"/>
  <c r="P317" i="8"/>
  <c r="Q317" i="8"/>
  <c r="R317" i="8"/>
  <c r="S317" i="8"/>
  <c r="T317" i="8"/>
  <c r="D318" i="8"/>
  <c r="E318" i="8"/>
  <c r="F318" i="8"/>
  <c r="G318" i="8"/>
  <c r="H318" i="8"/>
  <c r="I318" i="8"/>
  <c r="J318" i="8"/>
  <c r="K318" i="8"/>
  <c r="L318" i="8"/>
  <c r="M318" i="8"/>
  <c r="O318" i="8"/>
  <c r="P318" i="8"/>
  <c r="T318" i="8" s="1"/>
  <c r="Q318" i="8"/>
  <c r="R318" i="8"/>
  <c r="S318" i="8"/>
  <c r="D319" i="8"/>
  <c r="E319" i="8"/>
  <c r="F319" i="8"/>
  <c r="G319" i="8"/>
  <c r="H319" i="8"/>
  <c r="I319" i="8"/>
  <c r="J319" i="8"/>
  <c r="K319" i="8"/>
  <c r="L319" i="8"/>
  <c r="M319" i="8"/>
  <c r="O319" i="8"/>
  <c r="P319" i="8"/>
  <c r="Q319" i="8"/>
  <c r="R319" i="8"/>
  <c r="S319" i="8"/>
  <c r="T319" i="8"/>
  <c r="D320" i="8"/>
  <c r="E320" i="8"/>
  <c r="F320" i="8"/>
  <c r="G320" i="8"/>
  <c r="H320" i="8"/>
  <c r="I320" i="8"/>
  <c r="J320" i="8"/>
  <c r="K320" i="8"/>
  <c r="L320" i="8"/>
  <c r="M320" i="8"/>
  <c r="O320" i="8"/>
  <c r="P320" i="8"/>
  <c r="Q320" i="8"/>
  <c r="R320" i="8"/>
  <c r="S320" i="8"/>
  <c r="T320" i="8"/>
  <c r="D321" i="8"/>
  <c r="E321" i="8"/>
  <c r="F321" i="8"/>
  <c r="G321" i="8"/>
  <c r="H321" i="8"/>
  <c r="I321" i="8"/>
  <c r="J321" i="8"/>
  <c r="K321" i="8"/>
  <c r="L321" i="8"/>
  <c r="M321" i="8"/>
  <c r="O321" i="8"/>
  <c r="P321" i="8"/>
  <c r="Q321" i="8"/>
  <c r="R321" i="8"/>
  <c r="S321" i="8"/>
  <c r="T321" i="8"/>
  <c r="D322" i="8"/>
  <c r="E322" i="8"/>
  <c r="F322" i="8"/>
  <c r="G322" i="8"/>
  <c r="H322" i="8"/>
  <c r="I322" i="8"/>
  <c r="J322" i="8"/>
  <c r="K322" i="8"/>
  <c r="L322" i="8"/>
  <c r="M322" i="8"/>
  <c r="O322" i="8"/>
  <c r="P322" i="8"/>
  <c r="Q322" i="8"/>
  <c r="R322" i="8"/>
  <c r="S322" i="8"/>
  <c r="T322" i="8"/>
  <c r="D323" i="8"/>
  <c r="E323" i="8"/>
  <c r="F323" i="8"/>
  <c r="G323" i="8"/>
  <c r="H323" i="8"/>
  <c r="I323" i="8"/>
  <c r="J323" i="8"/>
  <c r="K323" i="8"/>
  <c r="L323" i="8"/>
  <c r="M323" i="8"/>
  <c r="O323" i="8"/>
  <c r="P323" i="8"/>
  <c r="Q323" i="8"/>
  <c r="R323" i="8"/>
  <c r="S323" i="8"/>
  <c r="T323" i="8"/>
  <c r="D324" i="8"/>
  <c r="E324" i="8"/>
  <c r="F324" i="8"/>
  <c r="G324" i="8"/>
  <c r="H324" i="8"/>
  <c r="I324" i="8"/>
  <c r="J324" i="8"/>
  <c r="K324" i="8"/>
  <c r="L324" i="8"/>
  <c r="M324" i="8"/>
  <c r="O324" i="8"/>
  <c r="P324" i="8"/>
  <c r="Q324" i="8"/>
  <c r="R324" i="8"/>
  <c r="S324" i="8"/>
  <c r="T324" i="8"/>
  <c r="D325" i="8"/>
  <c r="E325" i="8"/>
  <c r="F325" i="8"/>
  <c r="G325" i="8"/>
  <c r="H325" i="8"/>
  <c r="I325" i="8"/>
  <c r="J325" i="8"/>
  <c r="K325" i="8"/>
  <c r="L325" i="8"/>
  <c r="M325" i="8"/>
  <c r="O325" i="8"/>
  <c r="P325" i="8"/>
  <c r="T325" i="8" s="1"/>
  <c r="Q325" i="8"/>
  <c r="R325" i="8"/>
  <c r="S325" i="8"/>
  <c r="D326" i="8"/>
  <c r="E326" i="8"/>
  <c r="F326" i="8"/>
  <c r="G326" i="8"/>
  <c r="H326" i="8"/>
  <c r="I326" i="8"/>
  <c r="J326" i="8"/>
  <c r="K326" i="8"/>
  <c r="L326" i="8"/>
  <c r="M326" i="8"/>
  <c r="O326" i="8"/>
  <c r="P326" i="8"/>
  <c r="Q326" i="8"/>
  <c r="R326" i="8"/>
  <c r="S326" i="8"/>
  <c r="T326" i="8"/>
  <c r="D327" i="8"/>
  <c r="E327" i="8"/>
  <c r="F327" i="8"/>
  <c r="G327" i="8"/>
  <c r="H327" i="8"/>
  <c r="I327" i="8"/>
  <c r="J327" i="8"/>
  <c r="K327" i="8"/>
  <c r="L327" i="8"/>
  <c r="M327" i="8"/>
  <c r="O327" i="8"/>
  <c r="P327" i="8"/>
  <c r="Q327" i="8"/>
  <c r="R327" i="8"/>
  <c r="S327" i="8"/>
  <c r="T327" i="8"/>
  <c r="D328" i="8"/>
  <c r="E328" i="8"/>
  <c r="F328" i="8"/>
  <c r="G328" i="8"/>
  <c r="H328" i="8"/>
  <c r="I328" i="8"/>
  <c r="J328" i="8"/>
  <c r="K328" i="8"/>
  <c r="L328" i="8"/>
  <c r="M328" i="8"/>
  <c r="O328" i="8"/>
  <c r="P328" i="8"/>
  <c r="Q328" i="8"/>
  <c r="R328" i="8"/>
  <c r="S328" i="8"/>
  <c r="T328" i="8"/>
  <c r="D329" i="8"/>
  <c r="E329" i="8"/>
  <c r="F329" i="8"/>
  <c r="G329" i="8"/>
  <c r="H329" i="8"/>
  <c r="I329" i="8"/>
  <c r="J329" i="8"/>
  <c r="K329" i="8"/>
  <c r="L329" i="8"/>
  <c r="M329" i="8"/>
  <c r="O329" i="8"/>
  <c r="P329" i="8"/>
  <c r="Q329" i="8"/>
  <c r="R329" i="8"/>
  <c r="S329" i="8"/>
  <c r="T329" i="8"/>
  <c r="D330" i="8"/>
  <c r="E330" i="8"/>
  <c r="F330" i="8"/>
  <c r="G330" i="8"/>
  <c r="H330" i="8"/>
  <c r="I330" i="8"/>
  <c r="J330" i="8"/>
  <c r="K330" i="8"/>
  <c r="L330" i="8"/>
  <c r="M330" i="8"/>
  <c r="O330" i="8"/>
  <c r="P330" i="8"/>
  <c r="Q330" i="8"/>
  <c r="R330" i="8"/>
  <c r="S330" i="8"/>
  <c r="T330" i="8"/>
  <c r="D331" i="8"/>
  <c r="E331" i="8"/>
  <c r="F331" i="8"/>
  <c r="G331" i="8"/>
  <c r="H331" i="8"/>
  <c r="I331" i="8"/>
  <c r="J331" i="8"/>
  <c r="K331" i="8"/>
  <c r="L331" i="8"/>
  <c r="M331" i="8"/>
  <c r="O331" i="8"/>
  <c r="P331" i="8"/>
  <c r="Q331" i="8"/>
  <c r="R331" i="8"/>
  <c r="S331" i="8"/>
  <c r="T331" i="8"/>
  <c r="D332" i="8"/>
  <c r="E332" i="8"/>
  <c r="F332" i="8"/>
  <c r="G332" i="8"/>
  <c r="H332" i="8"/>
  <c r="I332" i="8"/>
  <c r="J332" i="8"/>
  <c r="K332" i="8"/>
  <c r="L332" i="8"/>
  <c r="M332" i="8"/>
  <c r="O332" i="8"/>
  <c r="P332" i="8"/>
  <c r="Q332" i="8"/>
  <c r="R332" i="8"/>
  <c r="S332" i="8"/>
  <c r="T332" i="8"/>
  <c r="D333" i="8"/>
  <c r="E333" i="8"/>
  <c r="F333" i="8"/>
  <c r="G333" i="8"/>
  <c r="H333" i="8"/>
  <c r="I333" i="8"/>
  <c r="J333" i="8"/>
  <c r="K333" i="8"/>
  <c r="L333" i="8"/>
  <c r="M333" i="8"/>
  <c r="O333" i="8"/>
  <c r="P333" i="8"/>
  <c r="Q333" i="8"/>
  <c r="R333" i="8"/>
  <c r="S333" i="8"/>
  <c r="T333" i="8"/>
  <c r="D334" i="8"/>
  <c r="E334" i="8"/>
  <c r="F334" i="8"/>
  <c r="G334" i="8"/>
  <c r="H334" i="8"/>
  <c r="I334" i="8"/>
  <c r="J334" i="8"/>
  <c r="K334" i="8"/>
  <c r="L334" i="8"/>
  <c r="M334" i="8"/>
  <c r="O334" i="8"/>
  <c r="P334" i="8"/>
  <c r="Q334" i="8"/>
  <c r="R334" i="8"/>
  <c r="S334" i="8"/>
  <c r="T334" i="8"/>
  <c r="D335" i="8"/>
  <c r="E335" i="8"/>
  <c r="F335" i="8"/>
  <c r="G335" i="8"/>
  <c r="H335" i="8"/>
  <c r="I335" i="8"/>
  <c r="J335" i="8"/>
  <c r="K335" i="8"/>
  <c r="L335" i="8"/>
  <c r="M335" i="8"/>
  <c r="O335" i="8"/>
  <c r="P335" i="8"/>
  <c r="T335" i="8" s="1"/>
  <c r="Q335" i="8"/>
  <c r="R335" i="8"/>
  <c r="S335" i="8"/>
  <c r="D336" i="8"/>
  <c r="E336" i="8"/>
  <c r="F336" i="8"/>
  <c r="G336" i="8"/>
  <c r="H336" i="8"/>
  <c r="I336" i="8"/>
  <c r="J336" i="8"/>
  <c r="K336" i="8"/>
  <c r="L336" i="8"/>
  <c r="M336" i="8"/>
  <c r="O336" i="8"/>
  <c r="P336" i="8"/>
  <c r="Q336" i="8"/>
  <c r="R336" i="8"/>
  <c r="S336" i="8"/>
  <c r="T336" i="8"/>
  <c r="D337" i="8"/>
  <c r="E337" i="8"/>
  <c r="F337" i="8"/>
  <c r="G337" i="8"/>
  <c r="H337" i="8"/>
  <c r="I337" i="8"/>
  <c r="J337" i="8"/>
  <c r="K337" i="8"/>
  <c r="L337" i="8"/>
  <c r="M337" i="8"/>
  <c r="O337" i="8"/>
  <c r="P337" i="8"/>
  <c r="Q337" i="8"/>
  <c r="R337" i="8"/>
  <c r="S337" i="8"/>
  <c r="T337" i="8"/>
  <c r="D338" i="8"/>
  <c r="E338" i="8"/>
  <c r="F338" i="8"/>
  <c r="G338" i="8"/>
  <c r="H338" i="8"/>
  <c r="I338" i="8"/>
  <c r="J338" i="8"/>
  <c r="K338" i="8"/>
  <c r="L338" i="8"/>
  <c r="M338" i="8"/>
  <c r="O338" i="8"/>
  <c r="P338" i="8"/>
  <c r="T338" i="8" s="1"/>
  <c r="Q338" i="8"/>
  <c r="R338" i="8"/>
  <c r="S338" i="8"/>
  <c r="D339" i="8"/>
  <c r="E339" i="8"/>
  <c r="F339" i="8"/>
  <c r="G339" i="8"/>
  <c r="H339" i="8"/>
  <c r="I339" i="8"/>
  <c r="J339" i="8"/>
  <c r="K339" i="8"/>
  <c r="L339" i="8"/>
  <c r="M339" i="8"/>
  <c r="O339" i="8"/>
  <c r="P339" i="8"/>
  <c r="Q339" i="8"/>
  <c r="R339" i="8"/>
  <c r="S339" i="8"/>
  <c r="T339" i="8"/>
  <c r="D340" i="8"/>
  <c r="E340" i="8"/>
  <c r="F340" i="8"/>
  <c r="G340" i="8"/>
  <c r="H340" i="8"/>
  <c r="I340" i="8"/>
  <c r="J340" i="8"/>
  <c r="K340" i="8"/>
  <c r="L340" i="8"/>
  <c r="M340" i="8"/>
  <c r="O340" i="8"/>
  <c r="P340" i="8"/>
  <c r="Q340" i="8"/>
  <c r="R340" i="8"/>
  <c r="S340" i="8"/>
  <c r="T340" i="8"/>
  <c r="D341" i="8"/>
  <c r="E341" i="8"/>
  <c r="F341" i="8"/>
  <c r="G341" i="8"/>
  <c r="H341" i="8"/>
  <c r="I341" i="8"/>
  <c r="J341" i="8"/>
  <c r="K341" i="8"/>
  <c r="L341" i="8"/>
  <c r="M341" i="8"/>
  <c r="O341" i="8"/>
  <c r="P341" i="8"/>
  <c r="Q341" i="8"/>
  <c r="R341" i="8"/>
  <c r="S341" i="8"/>
  <c r="T341" i="8"/>
  <c r="D342" i="8"/>
  <c r="E342" i="8"/>
  <c r="F342" i="8"/>
  <c r="G342" i="8"/>
  <c r="H342" i="8"/>
  <c r="I342" i="8"/>
  <c r="J342" i="8"/>
  <c r="K342" i="8"/>
  <c r="L342" i="8"/>
  <c r="M342" i="8"/>
  <c r="O342" i="8"/>
  <c r="P342" i="8"/>
  <c r="Q342" i="8"/>
  <c r="R342" i="8"/>
  <c r="S342" i="8"/>
  <c r="T342" i="8"/>
  <c r="D343" i="8"/>
  <c r="E343" i="8"/>
  <c r="F343" i="8"/>
  <c r="G343" i="8"/>
  <c r="H343" i="8"/>
  <c r="I343" i="8"/>
  <c r="J343" i="8"/>
  <c r="K343" i="8"/>
  <c r="L343" i="8"/>
  <c r="M343" i="8"/>
  <c r="O343" i="8"/>
  <c r="P343" i="8"/>
  <c r="Q343" i="8"/>
  <c r="R343" i="8"/>
  <c r="S343" i="8"/>
  <c r="T343" i="8"/>
  <c r="D344" i="8"/>
  <c r="E344" i="8"/>
  <c r="F344" i="8"/>
  <c r="G344" i="8"/>
  <c r="H344" i="8"/>
  <c r="I344" i="8"/>
  <c r="J344" i="8"/>
  <c r="K344" i="8"/>
  <c r="L344" i="8"/>
  <c r="M344" i="8"/>
  <c r="O344" i="8"/>
  <c r="P344" i="8"/>
  <c r="Q344" i="8"/>
  <c r="R344" i="8"/>
  <c r="S344" i="8"/>
  <c r="T344" i="8"/>
  <c r="D345" i="8"/>
  <c r="E345" i="8"/>
  <c r="F345" i="8"/>
  <c r="G345" i="8"/>
  <c r="H345" i="8"/>
  <c r="I345" i="8"/>
  <c r="J345" i="8"/>
  <c r="K345" i="8"/>
  <c r="L345" i="8"/>
  <c r="M345" i="8"/>
  <c r="O345" i="8"/>
  <c r="P345" i="8"/>
  <c r="T345" i="8" s="1"/>
  <c r="Q345" i="8"/>
  <c r="R345" i="8"/>
  <c r="S345" i="8"/>
  <c r="D346" i="8"/>
  <c r="E346" i="8"/>
  <c r="F346" i="8"/>
  <c r="G346" i="8"/>
  <c r="H346" i="8"/>
  <c r="I346" i="8"/>
  <c r="J346" i="8"/>
  <c r="K346" i="8"/>
  <c r="L346" i="8"/>
  <c r="M346" i="8"/>
  <c r="O346" i="8"/>
  <c r="P346" i="8"/>
  <c r="T346" i="8" s="1"/>
  <c r="Q346" i="8"/>
  <c r="R346" i="8"/>
  <c r="S346" i="8"/>
  <c r="D347" i="8"/>
  <c r="E347" i="8"/>
  <c r="F347" i="8"/>
  <c r="G347" i="8"/>
  <c r="H347" i="8"/>
  <c r="I347" i="8"/>
  <c r="J347" i="8"/>
  <c r="K347" i="8"/>
  <c r="L347" i="8"/>
  <c r="M347" i="8"/>
  <c r="O347" i="8"/>
  <c r="P347" i="8"/>
  <c r="Q347" i="8"/>
  <c r="R347" i="8"/>
  <c r="S347" i="8"/>
  <c r="T347" i="8"/>
  <c r="D348" i="8"/>
  <c r="E348" i="8"/>
  <c r="F348" i="8"/>
  <c r="G348" i="8"/>
  <c r="H348" i="8"/>
  <c r="I348" i="8"/>
  <c r="J348" i="8"/>
  <c r="K348" i="8"/>
  <c r="L348" i="8"/>
  <c r="M348" i="8"/>
  <c r="O348" i="8"/>
  <c r="P348" i="8"/>
  <c r="T348" i="8" s="1"/>
  <c r="Q348" i="8"/>
  <c r="R348" i="8"/>
  <c r="S348" i="8"/>
  <c r="D349" i="8"/>
  <c r="E349" i="8"/>
  <c r="F349" i="8"/>
  <c r="G349" i="8"/>
  <c r="H349" i="8"/>
  <c r="I349" i="8"/>
  <c r="J349" i="8"/>
  <c r="K349" i="8"/>
  <c r="L349" i="8"/>
  <c r="M349" i="8"/>
  <c r="O349" i="8"/>
  <c r="P349" i="8"/>
  <c r="Q349" i="8"/>
  <c r="R349" i="8"/>
  <c r="S349" i="8"/>
  <c r="T349" i="8"/>
  <c r="D350" i="8"/>
  <c r="E350" i="8"/>
  <c r="F350" i="8"/>
  <c r="G350" i="8"/>
  <c r="H350" i="8"/>
  <c r="I350" i="8"/>
  <c r="J350" i="8"/>
  <c r="K350" i="8"/>
  <c r="L350" i="8"/>
  <c r="M350" i="8"/>
  <c r="O350" i="8"/>
  <c r="P350" i="8"/>
  <c r="Q350" i="8"/>
  <c r="R350" i="8"/>
  <c r="S350" i="8"/>
  <c r="T350" i="8"/>
  <c r="D351" i="8"/>
  <c r="E351" i="8"/>
  <c r="F351" i="8"/>
  <c r="G351" i="8"/>
  <c r="H351" i="8"/>
  <c r="I351" i="8"/>
  <c r="J351" i="8"/>
  <c r="K351" i="8"/>
  <c r="L351" i="8"/>
  <c r="M351" i="8"/>
  <c r="O351" i="8"/>
  <c r="P351" i="8"/>
  <c r="Q351" i="8"/>
  <c r="R351" i="8"/>
  <c r="S351" i="8"/>
  <c r="T351" i="8"/>
  <c r="D352" i="8"/>
  <c r="E352" i="8"/>
  <c r="F352" i="8"/>
  <c r="G352" i="8"/>
  <c r="H352" i="8"/>
  <c r="I352" i="8"/>
  <c r="J352" i="8"/>
  <c r="K352" i="8"/>
  <c r="L352" i="8"/>
  <c r="M352" i="8"/>
  <c r="O352" i="8"/>
  <c r="P352" i="8"/>
  <c r="T352" i="8" s="1"/>
  <c r="Q352" i="8"/>
  <c r="R352" i="8"/>
  <c r="S352" i="8"/>
  <c r="D353" i="8"/>
  <c r="E353" i="8"/>
  <c r="F353" i="8"/>
  <c r="G353" i="8"/>
  <c r="H353" i="8"/>
  <c r="I353" i="8"/>
  <c r="J353" i="8"/>
  <c r="K353" i="8"/>
  <c r="L353" i="8"/>
  <c r="M353" i="8"/>
  <c r="O353" i="8"/>
  <c r="P353" i="8"/>
  <c r="Q353" i="8"/>
  <c r="R353" i="8"/>
  <c r="S353" i="8"/>
  <c r="T353" i="8"/>
  <c r="D354" i="8"/>
  <c r="E354" i="8"/>
  <c r="F354" i="8"/>
  <c r="G354" i="8"/>
  <c r="H354" i="8"/>
  <c r="I354" i="8"/>
  <c r="J354" i="8"/>
  <c r="K354" i="8"/>
  <c r="L354" i="8"/>
  <c r="M354" i="8"/>
  <c r="O354" i="8"/>
  <c r="P354" i="8"/>
  <c r="Q354" i="8"/>
  <c r="R354" i="8"/>
  <c r="S354" i="8"/>
  <c r="T354" i="8"/>
  <c r="D355" i="8"/>
  <c r="E355" i="8"/>
  <c r="F355" i="8"/>
  <c r="G355" i="8"/>
  <c r="H355" i="8"/>
  <c r="I355" i="8"/>
  <c r="J355" i="8"/>
  <c r="K355" i="8"/>
  <c r="L355" i="8"/>
  <c r="M355" i="8"/>
  <c r="O355" i="8"/>
  <c r="P355" i="8"/>
  <c r="T355" i="8" s="1"/>
  <c r="Q355" i="8"/>
  <c r="R355" i="8"/>
  <c r="S355" i="8"/>
  <c r="D356" i="8"/>
  <c r="E356" i="8"/>
  <c r="F356" i="8"/>
  <c r="G356" i="8"/>
  <c r="H356" i="8"/>
  <c r="I356" i="8"/>
  <c r="J356" i="8"/>
  <c r="K356" i="8"/>
  <c r="L356" i="8"/>
  <c r="M356" i="8"/>
  <c r="O356" i="8"/>
  <c r="P356" i="8"/>
  <c r="Q356" i="8"/>
  <c r="R356" i="8"/>
  <c r="S356" i="8"/>
  <c r="T356" i="8"/>
  <c r="D357" i="8"/>
  <c r="E357" i="8"/>
  <c r="F357" i="8"/>
  <c r="G357" i="8"/>
  <c r="H357" i="8"/>
  <c r="I357" i="8"/>
  <c r="J357" i="8"/>
  <c r="K357" i="8"/>
  <c r="L357" i="8"/>
  <c r="M357" i="8"/>
  <c r="O357" i="8"/>
  <c r="P357" i="8"/>
  <c r="Q357" i="8"/>
  <c r="R357" i="8"/>
  <c r="S357" i="8"/>
  <c r="T357" i="8"/>
  <c r="D358" i="8"/>
  <c r="E358" i="8"/>
  <c r="F358" i="8"/>
  <c r="G358" i="8"/>
  <c r="H358" i="8"/>
  <c r="I358" i="8"/>
  <c r="J358" i="8"/>
  <c r="K358" i="8"/>
  <c r="L358" i="8"/>
  <c r="M358" i="8"/>
  <c r="O358" i="8"/>
  <c r="P358" i="8"/>
  <c r="Q358" i="8"/>
  <c r="R358" i="8"/>
  <c r="S358" i="8"/>
  <c r="T358" i="8"/>
  <c r="D359" i="8"/>
  <c r="E359" i="8"/>
  <c r="F359" i="8"/>
  <c r="G359" i="8"/>
  <c r="H359" i="8"/>
  <c r="I359" i="8"/>
  <c r="J359" i="8"/>
  <c r="K359" i="8"/>
  <c r="L359" i="8"/>
  <c r="M359" i="8"/>
  <c r="O359" i="8"/>
  <c r="P359" i="8"/>
  <c r="Q359" i="8"/>
  <c r="R359" i="8"/>
  <c r="S359" i="8"/>
  <c r="T359" i="8"/>
  <c r="D360" i="8"/>
  <c r="E360" i="8"/>
  <c r="F360" i="8"/>
  <c r="G360" i="8"/>
  <c r="H360" i="8"/>
  <c r="I360" i="8"/>
  <c r="J360" i="8"/>
  <c r="K360" i="8"/>
  <c r="L360" i="8"/>
  <c r="M360" i="8"/>
  <c r="O360" i="8"/>
  <c r="P360" i="8"/>
  <c r="Q360" i="8"/>
  <c r="R360" i="8"/>
  <c r="S360" i="8"/>
  <c r="T360" i="8"/>
  <c r="D361" i="8"/>
  <c r="E361" i="8"/>
  <c r="F361" i="8"/>
  <c r="G361" i="8"/>
  <c r="H361" i="8"/>
  <c r="I361" i="8"/>
  <c r="J361" i="8"/>
  <c r="K361" i="8"/>
  <c r="L361" i="8"/>
  <c r="M361" i="8"/>
  <c r="O361" i="8"/>
  <c r="P361" i="8"/>
  <c r="T361" i="8" s="1"/>
  <c r="Q361" i="8"/>
  <c r="R361" i="8"/>
  <c r="S361" i="8"/>
  <c r="D362" i="8"/>
  <c r="E362" i="8"/>
  <c r="F362" i="8"/>
  <c r="G362" i="8"/>
  <c r="H362" i="8"/>
  <c r="I362" i="8"/>
  <c r="J362" i="8"/>
  <c r="K362" i="8"/>
  <c r="L362" i="8"/>
  <c r="M362" i="8"/>
  <c r="O362" i="8"/>
  <c r="P362" i="8"/>
  <c r="Q362" i="8"/>
  <c r="R362" i="8"/>
  <c r="S362" i="8"/>
  <c r="T362" i="8"/>
  <c r="D363" i="8"/>
  <c r="E363" i="8"/>
  <c r="F363" i="8"/>
  <c r="G363" i="8"/>
  <c r="H363" i="8"/>
  <c r="I363" i="8"/>
  <c r="J363" i="8"/>
  <c r="K363" i="8"/>
  <c r="L363" i="8"/>
  <c r="M363" i="8"/>
  <c r="O363" i="8"/>
  <c r="P363" i="8"/>
  <c r="Q363" i="8"/>
  <c r="R363" i="8"/>
  <c r="S363" i="8"/>
  <c r="T363" i="8"/>
  <c r="D364" i="8"/>
  <c r="E364" i="8"/>
  <c r="F364" i="8"/>
  <c r="G364" i="8"/>
  <c r="H364" i="8"/>
  <c r="I364" i="8"/>
  <c r="J364" i="8"/>
  <c r="K364" i="8"/>
  <c r="L364" i="8"/>
  <c r="M364" i="8"/>
  <c r="O364" i="8"/>
  <c r="P364" i="8"/>
  <c r="T364" i="8" s="1"/>
  <c r="Q364" i="8"/>
  <c r="R364" i="8"/>
  <c r="S364" i="8"/>
  <c r="D365" i="8"/>
  <c r="E365" i="8"/>
  <c r="F365" i="8"/>
  <c r="G365" i="8"/>
  <c r="H365" i="8"/>
  <c r="I365" i="8"/>
  <c r="J365" i="8"/>
  <c r="K365" i="8"/>
  <c r="L365" i="8"/>
  <c r="M365" i="8"/>
  <c r="O365" i="8"/>
  <c r="P365" i="8"/>
  <c r="Q365" i="8"/>
  <c r="R365" i="8"/>
  <c r="S365" i="8"/>
  <c r="T365" i="8"/>
  <c r="D366" i="8"/>
  <c r="E366" i="8"/>
  <c r="F366" i="8"/>
  <c r="G366" i="8"/>
  <c r="H366" i="8"/>
  <c r="I366" i="8"/>
  <c r="J366" i="8"/>
  <c r="K366" i="8"/>
  <c r="L366" i="8"/>
  <c r="M366" i="8"/>
  <c r="O366" i="8"/>
  <c r="P366" i="8"/>
  <c r="T366" i="8" s="1"/>
  <c r="Q366" i="8"/>
  <c r="R366" i="8"/>
  <c r="S366" i="8"/>
  <c r="D367" i="8"/>
  <c r="E367" i="8"/>
  <c r="F367" i="8"/>
  <c r="G367" i="8"/>
  <c r="H367" i="8"/>
  <c r="I367" i="8"/>
  <c r="J367" i="8"/>
  <c r="K367" i="8"/>
  <c r="L367" i="8"/>
  <c r="M367" i="8"/>
  <c r="O367" i="8"/>
  <c r="P367" i="8"/>
  <c r="Q367" i="8"/>
  <c r="R367" i="8"/>
  <c r="S367" i="8"/>
  <c r="T367" i="8"/>
  <c r="D368" i="8"/>
  <c r="E368" i="8"/>
  <c r="F368" i="8"/>
  <c r="G368" i="8"/>
  <c r="H368" i="8"/>
  <c r="I368" i="8"/>
  <c r="J368" i="8"/>
  <c r="K368" i="8"/>
  <c r="L368" i="8"/>
  <c r="M368" i="8"/>
  <c r="O368" i="8"/>
  <c r="P368" i="8"/>
  <c r="T368" i="8" s="1"/>
  <c r="Q368" i="8"/>
  <c r="R368" i="8"/>
  <c r="S368" i="8"/>
  <c r="D369" i="8"/>
  <c r="E369" i="8"/>
  <c r="F369" i="8"/>
  <c r="G369" i="8"/>
  <c r="H369" i="8"/>
  <c r="I369" i="8"/>
  <c r="J369" i="8"/>
  <c r="K369" i="8"/>
  <c r="L369" i="8"/>
  <c r="M369" i="8"/>
  <c r="O369" i="8"/>
  <c r="P369" i="8"/>
  <c r="Q369" i="8"/>
  <c r="R369" i="8"/>
  <c r="S369" i="8"/>
  <c r="T369" i="8"/>
  <c r="D370" i="8"/>
  <c r="E370" i="8"/>
  <c r="F370" i="8"/>
  <c r="G370" i="8"/>
  <c r="H370" i="8"/>
  <c r="I370" i="8"/>
  <c r="J370" i="8"/>
  <c r="K370" i="8"/>
  <c r="L370" i="8"/>
  <c r="M370" i="8"/>
  <c r="O370" i="8"/>
  <c r="P370" i="8"/>
  <c r="Q370" i="8"/>
  <c r="R370" i="8"/>
  <c r="S370" i="8"/>
  <c r="T370" i="8"/>
  <c r="D371" i="8"/>
  <c r="E371" i="8"/>
  <c r="F371" i="8"/>
  <c r="G371" i="8"/>
  <c r="H371" i="8"/>
  <c r="I371" i="8"/>
  <c r="J371" i="8"/>
  <c r="K371" i="8"/>
  <c r="L371" i="8"/>
  <c r="M371" i="8"/>
  <c r="O371" i="8"/>
  <c r="P371" i="8"/>
  <c r="Q371" i="8"/>
  <c r="R371" i="8"/>
  <c r="S371" i="8"/>
  <c r="T371" i="8"/>
  <c r="D372" i="8"/>
  <c r="E372" i="8"/>
  <c r="F372" i="8"/>
  <c r="G372" i="8"/>
  <c r="H372" i="8"/>
  <c r="I372" i="8"/>
  <c r="J372" i="8"/>
  <c r="K372" i="8"/>
  <c r="L372" i="8"/>
  <c r="M372" i="8"/>
  <c r="O372" i="8"/>
  <c r="P372" i="8"/>
  <c r="Q372" i="8"/>
  <c r="R372" i="8"/>
  <c r="S372" i="8"/>
  <c r="T372" i="8"/>
  <c r="D373" i="8"/>
  <c r="E373" i="8"/>
  <c r="F373" i="8"/>
  <c r="G373" i="8"/>
  <c r="H373" i="8"/>
  <c r="I373" i="8"/>
  <c r="J373" i="8"/>
  <c r="K373" i="8"/>
  <c r="L373" i="8"/>
  <c r="M373" i="8"/>
  <c r="O373" i="8"/>
  <c r="P373" i="8"/>
  <c r="Q373" i="8"/>
  <c r="R373" i="8"/>
  <c r="S373" i="8"/>
  <c r="T373" i="8"/>
  <c r="D374" i="8"/>
  <c r="E374" i="8"/>
  <c r="F374" i="8"/>
  <c r="G374" i="8"/>
  <c r="H374" i="8"/>
  <c r="I374" i="8"/>
  <c r="J374" i="8"/>
  <c r="K374" i="8"/>
  <c r="L374" i="8"/>
  <c r="M374" i="8"/>
  <c r="O374" i="8"/>
  <c r="P374" i="8"/>
  <c r="T374" i="8" s="1"/>
  <c r="Q374" i="8"/>
  <c r="R374" i="8"/>
  <c r="S374" i="8"/>
  <c r="D375" i="8"/>
  <c r="E375" i="8"/>
  <c r="F375" i="8"/>
  <c r="G375" i="8"/>
  <c r="H375" i="8"/>
  <c r="I375" i="8"/>
  <c r="J375" i="8"/>
  <c r="K375" i="8"/>
  <c r="L375" i="8"/>
  <c r="M375" i="8"/>
  <c r="O375" i="8"/>
  <c r="P375" i="8"/>
  <c r="Q375" i="8"/>
  <c r="R375" i="8"/>
  <c r="S375" i="8"/>
  <c r="T375" i="8"/>
  <c r="D376" i="8"/>
  <c r="E376" i="8"/>
  <c r="F376" i="8"/>
  <c r="G376" i="8"/>
  <c r="H376" i="8"/>
  <c r="I376" i="8"/>
  <c r="J376" i="8"/>
  <c r="K376" i="8"/>
  <c r="L376" i="8"/>
  <c r="M376" i="8"/>
  <c r="O376" i="8"/>
  <c r="P376" i="8"/>
  <c r="Q376" i="8"/>
  <c r="R376" i="8"/>
  <c r="S376" i="8"/>
  <c r="T376" i="8"/>
  <c r="D377" i="8"/>
  <c r="E377" i="8"/>
  <c r="F377" i="8"/>
  <c r="G377" i="8"/>
  <c r="H377" i="8"/>
  <c r="I377" i="8"/>
  <c r="J377" i="8"/>
  <c r="K377" i="8"/>
  <c r="L377" i="8"/>
  <c r="M377" i="8"/>
  <c r="O377" i="8"/>
  <c r="P377" i="8"/>
  <c r="T377" i="8" s="1"/>
  <c r="Q377" i="8"/>
  <c r="R377" i="8"/>
  <c r="S377" i="8"/>
  <c r="D378" i="8"/>
  <c r="E378" i="8"/>
  <c r="F378" i="8"/>
  <c r="G378" i="8"/>
  <c r="H378" i="8"/>
  <c r="I378" i="8"/>
  <c r="J378" i="8"/>
  <c r="K378" i="8"/>
  <c r="L378" i="8"/>
  <c r="M378" i="8"/>
  <c r="O378" i="8"/>
  <c r="P378" i="8"/>
  <c r="Q378" i="8"/>
  <c r="R378" i="8"/>
  <c r="S378" i="8"/>
  <c r="T378" i="8"/>
  <c r="D379" i="8"/>
  <c r="E379" i="8"/>
  <c r="F379" i="8"/>
  <c r="G379" i="8"/>
  <c r="H379" i="8"/>
  <c r="I379" i="8"/>
  <c r="J379" i="8"/>
  <c r="K379" i="8"/>
  <c r="L379" i="8"/>
  <c r="M379" i="8"/>
  <c r="O379" i="8"/>
  <c r="P379" i="8"/>
  <c r="Q379" i="8"/>
  <c r="R379" i="8"/>
  <c r="S379" i="8"/>
  <c r="T379" i="8"/>
  <c r="D380" i="8"/>
  <c r="E380" i="8"/>
  <c r="F380" i="8"/>
  <c r="G380" i="8"/>
  <c r="H380" i="8"/>
  <c r="I380" i="8"/>
  <c r="J380" i="8"/>
  <c r="K380" i="8"/>
  <c r="L380" i="8"/>
  <c r="M380" i="8"/>
  <c r="O380" i="8"/>
  <c r="P380" i="8"/>
  <c r="T380" i="8" s="1"/>
  <c r="Q380" i="8"/>
  <c r="R380" i="8"/>
  <c r="S380" i="8"/>
  <c r="D381" i="8"/>
  <c r="E381" i="8"/>
  <c r="F381" i="8"/>
  <c r="G381" i="8"/>
  <c r="H381" i="8"/>
  <c r="I381" i="8"/>
  <c r="J381" i="8"/>
  <c r="K381" i="8"/>
  <c r="L381" i="8"/>
  <c r="M381" i="8"/>
  <c r="O381" i="8"/>
  <c r="P381" i="8"/>
  <c r="Q381" i="8"/>
  <c r="R381" i="8"/>
  <c r="S381" i="8"/>
  <c r="T381" i="8"/>
  <c r="D382" i="8"/>
  <c r="E382" i="8"/>
  <c r="F382" i="8"/>
  <c r="G382" i="8"/>
  <c r="H382" i="8"/>
  <c r="I382" i="8"/>
  <c r="J382" i="8"/>
  <c r="K382" i="8"/>
  <c r="L382" i="8"/>
  <c r="M382" i="8"/>
  <c r="O382" i="8"/>
  <c r="P382" i="8"/>
  <c r="Q382" i="8"/>
  <c r="R382" i="8"/>
  <c r="S382" i="8"/>
  <c r="T382" i="8"/>
  <c r="D383" i="8"/>
  <c r="E383" i="8"/>
  <c r="F383" i="8"/>
  <c r="G383" i="8"/>
  <c r="H383" i="8"/>
  <c r="I383" i="8"/>
  <c r="J383" i="8"/>
  <c r="K383" i="8"/>
  <c r="L383" i="8"/>
  <c r="M383" i="8"/>
  <c r="O383" i="8"/>
  <c r="P383" i="8"/>
  <c r="T383" i="8" s="1"/>
  <c r="Q383" i="8"/>
  <c r="R383" i="8"/>
  <c r="S383" i="8"/>
  <c r="D384" i="8"/>
  <c r="E384" i="8"/>
  <c r="F384" i="8"/>
  <c r="G384" i="8"/>
  <c r="H384" i="8"/>
  <c r="I384" i="8"/>
  <c r="J384" i="8"/>
  <c r="K384" i="8"/>
  <c r="L384" i="8"/>
  <c r="M384" i="8"/>
  <c r="O384" i="8"/>
  <c r="P384" i="8"/>
  <c r="Q384" i="8"/>
  <c r="R384" i="8"/>
  <c r="S384" i="8"/>
  <c r="T384" i="8"/>
  <c r="D385" i="8"/>
  <c r="E385" i="8"/>
  <c r="F385" i="8"/>
  <c r="G385" i="8"/>
  <c r="H385" i="8"/>
  <c r="I385" i="8"/>
  <c r="J385" i="8"/>
  <c r="K385" i="8"/>
  <c r="L385" i="8"/>
  <c r="M385" i="8"/>
  <c r="O385" i="8"/>
  <c r="P385" i="8"/>
  <c r="Q385" i="8"/>
  <c r="R385" i="8"/>
  <c r="S385" i="8"/>
  <c r="T385" i="8"/>
  <c r="D386" i="8"/>
  <c r="E386" i="8"/>
  <c r="F386" i="8"/>
  <c r="G386" i="8"/>
  <c r="H386" i="8"/>
  <c r="I386" i="8"/>
  <c r="J386" i="8"/>
  <c r="K386" i="8"/>
  <c r="L386" i="8"/>
  <c r="M386" i="8"/>
  <c r="O386" i="8"/>
  <c r="P386" i="8"/>
  <c r="T386" i="8" s="1"/>
  <c r="Q386" i="8"/>
  <c r="R386" i="8"/>
  <c r="S386" i="8"/>
  <c r="D387" i="8"/>
  <c r="E387" i="8"/>
  <c r="F387" i="8"/>
  <c r="G387" i="8"/>
  <c r="H387" i="8"/>
  <c r="I387" i="8"/>
  <c r="J387" i="8"/>
  <c r="K387" i="8"/>
  <c r="L387" i="8"/>
  <c r="M387" i="8"/>
  <c r="O387" i="8"/>
  <c r="P387" i="8"/>
  <c r="Q387" i="8"/>
  <c r="R387" i="8"/>
  <c r="S387" i="8"/>
  <c r="T387" i="8"/>
  <c r="D388" i="8"/>
  <c r="E388" i="8"/>
  <c r="F388" i="8"/>
  <c r="G388" i="8"/>
  <c r="H388" i="8"/>
  <c r="I388" i="8"/>
  <c r="J388" i="8"/>
  <c r="K388" i="8"/>
  <c r="L388" i="8"/>
  <c r="M388" i="8"/>
  <c r="O388" i="8"/>
  <c r="P388" i="8"/>
  <c r="Q388" i="8"/>
  <c r="R388" i="8"/>
  <c r="S388" i="8"/>
  <c r="T388" i="8"/>
  <c r="D389" i="8"/>
  <c r="E389" i="8"/>
  <c r="F389" i="8"/>
  <c r="G389" i="8"/>
  <c r="H389" i="8"/>
  <c r="I389" i="8"/>
  <c r="J389" i="8"/>
  <c r="K389" i="8"/>
  <c r="L389" i="8"/>
  <c r="M389" i="8"/>
  <c r="O389" i="8"/>
  <c r="P389" i="8"/>
  <c r="T389" i="8" s="1"/>
  <c r="Q389" i="8"/>
  <c r="R389" i="8"/>
  <c r="S389" i="8"/>
  <c r="D390" i="8"/>
  <c r="E390" i="8"/>
  <c r="F390" i="8"/>
  <c r="G390" i="8"/>
  <c r="H390" i="8"/>
  <c r="I390" i="8"/>
  <c r="J390" i="8"/>
  <c r="K390" i="8"/>
  <c r="L390" i="8"/>
  <c r="M390" i="8"/>
  <c r="O390" i="8"/>
  <c r="P390" i="8"/>
  <c r="Q390" i="8"/>
  <c r="R390" i="8"/>
  <c r="S390" i="8"/>
  <c r="T390" i="8"/>
  <c r="D391" i="8"/>
  <c r="E391" i="8"/>
  <c r="F391" i="8"/>
  <c r="G391" i="8"/>
  <c r="H391" i="8"/>
  <c r="I391" i="8"/>
  <c r="J391" i="8"/>
  <c r="K391" i="8"/>
  <c r="L391" i="8"/>
  <c r="M391" i="8"/>
  <c r="O391" i="8"/>
  <c r="P391" i="8"/>
  <c r="Q391" i="8"/>
  <c r="R391" i="8"/>
  <c r="S391" i="8"/>
  <c r="T391" i="8"/>
  <c r="D392" i="8"/>
  <c r="E392" i="8"/>
  <c r="F392" i="8"/>
  <c r="G392" i="8"/>
  <c r="H392" i="8"/>
  <c r="I392" i="8"/>
  <c r="J392" i="8"/>
  <c r="K392" i="8"/>
  <c r="L392" i="8"/>
  <c r="M392" i="8"/>
  <c r="O392" i="8"/>
  <c r="P392" i="8"/>
  <c r="Q392" i="8"/>
  <c r="R392" i="8"/>
  <c r="S392" i="8"/>
  <c r="T392" i="8"/>
  <c r="D393" i="8"/>
  <c r="E393" i="8"/>
  <c r="F393" i="8"/>
  <c r="G393" i="8"/>
  <c r="H393" i="8"/>
  <c r="I393" i="8"/>
  <c r="J393" i="8"/>
  <c r="K393" i="8"/>
  <c r="L393" i="8"/>
  <c r="M393" i="8"/>
  <c r="O393" i="8"/>
  <c r="P393" i="8"/>
  <c r="T393" i="8" s="1"/>
  <c r="Q393" i="8"/>
  <c r="R393" i="8"/>
  <c r="S393" i="8"/>
  <c r="D394" i="8"/>
  <c r="E394" i="8"/>
  <c r="F394" i="8"/>
  <c r="G394" i="8"/>
  <c r="H394" i="8"/>
  <c r="I394" i="8"/>
  <c r="J394" i="8"/>
  <c r="K394" i="8"/>
  <c r="L394" i="8"/>
  <c r="M394" i="8"/>
  <c r="O394" i="8"/>
  <c r="P394" i="8"/>
  <c r="Q394" i="8"/>
  <c r="R394" i="8"/>
  <c r="S394" i="8"/>
  <c r="T394" i="8"/>
  <c r="D395" i="8"/>
  <c r="E395" i="8"/>
  <c r="F395" i="8"/>
  <c r="G395" i="8"/>
  <c r="H395" i="8"/>
  <c r="I395" i="8"/>
  <c r="J395" i="8"/>
  <c r="K395" i="8"/>
  <c r="L395" i="8"/>
  <c r="M395" i="8"/>
  <c r="O395" i="8"/>
  <c r="P395" i="8"/>
  <c r="Q395" i="8"/>
  <c r="R395" i="8"/>
  <c r="S395" i="8"/>
  <c r="T395" i="8"/>
  <c r="D396" i="8"/>
  <c r="E396" i="8"/>
  <c r="F396" i="8"/>
  <c r="G396" i="8"/>
  <c r="H396" i="8"/>
  <c r="I396" i="8"/>
  <c r="J396" i="8"/>
  <c r="K396" i="8"/>
  <c r="L396" i="8"/>
  <c r="M396" i="8"/>
  <c r="O396" i="8"/>
  <c r="P396" i="8"/>
  <c r="Q396" i="8"/>
  <c r="R396" i="8"/>
  <c r="S396" i="8"/>
  <c r="T396" i="8"/>
  <c r="D397" i="8"/>
  <c r="E397" i="8"/>
  <c r="F397" i="8"/>
  <c r="G397" i="8"/>
  <c r="H397" i="8"/>
  <c r="I397" i="8"/>
  <c r="J397" i="8"/>
  <c r="K397" i="8"/>
  <c r="L397" i="8"/>
  <c r="M397" i="8"/>
  <c r="O397" i="8"/>
  <c r="P397" i="8"/>
  <c r="Q397" i="8"/>
  <c r="R397" i="8"/>
  <c r="S397" i="8"/>
  <c r="T397" i="8"/>
  <c r="D398" i="8"/>
  <c r="E398" i="8"/>
  <c r="F398" i="8"/>
  <c r="G398" i="8"/>
  <c r="H398" i="8"/>
  <c r="I398" i="8"/>
  <c r="J398" i="8"/>
  <c r="K398" i="8"/>
  <c r="L398" i="8"/>
  <c r="M398" i="8"/>
  <c r="O398" i="8"/>
  <c r="P398" i="8"/>
  <c r="Q398" i="8"/>
  <c r="R398" i="8"/>
  <c r="S398" i="8"/>
  <c r="T398" i="8"/>
  <c r="D399" i="8"/>
  <c r="E399" i="8"/>
  <c r="F399" i="8"/>
  <c r="G399" i="8"/>
  <c r="H399" i="8"/>
  <c r="I399" i="8"/>
  <c r="J399" i="8"/>
  <c r="K399" i="8"/>
  <c r="L399" i="8"/>
  <c r="M399" i="8"/>
  <c r="O399" i="8"/>
  <c r="P399" i="8"/>
  <c r="Q399" i="8"/>
  <c r="R399" i="8"/>
  <c r="S399" i="8"/>
  <c r="T399" i="8"/>
  <c r="D400" i="8"/>
  <c r="E400" i="8"/>
  <c r="F400" i="8"/>
  <c r="G400" i="8"/>
  <c r="H400" i="8"/>
  <c r="I400" i="8"/>
  <c r="J400" i="8"/>
  <c r="K400" i="8"/>
  <c r="L400" i="8"/>
  <c r="M400" i="8"/>
  <c r="O400" i="8"/>
  <c r="P400" i="8"/>
  <c r="T400" i="8" s="1"/>
  <c r="Q400" i="8"/>
  <c r="R400" i="8"/>
  <c r="S400" i="8"/>
  <c r="D401" i="8"/>
  <c r="E401" i="8"/>
  <c r="F401" i="8"/>
  <c r="G401" i="8"/>
  <c r="H401" i="8"/>
  <c r="I401" i="8"/>
  <c r="J401" i="8"/>
  <c r="K401" i="8"/>
  <c r="L401" i="8"/>
  <c r="M401" i="8"/>
  <c r="O401" i="8"/>
  <c r="P401" i="8"/>
  <c r="Q401" i="8"/>
  <c r="R401" i="8"/>
  <c r="S401" i="8"/>
  <c r="T401" i="8"/>
  <c r="D402" i="8"/>
  <c r="E402" i="8"/>
  <c r="F402" i="8"/>
  <c r="G402" i="8"/>
  <c r="H402" i="8"/>
  <c r="I402" i="8"/>
  <c r="J402" i="8"/>
  <c r="K402" i="8"/>
  <c r="L402" i="8"/>
  <c r="M402" i="8"/>
  <c r="O402" i="8"/>
  <c r="P402" i="8"/>
  <c r="Q402" i="8"/>
  <c r="R402" i="8"/>
  <c r="S402" i="8"/>
  <c r="T402" i="8"/>
  <c r="D403" i="8"/>
  <c r="E403" i="8"/>
  <c r="F403" i="8"/>
  <c r="G403" i="8"/>
  <c r="H403" i="8"/>
  <c r="I403" i="8"/>
  <c r="J403" i="8"/>
  <c r="K403" i="8"/>
  <c r="L403" i="8"/>
  <c r="M403" i="8"/>
  <c r="O403" i="8"/>
  <c r="P403" i="8"/>
  <c r="Q403" i="8"/>
  <c r="R403" i="8"/>
  <c r="S403" i="8"/>
  <c r="T403" i="8"/>
  <c r="D404" i="8"/>
  <c r="E404" i="8"/>
  <c r="F404" i="8"/>
  <c r="G404" i="8"/>
  <c r="H404" i="8"/>
  <c r="I404" i="8"/>
  <c r="J404" i="8"/>
  <c r="K404" i="8"/>
  <c r="L404" i="8"/>
  <c r="M404" i="8"/>
  <c r="O404" i="8"/>
  <c r="P404" i="8"/>
  <c r="T404" i="8" s="1"/>
  <c r="Q404" i="8"/>
  <c r="R404" i="8"/>
  <c r="S404" i="8"/>
  <c r="D405" i="8"/>
  <c r="E405" i="8"/>
  <c r="F405" i="8"/>
  <c r="G405" i="8"/>
  <c r="H405" i="8"/>
  <c r="I405" i="8"/>
  <c r="J405" i="8"/>
  <c r="K405" i="8"/>
  <c r="L405" i="8"/>
  <c r="M405" i="8"/>
  <c r="O405" i="8"/>
  <c r="P405" i="8"/>
  <c r="Q405" i="8"/>
  <c r="R405" i="8"/>
  <c r="S405" i="8"/>
  <c r="T405" i="8"/>
  <c r="D406" i="8"/>
  <c r="E406" i="8"/>
  <c r="F406" i="8"/>
  <c r="G406" i="8"/>
  <c r="H406" i="8"/>
  <c r="I406" i="8"/>
  <c r="J406" i="8"/>
  <c r="K406" i="8"/>
  <c r="L406" i="8"/>
  <c r="M406" i="8"/>
  <c r="O406" i="8"/>
  <c r="P406" i="8"/>
  <c r="T406" i="8" s="1"/>
  <c r="Q406" i="8"/>
  <c r="R406" i="8"/>
  <c r="S406" i="8"/>
  <c r="D407" i="8"/>
  <c r="E407" i="8"/>
  <c r="F407" i="8"/>
  <c r="G407" i="8"/>
  <c r="H407" i="8"/>
  <c r="I407" i="8"/>
  <c r="J407" i="8"/>
  <c r="K407" i="8"/>
  <c r="L407" i="8"/>
  <c r="M407" i="8"/>
  <c r="O407" i="8"/>
  <c r="P407" i="8"/>
  <c r="Q407" i="8"/>
  <c r="R407" i="8"/>
  <c r="S407" i="8"/>
  <c r="T407" i="8"/>
  <c r="D408" i="8"/>
  <c r="E408" i="8"/>
  <c r="F408" i="8"/>
  <c r="G408" i="8"/>
  <c r="H408" i="8"/>
  <c r="I408" i="8"/>
  <c r="J408" i="8"/>
  <c r="K408" i="8"/>
  <c r="L408" i="8"/>
  <c r="M408" i="8"/>
  <c r="O408" i="8"/>
  <c r="P408" i="8"/>
  <c r="T408" i="8" s="1"/>
  <c r="Q408" i="8"/>
  <c r="R408" i="8"/>
  <c r="S408" i="8"/>
  <c r="D409" i="8"/>
  <c r="E409" i="8"/>
  <c r="F409" i="8"/>
  <c r="G409" i="8"/>
  <c r="H409" i="8"/>
  <c r="I409" i="8"/>
  <c r="J409" i="8"/>
  <c r="K409" i="8"/>
  <c r="L409" i="8"/>
  <c r="M409" i="8"/>
  <c r="O409" i="8"/>
  <c r="P409" i="8"/>
  <c r="Q409" i="8"/>
  <c r="R409" i="8"/>
  <c r="S409" i="8"/>
  <c r="T409" i="8"/>
  <c r="D410" i="8"/>
  <c r="E410" i="8"/>
  <c r="F410" i="8"/>
  <c r="G410" i="8"/>
  <c r="H410" i="8"/>
  <c r="I410" i="8"/>
  <c r="J410" i="8"/>
  <c r="K410" i="8"/>
  <c r="L410" i="8"/>
  <c r="M410" i="8"/>
  <c r="O410" i="8"/>
  <c r="P410" i="8"/>
  <c r="Q410" i="8"/>
  <c r="R410" i="8"/>
  <c r="S410" i="8"/>
  <c r="T410" i="8"/>
  <c r="D411" i="8"/>
  <c r="E411" i="8"/>
  <c r="F411" i="8"/>
  <c r="G411" i="8"/>
  <c r="H411" i="8"/>
  <c r="I411" i="8"/>
  <c r="J411" i="8"/>
  <c r="K411" i="8"/>
  <c r="L411" i="8"/>
  <c r="M411" i="8"/>
  <c r="O411" i="8"/>
  <c r="P411" i="8"/>
  <c r="Q411" i="8"/>
  <c r="R411" i="8"/>
  <c r="S411" i="8"/>
  <c r="T411" i="8"/>
  <c r="D412" i="8"/>
  <c r="E412" i="8"/>
  <c r="F412" i="8"/>
  <c r="G412" i="8"/>
  <c r="H412" i="8"/>
  <c r="I412" i="8"/>
  <c r="J412" i="8"/>
  <c r="K412" i="8"/>
  <c r="L412" i="8"/>
  <c r="M412" i="8"/>
  <c r="O412" i="8"/>
  <c r="P412" i="8"/>
  <c r="Q412" i="8"/>
  <c r="R412" i="8"/>
  <c r="S412" i="8"/>
  <c r="T412" i="8"/>
  <c r="D413" i="8"/>
  <c r="E413" i="8"/>
  <c r="F413" i="8"/>
  <c r="G413" i="8"/>
  <c r="H413" i="8"/>
  <c r="I413" i="8"/>
  <c r="J413" i="8"/>
  <c r="K413" i="8"/>
  <c r="L413" i="8"/>
  <c r="M413" i="8"/>
  <c r="O413" i="8"/>
  <c r="P413" i="8"/>
  <c r="T413" i="8" s="1"/>
  <c r="Q413" i="8"/>
  <c r="R413" i="8"/>
  <c r="S413" i="8"/>
  <c r="D414" i="8"/>
  <c r="E414" i="8"/>
  <c r="F414" i="8"/>
  <c r="G414" i="8"/>
  <c r="H414" i="8"/>
  <c r="I414" i="8"/>
  <c r="J414" i="8"/>
  <c r="K414" i="8"/>
  <c r="L414" i="8"/>
  <c r="M414" i="8"/>
  <c r="O414" i="8"/>
  <c r="P414" i="8"/>
  <c r="Q414" i="8"/>
  <c r="R414" i="8"/>
  <c r="S414" i="8"/>
  <c r="T414" i="8"/>
  <c r="D415" i="8"/>
  <c r="E415" i="8"/>
  <c r="F415" i="8"/>
  <c r="G415" i="8"/>
  <c r="H415" i="8"/>
  <c r="I415" i="8"/>
  <c r="J415" i="8"/>
  <c r="K415" i="8"/>
  <c r="L415" i="8"/>
  <c r="M415" i="8"/>
  <c r="O415" i="8"/>
  <c r="P415" i="8"/>
  <c r="Q415" i="8"/>
  <c r="R415" i="8"/>
  <c r="S415" i="8"/>
  <c r="T415" i="8"/>
  <c r="D416" i="8"/>
  <c r="E416" i="8"/>
  <c r="F416" i="8"/>
  <c r="G416" i="8"/>
  <c r="H416" i="8"/>
  <c r="I416" i="8"/>
  <c r="J416" i="8"/>
  <c r="K416" i="8"/>
  <c r="L416" i="8"/>
  <c r="M416" i="8"/>
  <c r="O416" i="8"/>
  <c r="P416" i="8"/>
  <c r="Q416" i="8"/>
  <c r="R416" i="8"/>
  <c r="S416" i="8"/>
  <c r="T416" i="8"/>
  <c r="D417" i="8"/>
  <c r="E417" i="8"/>
  <c r="F417" i="8"/>
  <c r="G417" i="8"/>
  <c r="H417" i="8"/>
  <c r="I417" i="8"/>
  <c r="J417" i="8"/>
  <c r="K417" i="8"/>
  <c r="L417" i="8"/>
  <c r="M417" i="8"/>
  <c r="O417" i="8"/>
  <c r="P417" i="8"/>
  <c r="Q417" i="8"/>
  <c r="R417" i="8"/>
  <c r="S417" i="8"/>
  <c r="T417" i="8"/>
  <c r="D418" i="8"/>
  <c r="E418" i="8"/>
  <c r="F418" i="8"/>
  <c r="G418" i="8"/>
  <c r="H418" i="8"/>
  <c r="I418" i="8"/>
  <c r="J418" i="8"/>
  <c r="K418" i="8"/>
  <c r="L418" i="8"/>
  <c r="M418" i="8"/>
  <c r="O418" i="8"/>
  <c r="P418" i="8"/>
  <c r="Q418" i="8"/>
  <c r="R418" i="8"/>
  <c r="S418" i="8"/>
  <c r="T418" i="8"/>
  <c r="D419" i="8"/>
  <c r="E419" i="8"/>
  <c r="F419" i="8"/>
  <c r="G419" i="8"/>
  <c r="H419" i="8"/>
  <c r="I419" i="8"/>
  <c r="J419" i="8"/>
  <c r="K419" i="8"/>
  <c r="L419" i="8"/>
  <c r="M419" i="8"/>
  <c r="O419" i="8"/>
  <c r="P419" i="8"/>
  <c r="T419" i="8" s="1"/>
  <c r="Q419" i="8"/>
  <c r="R419" i="8"/>
  <c r="S419" i="8"/>
  <c r="D420" i="8"/>
  <c r="E420" i="8"/>
  <c r="F420" i="8"/>
  <c r="G420" i="8"/>
  <c r="H420" i="8"/>
  <c r="I420" i="8"/>
  <c r="J420" i="8"/>
  <c r="K420" i="8"/>
  <c r="L420" i="8"/>
  <c r="M420" i="8"/>
  <c r="O420" i="8"/>
  <c r="P420" i="8"/>
  <c r="Q420" i="8"/>
  <c r="R420" i="8"/>
  <c r="S420" i="8"/>
  <c r="T420" i="8"/>
  <c r="D421" i="8"/>
  <c r="E421" i="8"/>
  <c r="F421" i="8"/>
  <c r="G421" i="8"/>
  <c r="H421" i="8"/>
  <c r="I421" i="8"/>
  <c r="J421" i="8"/>
  <c r="K421" i="8"/>
  <c r="L421" i="8"/>
  <c r="M421" i="8"/>
  <c r="O421" i="8"/>
  <c r="P421" i="8"/>
  <c r="Q421" i="8"/>
  <c r="R421" i="8"/>
  <c r="S421" i="8"/>
  <c r="T421" i="8"/>
  <c r="D422" i="8"/>
  <c r="E422" i="8"/>
  <c r="F422" i="8"/>
  <c r="G422" i="8"/>
  <c r="H422" i="8"/>
  <c r="I422" i="8"/>
  <c r="J422" i="8"/>
  <c r="K422" i="8"/>
  <c r="L422" i="8"/>
  <c r="M422" i="8"/>
  <c r="O422" i="8"/>
  <c r="P422" i="8"/>
  <c r="T422" i="8" s="1"/>
  <c r="Q422" i="8"/>
  <c r="R422" i="8"/>
  <c r="S422" i="8"/>
  <c r="D423" i="8"/>
  <c r="E423" i="8"/>
  <c r="F423" i="8"/>
  <c r="G423" i="8"/>
  <c r="H423" i="8"/>
  <c r="I423" i="8"/>
  <c r="J423" i="8"/>
  <c r="K423" i="8"/>
  <c r="L423" i="8"/>
  <c r="M423" i="8"/>
  <c r="O423" i="8"/>
  <c r="P423" i="8"/>
  <c r="T423" i="8" s="1"/>
  <c r="Q423" i="8"/>
  <c r="R423" i="8"/>
  <c r="S423" i="8"/>
  <c r="D424" i="8"/>
  <c r="E424" i="8"/>
  <c r="F424" i="8"/>
  <c r="G424" i="8"/>
  <c r="H424" i="8"/>
  <c r="I424" i="8"/>
  <c r="J424" i="8"/>
  <c r="K424" i="8"/>
  <c r="L424" i="8"/>
  <c r="M424" i="8"/>
  <c r="O424" i="8"/>
  <c r="P424" i="8"/>
  <c r="Q424" i="8"/>
  <c r="R424" i="8"/>
  <c r="S424" i="8"/>
  <c r="T424" i="8"/>
  <c r="D425" i="8"/>
  <c r="E425" i="8"/>
  <c r="F425" i="8"/>
  <c r="G425" i="8"/>
  <c r="H425" i="8"/>
  <c r="I425" i="8"/>
  <c r="J425" i="8"/>
  <c r="K425" i="8"/>
  <c r="L425" i="8"/>
  <c r="M425" i="8"/>
  <c r="O425" i="8"/>
  <c r="P425" i="8"/>
  <c r="T425" i="8" s="1"/>
  <c r="Q425" i="8"/>
  <c r="R425" i="8"/>
  <c r="S425" i="8"/>
  <c r="D426" i="8"/>
  <c r="E426" i="8"/>
  <c r="F426" i="8"/>
  <c r="G426" i="8"/>
  <c r="H426" i="8"/>
  <c r="I426" i="8"/>
  <c r="J426" i="8"/>
  <c r="K426" i="8"/>
  <c r="L426" i="8"/>
  <c r="M426" i="8"/>
  <c r="O426" i="8"/>
  <c r="P426" i="8"/>
  <c r="Q426" i="8"/>
  <c r="R426" i="8"/>
  <c r="S426" i="8"/>
  <c r="T426" i="8"/>
  <c r="D427" i="8"/>
  <c r="E427" i="8"/>
  <c r="F427" i="8"/>
  <c r="G427" i="8"/>
  <c r="H427" i="8"/>
  <c r="I427" i="8"/>
  <c r="J427" i="8"/>
  <c r="K427" i="8"/>
  <c r="L427" i="8"/>
  <c r="M427" i="8"/>
  <c r="O427" i="8"/>
  <c r="P427" i="8"/>
  <c r="Q427" i="8"/>
  <c r="R427" i="8"/>
  <c r="S427" i="8"/>
  <c r="T427" i="8"/>
  <c r="D428" i="8"/>
  <c r="E428" i="8"/>
  <c r="F428" i="8"/>
  <c r="G428" i="8"/>
  <c r="H428" i="8"/>
  <c r="I428" i="8"/>
  <c r="J428" i="8"/>
  <c r="K428" i="8"/>
  <c r="L428" i="8"/>
  <c r="M428" i="8"/>
  <c r="O428" i="8"/>
  <c r="P428" i="8"/>
  <c r="Q428" i="8"/>
  <c r="R428" i="8"/>
  <c r="S428" i="8"/>
  <c r="T428" i="8"/>
  <c r="D429" i="8"/>
  <c r="E429" i="8"/>
  <c r="F429" i="8"/>
  <c r="G429" i="8"/>
  <c r="H429" i="8"/>
  <c r="I429" i="8"/>
  <c r="J429" i="8"/>
  <c r="K429" i="8"/>
  <c r="L429" i="8"/>
  <c r="M429" i="8"/>
  <c r="O429" i="8"/>
  <c r="P429" i="8"/>
  <c r="T429" i="8" s="1"/>
  <c r="Q429" i="8"/>
  <c r="R429" i="8"/>
  <c r="S429" i="8"/>
  <c r="D430" i="8"/>
  <c r="E430" i="8"/>
  <c r="F430" i="8"/>
  <c r="G430" i="8"/>
  <c r="H430" i="8"/>
  <c r="I430" i="8"/>
  <c r="J430" i="8"/>
  <c r="K430" i="8"/>
  <c r="L430" i="8"/>
  <c r="M430" i="8"/>
  <c r="O430" i="8"/>
  <c r="P430" i="8"/>
  <c r="Q430" i="8"/>
  <c r="R430" i="8"/>
  <c r="S430" i="8"/>
  <c r="T430" i="8"/>
  <c r="D431" i="8"/>
  <c r="E431" i="8"/>
  <c r="F431" i="8"/>
  <c r="G431" i="8"/>
  <c r="H431" i="8"/>
  <c r="I431" i="8"/>
  <c r="J431" i="8"/>
  <c r="K431" i="8"/>
  <c r="L431" i="8"/>
  <c r="M431" i="8"/>
  <c r="O431" i="8"/>
  <c r="P431" i="8"/>
  <c r="Q431" i="8"/>
  <c r="R431" i="8"/>
  <c r="S431" i="8"/>
  <c r="T431" i="8"/>
  <c r="D432" i="8"/>
  <c r="E432" i="8"/>
  <c r="F432" i="8"/>
  <c r="G432" i="8"/>
  <c r="H432" i="8"/>
  <c r="I432" i="8"/>
  <c r="J432" i="8"/>
  <c r="K432" i="8"/>
  <c r="L432" i="8"/>
  <c r="M432" i="8"/>
  <c r="O432" i="8"/>
  <c r="P432" i="8"/>
  <c r="T432" i="8" s="1"/>
  <c r="Q432" i="8"/>
  <c r="R432" i="8"/>
  <c r="S432" i="8"/>
  <c r="D433" i="8"/>
  <c r="E433" i="8"/>
  <c r="F433" i="8"/>
  <c r="G433" i="8"/>
  <c r="H433" i="8"/>
  <c r="I433" i="8"/>
  <c r="J433" i="8"/>
  <c r="K433" i="8"/>
  <c r="L433" i="8"/>
  <c r="M433" i="8"/>
  <c r="O433" i="8"/>
  <c r="P433" i="8"/>
  <c r="Q433" i="8"/>
  <c r="R433" i="8"/>
  <c r="S433" i="8"/>
  <c r="T433" i="8"/>
  <c r="D434" i="8"/>
  <c r="E434" i="8"/>
  <c r="F434" i="8"/>
  <c r="G434" i="8"/>
  <c r="H434" i="8"/>
  <c r="I434" i="8"/>
  <c r="J434" i="8"/>
  <c r="K434" i="8"/>
  <c r="L434" i="8"/>
  <c r="M434" i="8"/>
  <c r="O434" i="8"/>
  <c r="P434" i="8"/>
  <c r="Q434" i="8"/>
  <c r="R434" i="8"/>
  <c r="S434" i="8"/>
  <c r="T434" i="8"/>
  <c r="D435" i="8"/>
  <c r="E435" i="8"/>
  <c r="F435" i="8"/>
  <c r="G435" i="8"/>
  <c r="H435" i="8"/>
  <c r="I435" i="8"/>
  <c r="J435" i="8"/>
  <c r="K435" i="8"/>
  <c r="L435" i="8"/>
  <c r="M435" i="8"/>
  <c r="O435" i="8"/>
  <c r="P435" i="8"/>
  <c r="T435" i="8" s="1"/>
  <c r="Q435" i="8"/>
  <c r="R435" i="8"/>
  <c r="S435" i="8"/>
  <c r="D436" i="8"/>
  <c r="E436" i="8"/>
  <c r="F436" i="8"/>
  <c r="G436" i="8"/>
  <c r="H436" i="8"/>
  <c r="I436" i="8"/>
  <c r="J436" i="8"/>
  <c r="K436" i="8"/>
  <c r="L436" i="8"/>
  <c r="M436" i="8"/>
  <c r="O436" i="8"/>
  <c r="P436" i="8"/>
  <c r="Q436" i="8"/>
  <c r="R436" i="8"/>
  <c r="S436" i="8"/>
  <c r="T436" i="8"/>
  <c r="D437" i="8"/>
  <c r="E437" i="8"/>
  <c r="F437" i="8"/>
  <c r="G437" i="8"/>
  <c r="H437" i="8"/>
  <c r="I437" i="8"/>
  <c r="J437" i="8"/>
  <c r="K437" i="8"/>
  <c r="L437" i="8"/>
  <c r="M437" i="8"/>
  <c r="O437" i="8"/>
  <c r="P437" i="8"/>
  <c r="Q437" i="8"/>
  <c r="R437" i="8"/>
  <c r="S437" i="8"/>
  <c r="T437" i="8"/>
  <c r="D438" i="8"/>
  <c r="E438" i="8"/>
  <c r="F438" i="8"/>
  <c r="G438" i="8"/>
  <c r="H438" i="8"/>
  <c r="I438" i="8"/>
  <c r="J438" i="8"/>
  <c r="K438" i="8"/>
  <c r="L438" i="8"/>
  <c r="M438" i="8"/>
  <c r="O438" i="8"/>
  <c r="P438" i="8"/>
  <c r="T438" i="8" s="1"/>
  <c r="Q438" i="8"/>
  <c r="R438" i="8"/>
  <c r="S438" i="8"/>
  <c r="D439" i="8"/>
  <c r="E439" i="8"/>
  <c r="F439" i="8"/>
  <c r="G439" i="8"/>
  <c r="H439" i="8"/>
  <c r="I439" i="8"/>
  <c r="J439" i="8"/>
  <c r="K439" i="8"/>
  <c r="L439" i="8"/>
  <c r="M439" i="8"/>
  <c r="O439" i="8"/>
  <c r="P439" i="8"/>
  <c r="Q439" i="8"/>
  <c r="R439" i="8"/>
  <c r="S439" i="8"/>
  <c r="T439" i="8"/>
  <c r="D440" i="8"/>
  <c r="E440" i="8"/>
  <c r="F440" i="8"/>
  <c r="G440" i="8"/>
  <c r="H440" i="8"/>
  <c r="I440" i="8"/>
  <c r="J440" i="8"/>
  <c r="K440" i="8"/>
  <c r="L440" i="8"/>
  <c r="M440" i="8"/>
  <c r="O440" i="8"/>
  <c r="P440" i="8"/>
  <c r="Q440" i="8"/>
  <c r="R440" i="8"/>
  <c r="S440" i="8"/>
  <c r="T440" i="8"/>
  <c r="D441" i="8"/>
  <c r="E441" i="8"/>
  <c r="F441" i="8"/>
  <c r="G441" i="8"/>
  <c r="H441" i="8"/>
  <c r="I441" i="8"/>
  <c r="J441" i="8"/>
  <c r="K441" i="8"/>
  <c r="L441" i="8"/>
  <c r="M441" i="8"/>
  <c r="O441" i="8"/>
  <c r="P441" i="8"/>
  <c r="Q441" i="8"/>
  <c r="R441" i="8"/>
  <c r="S441" i="8"/>
  <c r="T441" i="8"/>
  <c r="D442" i="8"/>
  <c r="E442" i="8"/>
  <c r="F442" i="8"/>
  <c r="G442" i="8"/>
  <c r="H442" i="8"/>
  <c r="I442" i="8"/>
  <c r="J442" i="8"/>
  <c r="K442" i="8"/>
  <c r="L442" i="8"/>
  <c r="M442" i="8"/>
  <c r="O442" i="8"/>
  <c r="P442" i="8"/>
  <c r="Q442" i="8"/>
  <c r="R442" i="8"/>
  <c r="S442" i="8"/>
  <c r="T442" i="8"/>
  <c r="D443" i="8"/>
  <c r="E443" i="8"/>
  <c r="F443" i="8"/>
  <c r="G443" i="8"/>
  <c r="H443" i="8"/>
  <c r="I443" i="8"/>
  <c r="J443" i="8"/>
  <c r="K443" i="8"/>
  <c r="L443" i="8"/>
  <c r="M443" i="8"/>
  <c r="O443" i="8"/>
  <c r="P443" i="8"/>
  <c r="Q443" i="8"/>
  <c r="R443" i="8"/>
  <c r="S443" i="8"/>
  <c r="T443" i="8"/>
  <c r="D444" i="8"/>
  <c r="E444" i="8"/>
  <c r="F444" i="8"/>
  <c r="G444" i="8"/>
  <c r="H444" i="8"/>
  <c r="I444" i="8"/>
  <c r="J444" i="8"/>
  <c r="K444" i="8"/>
  <c r="L444" i="8"/>
  <c r="M444" i="8"/>
  <c r="O444" i="8"/>
  <c r="P444" i="8"/>
  <c r="Q444" i="8"/>
  <c r="R444" i="8"/>
  <c r="S444" i="8"/>
  <c r="T444" i="8"/>
  <c r="D445" i="8"/>
  <c r="E445" i="8"/>
  <c r="F445" i="8"/>
  <c r="G445" i="8"/>
  <c r="H445" i="8"/>
  <c r="I445" i="8"/>
  <c r="J445" i="8"/>
  <c r="K445" i="8"/>
  <c r="L445" i="8"/>
  <c r="M445" i="8"/>
  <c r="O445" i="8"/>
  <c r="P445" i="8"/>
  <c r="Q445" i="8"/>
  <c r="R445" i="8"/>
  <c r="S445" i="8"/>
  <c r="T445" i="8"/>
  <c r="D446" i="8"/>
  <c r="E446" i="8"/>
  <c r="F446" i="8"/>
  <c r="G446" i="8"/>
  <c r="H446" i="8"/>
  <c r="I446" i="8"/>
  <c r="J446" i="8"/>
  <c r="K446" i="8"/>
  <c r="L446" i="8"/>
  <c r="M446" i="8"/>
  <c r="O446" i="8"/>
  <c r="P446" i="8"/>
  <c r="Q446" i="8"/>
  <c r="R446" i="8"/>
  <c r="S446" i="8"/>
  <c r="T446" i="8"/>
  <c r="D447" i="8"/>
  <c r="E447" i="8"/>
  <c r="F447" i="8"/>
  <c r="G447" i="8"/>
  <c r="H447" i="8"/>
  <c r="I447" i="8"/>
  <c r="J447" i="8"/>
  <c r="K447" i="8"/>
  <c r="L447" i="8"/>
  <c r="M447" i="8"/>
  <c r="O447" i="8"/>
  <c r="S447" i="8" s="1"/>
  <c r="P447" i="8"/>
  <c r="T447" i="8" s="1"/>
  <c r="Q447" i="8"/>
  <c r="R447" i="8"/>
  <c r="D448" i="8"/>
  <c r="E448" i="8"/>
  <c r="F448" i="8"/>
  <c r="G448" i="8"/>
  <c r="H448" i="8"/>
  <c r="I448" i="8"/>
  <c r="J448" i="8"/>
  <c r="K448" i="8"/>
  <c r="L448" i="8"/>
  <c r="M448" i="8"/>
  <c r="O448" i="8"/>
  <c r="S448" i="8" s="1"/>
  <c r="P448" i="8"/>
  <c r="Q448" i="8"/>
  <c r="R448" i="8"/>
  <c r="T448" i="8"/>
  <c r="D449" i="8"/>
  <c r="E449" i="8"/>
  <c r="F449" i="8"/>
  <c r="G449" i="8"/>
  <c r="H449" i="8"/>
  <c r="I449" i="8"/>
  <c r="J449" i="8"/>
  <c r="K449" i="8"/>
  <c r="L449" i="8"/>
  <c r="M449" i="8"/>
  <c r="O449" i="8"/>
  <c r="S449" i="8" s="1"/>
  <c r="P449" i="8"/>
  <c r="T449" i="8" s="1"/>
  <c r="Q449" i="8"/>
  <c r="R449" i="8"/>
  <c r="D450" i="8"/>
  <c r="E450" i="8"/>
  <c r="F450" i="8"/>
  <c r="G450" i="8"/>
  <c r="H450" i="8"/>
  <c r="I450" i="8"/>
  <c r="J450" i="8"/>
  <c r="K450" i="8"/>
  <c r="L450" i="8"/>
  <c r="M450" i="8"/>
  <c r="O450" i="8"/>
  <c r="P450" i="8"/>
  <c r="Q450" i="8"/>
  <c r="R450" i="8"/>
  <c r="S450" i="8"/>
  <c r="T450" i="8"/>
  <c r="D451" i="8"/>
  <c r="E451" i="8"/>
  <c r="F451" i="8"/>
  <c r="G451" i="8"/>
  <c r="H451" i="8"/>
  <c r="I451" i="8"/>
  <c r="J451" i="8"/>
  <c r="K451" i="8"/>
  <c r="L451" i="8"/>
  <c r="M451" i="8"/>
  <c r="O451" i="8"/>
  <c r="S451" i="8" s="1"/>
  <c r="P451" i="8"/>
  <c r="T451" i="8" s="1"/>
  <c r="Q451" i="8"/>
  <c r="R451" i="8"/>
  <c r="D452" i="8"/>
  <c r="E452" i="8"/>
  <c r="F452" i="8"/>
  <c r="G452" i="8"/>
  <c r="H452" i="8"/>
  <c r="I452" i="8"/>
  <c r="J452" i="8"/>
  <c r="K452" i="8"/>
  <c r="L452" i="8"/>
  <c r="M452" i="8"/>
  <c r="O452" i="8"/>
  <c r="S452" i="8" s="1"/>
  <c r="P452" i="8"/>
  <c r="T452" i="8" s="1"/>
  <c r="Q452" i="8"/>
  <c r="R452" i="8"/>
  <c r="D453" i="8"/>
  <c r="E453" i="8"/>
  <c r="F453" i="8"/>
  <c r="G453" i="8"/>
  <c r="H453" i="8"/>
  <c r="I453" i="8"/>
  <c r="J453" i="8"/>
  <c r="K453" i="8"/>
  <c r="L453" i="8"/>
  <c r="M453" i="8"/>
  <c r="O453" i="8"/>
  <c r="S453" i="8" s="1"/>
  <c r="P453" i="8"/>
  <c r="T453" i="8" s="1"/>
  <c r="Q453" i="8"/>
  <c r="R453" i="8"/>
  <c r="D454" i="8"/>
  <c r="E454" i="8"/>
  <c r="F454" i="8"/>
  <c r="G454" i="8"/>
  <c r="H454" i="8"/>
  <c r="I454" i="8"/>
  <c r="J454" i="8"/>
  <c r="K454" i="8"/>
  <c r="L454" i="8"/>
  <c r="M454" i="8"/>
  <c r="O454" i="8"/>
  <c r="S454" i="8" s="1"/>
  <c r="P454" i="8"/>
  <c r="T454" i="8" s="1"/>
  <c r="Q454" i="8"/>
  <c r="R454" i="8"/>
  <c r="D455" i="8"/>
  <c r="E455" i="8"/>
  <c r="F455" i="8"/>
  <c r="G455" i="8"/>
  <c r="H455" i="8"/>
  <c r="I455" i="8"/>
  <c r="J455" i="8"/>
  <c r="K455" i="8"/>
  <c r="L455" i="8"/>
  <c r="M455" i="8"/>
  <c r="O455" i="8"/>
  <c r="S455" i="8" s="1"/>
  <c r="P455" i="8"/>
  <c r="T455" i="8" s="1"/>
  <c r="Q455" i="8"/>
  <c r="R455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U474" i="2"/>
  <c r="V474" i="2"/>
  <c r="W474" i="2"/>
  <c r="X474" i="2"/>
  <c r="AA474" i="2" s="1"/>
  <c r="Y474" i="2"/>
  <c r="Z474" i="2"/>
  <c r="AB474" i="2"/>
  <c r="AC474" i="2"/>
  <c r="U475" i="2"/>
  <c r="V475" i="2"/>
  <c r="W475" i="2"/>
  <c r="AC475" i="2" s="1"/>
  <c r="X475" i="2"/>
  <c r="Y475" i="2"/>
  <c r="Z475" i="2"/>
  <c r="AA475" i="2"/>
  <c r="AB475" i="2"/>
  <c r="U476" i="2"/>
  <c r="V476" i="2"/>
  <c r="AB476" i="2" s="1"/>
  <c r="W476" i="2"/>
  <c r="AC476" i="2" s="1"/>
  <c r="X476" i="2"/>
  <c r="Y476" i="2"/>
  <c r="Z476" i="2"/>
  <c r="AA476" i="2"/>
  <c r="U477" i="2"/>
  <c r="AA477" i="2" s="1"/>
  <c r="V477" i="2"/>
  <c r="W477" i="2"/>
  <c r="X477" i="2"/>
  <c r="Y477" i="2"/>
  <c r="Z477" i="2"/>
  <c r="AC477" i="2"/>
  <c r="U478" i="2"/>
  <c r="AA478" i="2" s="1"/>
  <c r="V478" i="2"/>
  <c r="W478" i="2"/>
  <c r="X478" i="2"/>
  <c r="Y478" i="2"/>
  <c r="Z478" i="2"/>
  <c r="AB478" i="2"/>
  <c r="AC478" i="2"/>
  <c r="U479" i="2"/>
  <c r="V479" i="2"/>
  <c r="W479" i="2"/>
  <c r="AC479" i="2" s="1"/>
  <c r="X479" i="2"/>
  <c r="Y479" i="2"/>
  <c r="Z479" i="2"/>
  <c r="AA479" i="2"/>
  <c r="AB479" i="2"/>
  <c r="U480" i="2"/>
  <c r="V480" i="2"/>
  <c r="AB480" i="2" s="1"/>
  <c r="W480" i="2"/>
  <c r="X480" i="2"/>
  <c r="Y480" i="2"/>
  <c r="Z480" i="2"/>
  <c r="AA480" i="2"/>
  <c r="U481" i="2"/>
  <c r="AA481" i="2" s="1"/>
  <c r="V481" i="2"/>
  <c r="AB481" i="2" s="1"/>
  <c r="W481" i="2"/>
  <c r="X481" i="2"/>
  <c r="Y481" i="2"/>
  <c r="Z481" i="2"/>
  <c r="AC481" i="2"/>
  <c r="U482" i="2"/>
  <c r="V482" i="2"/>
  <c r="W482" i="2"/>
  <c r="X482" i="2"/>
  <c r="Y482" i="2"/>
  <c r="Z482" i="2"/>
  <c r="AB482" i="2"/>
  <c r="AC482" i="2"/>
  <c r="U483" i="2"/>
  <c r="V483" i="2"/>
  <c r="W483" i="2"/>
  <c r="AC483" i="2" s="1"/>
  <c r="X483" i="2"/>
  <c r="Y483" i="2"/>
  <c r="Z483" i="2"/>
  <c r="AA483" i="2"/>
  <c r="AB483" i="2"/>
  <c r="U484" i="2"/>
  <c r="V484" i="2"/>
  <c r="AB484" i="2" s="1"/>
  <c r="W484" i="2"/>
  <c r="AC484" i="2" s="1"/>
  <c r="X484" i="2"/>
  <c r="Y484" i="2"/>
  <c r="Z484" i="2"/>
  <c r="AA484" i="2"/>
  <c r="U485" i="2"/>
  <c r="AA485" i="2" s="1"/>
  <c r="V485" i="2"/>
  <c r="W485" i="2"/>
  <c r="X485" i="2"/>
  <c r="Y485" i="2"/>
  <c r="Z485" i="2"/>
  <c r="AC485" i="2"/>
  <c r="U486" i="2"/>
  <c r="AA486" i="2" s="1"/>
  <c r="V486" i="2"/>
  <c r="W486" i="2"/>
  <c r="X486" i="2"/>
  <c r="Y486" i="2"/>
  <c r="Z486" i="2"/>
  <c r="AB486" i="2"/>
  <c r="AC486" i="2"/>
  <c r="U487" i="2"/>
  <c r="V487" i="2"/>
  <c r="W487" i="2"/>
  <c r="AC487" i="2" s="1"/>
  <c r="X487" i="2"/>
  <c r="Y487" i="2"/>
  <c r="Z487" i="2"/>
  <c r="AA487" i="2"/>
  <c r="AB487" i="2"/>
  <c r="U488" i="2"/>
  <c r="V488" i="2"/>
  <c r="AB488" i="2" s="1"/>
  <c r="W488" i="2"/>
  <c r="X488" i="2"/>
  <c r="Y488" i="2"/>
  <c r="Z488" i="2"/>
  <c r="AA488" i="2"/>
  <c r="U489" i="2"/>
  <c r="AA489" i="2" s="1"/>
  <c r="V489" i="2"/>
  <c r="AB489" i="2" s="1"/>
  <c r="W489" i="2"/>
  <c r="X489" i="2"/>
  <c r="Y489" i="2"/>
  <c r="Z489" i="2"/>
  <c r="AC489" i="2"/>
  <c r="U490" i="2"/>
  <c r="V490" i="2"/>
  <c r="W490" i="2"/>
  <c r="X490" i="2"/>
  <c r="Y490" i="2"/>
  <c r="Z490" i="2"/>
  <c r="AB490" i="2"/>
  <c r="AC490" i="2"/>
  <c r="U491" i="2"/>
  <c r="V491" i="2"/>
  <c r="W491" i="2"/>
  <c r="AC491" i="2" s="1"/>
  <c r="X491" i="2"/>
  <c r="Y491" i="2"/>
  <c r="Z491" i="2"/>
  <c r="AA491" i="2"/>
  <c r="AB491" i="2"/>
  <c r="U492" i="2"/>
  <c r="V492" i="2"/>
  <c r="AB492" i="2" s="1"/>
  <c r="W492" i="2"/>
  <c r="AC492" i="2" s="1"/>
  <c r="X492" i="2"/>
  <c r="Y492" i="2"/>
  <c r="Z492" i="2"/>
  <c r="AA492" i="2"/>
  <c r="U493" i="2"/>
  <c r="AA493" i="2" s="1"/>
  <c r="V493" i="2"/>
  <c r="W493" i="2"/>
  <c r="X493" i="2"/>
  <c r="Y493" i="2"/>
  <c r="Z493" i="2"/>
  <c r="AC493" i="2"/>
  <c r="U494" i="2"/>
  <c r="AA494" i="2" s="1"/>
  <c r="V494" i="2"/>
  <c r="W494" i="2"/>
  <c r="X494" i="2"/>
  <c r="Y494" i="2"/>
  <c r="Z494" i="2"/>
  <c r="AB494" i="2"/>
  <c r="AC494" i="2"/>
  <c r="U495" i="2"/>
  <c r="V495" i="2"/>
  <c r="W495" i="2"/>
  <c r="AC495" i="2" s="1"/>
  <c r="X495" i="2"/>
  <c r="Y495" i="2"/>
  <c r="Z495" i="2"/>
  <c r="AA495" i="2"/>
  <c r="AB495" i="2"/>
  <c r="U496" i="2"/>
  <c r="V496" i="2"/>
  <c r="AB496" i="2" s="1"/>
  <c r="W496" i="2"/>
  <c r="X496" i="2"/>
  <c r="Y496" i="2"/>
  <c r="Z496" i="2"/>
  <c r="AA496" i="2"/>
  <c r="U497" i="2"/>
  <c r="AA497" i="2" s="1"/>
  <c r="V497" i="2"/>
  <c r="AB497" i="2" s="1"/>
  <c r="W497" i="2"/>
  <c r="X497" i="2"/>
  <c r="Y497" i="2"/>
  <c r="Z497" i="2"/>
  <c r="AC497" i="2"/>
  <c r="U498" i="2"/>
  <c r="V498" i="2"/>
  <c r="W498" i="2"/>
  <c r="X498" i="2"/>
  <c r="Y498" i="2"/>
  <c r="Z498" i="2"/>
  <c r="AB498" i="2"/>
  <c r="AC498" i="2"/>
  <c r="U499" i="2"/>
  <c r="V499" i="2"/>
  <c r="W499" i="2"/>
  <c r="AC499" i="2" s="1"/>
  <c r="X499" i="2"/>
  <c r="Y499" i="2"/>
  <c r="Z499" i="2"/>
  <c r="AA499" i="2"/>
  <c r="AB499" i="2"/>
  <c r="U500" i="2"/>
  <c r="V500" i="2"/>
  <c r="AB500" i="2" s="1"/>
  <c r="W500" i="2"/>
  <c r="AC500" i="2" s="1"/>
  <c r="X500" i="2"/>
  <c r="Y500" i="2"/>
  <c r="Z500" i="2"/>
  <c r="AA500" i="2"/>
  <c r="U501" i="2"/>
  <c r="AA501" i="2" s="1"/>
  <c r="V501" i="2"/>
  <c r="W501" i="2"/>
  <c r="X501" i="2"/>
  <c r="Y501" i="2"/>
  <c r="Z501" i="2"/>
  <c r="AC501" i="2"/>
  <c r="U502" i="2"/>
  <c r="AA502" i="2" s="1"/>
  <c r="V502" i="2"/>
  <c r="W502" i="2"/>
  <c r="X502" i="2"/>
  <c r="Y502" i="2"/>
  <c r="Z502" i="2"/>
  <c r="AB502" i="2"/>
  <c r="AC502" i="2"/>
  <c r="U503" i="2"/>
  <c r="V503" i="2"/>
  <c r="W503" i="2"/>
  <c r="AC503" i="2" s="1"/>
  <c r="X503" i="2"/>
  <c r="Y503" i="2"/>
  <c r="Z503" i="2"/>
  <c r="AA503" i="2"/>
  <c r="AB503" i="2"/>
  <c r="U504" i="2"/>
  <c r="V504" i="2"/>
  <c r="AB504" i="2" s="1"/>
  <c r="W504" i="2"/>
  <c r="X504" i="2"/>
  <c r="Y504" i="2"/>
  <c r="Z504" i="2"/>
  <c r="AA504" i="2"/>
  <c r="U505" i="2"/>
  <c r="AA505" i="2" s="1"/>
  <c r="V505" i="2"/>
  <c r="AB505" i="2" s="1"/>
  <c r="W505" i="2"/>
  <c r="X505" i="2"/>
  <c r="Y505" i="2"/>
  <c r="Z505" i="2"/>
  <c r="AC505" i="2"/>
  <c r="U506" i="2"/>
  <c r="V506" i="2"/>
  <c r="W506" i="2"/>
  <c r="X506" i="2"/>
  <c r="Y506" i="2"/>
  <c r="Z506" i="2"/>
  <c r="AB506" i="2"/>
  <c r="AC506" i="2"/>
  <c r="U507" i="2"/>
  <c r="V507" i="2"/>
  <c r="W507" i="2"/>
  <c r="AC507" i="2" s="1"/>
  <c r="X507" i="2"/>
  <c r="Y507" i="2"/>
  <c r="Z507" i="2"/>
  <c r="AA507" i="2"/>
  <c r="AB507" i="2"/>
  <c r="U508" i="2"/>
  <c r="V508" i="2"/>
  <c r="AB508" i="2" s="1"/>
  <c r="W508" i="2"/>
  <c r="AC508" i="2" s="1"/>
  <c r="X508" i="2"/>
  <c r="Y508" i="2"/>
  <c r="Z508" i="2"/>
  <c r="AA508" i="2"/>
  <c r="U509" i="2"/>
  <c r="AA509" i="2" s="1"/>
  <c r="V509" i="2"/>
  <c r="W509" i="2"/>
  <c r="X509" i="2"/>
  <c r="Y509" i="2"/>
  <c r="Z509" i="2"/>
  <c r="AC509" i="2"/>
  <c r="U510" i="2"/>
  <c r="AA510" i="2" s="1"/>
  <c r="V510" i="2"/>
  <c r="W510" i="2"/>
  <c r="X510" i="2"/>
  <c r="Y510" i="2"/>
  <c r="Z510" i="2"/>
  <c r="AB510" i="2"/>
  <c r="AC510" i="2"/>
  <c r="U511" i="2"/>
  <c r="V511" i="2"/>
  <c r="W511" i="2"/>
  <c r="AC511" i="2" s="1"/>
  <c r="X511" i="2"/>
  <c r="Y511" i="2"/>
  <c r="Z511" i="2"/>
  <c r="AA511" i="2"/>
  <c r="AB511" i="2"/>
  <c r="U512" i="2"/>
  <c r="V512" i="2"/>
  <c r="AB512" i="2" s="1"/>
  <c r="W512" i="2"/>
  <c r="X512" i="2"/>
  <c r="Y512" i="2"/>
  <c r="Z512" i="2"/>
  <c r="AA512" i="2"/>
  <c r="U513" i="2"/>
  <c r="AA513" i="2" s="1"/>
  <c r="V513" i="2"/>
  <c r="AB513" i="2" s="1"/>
  <c r="W513" i="2"/>
  <c r="X513" i="2"/>
  <c r="Y513" i="2"/>
  <c r="Z513" i="2"/>
  <c r="AC513" i="2"/>
  <c r="U514" i="2"/>
  <c r="V514" i="2"/>
  <c r="W514" i="2"/>
  <c r="X514" i="2"/>
  <c r="Y514" i="2"/>
  <c r="Z514" i="2"/>
  <c r="AB514" i="2"/>
  <c r="AC514" i="2"/>
  <c r="U515" i="2"/>
  <c r="V515" i="2"/>
  <c r="W515" i="2"/>
  <c r="AC515" i="2" s="1"/>
  <c r="X515" i="2"/>
  <c r="Y515" i="2"/>
  <c r="Z515" i="2"/>
  <c r="AA515" i="2"/>
  <c r="AB515" i="2"/>
  <c r="U516" i="2"/>
  <c r="V516" i="2"/>
  <c r="AB516" i="2" s="1"/>
  <c r="W516" i="2"/>
  <c r="AC516" i="2" s="1"/>
  <c r="X516" i="2"/>
  <c r="Y516" i="2"/>
  <c r="Z516" i="2"/>
  <c r="AA516" i="2"/>
  <c r="U517" i="2"/>
  <c r="AA517" i="2" s="1"/>
  <c r="V517" i="2"/>
  <c r="W517" i="2"/>
  <c r="X517" i="2"/>
  <c r="Y517" i="2"/>
  <c r="Z517" i="2"/>
  <c r="AC517" i="2"/>
  <c r="U518" i="2"/>
  <c r="AA518" i="2" s="1"/>
  <c r="V518" i="2"/>
  <c r="W518" i="2"/>
  <c r="X518" i="2"/>
  <c r="Y518" i="2"/>
  <c r="Z518" i="2"/>
  <c r="AB518" i="2"/>
  <c r="AC518" i="2"/>
  <c r="U519" i="2"/>
  <c r="V519" i="2"/>
  <c r="W519" i="2"/>
  <c r="AC519" i="2" s="1"/>
  <c r="X519" i="2"/>
  <c r="Y519" i="2"/>
  <c r="Z519" i="2"/>
  <c r="AA519" i="2"/>
  <c r="AB519" i="2"/>
  <c r="U520" i="2"/>
  <c r="V520" i="2"/>
  <c r="AB520" i="2" s="1"/>
  <c r="W520" i="2"/>
  <c r="X520" i="2"/>
  <c r="Y520" i="2"/>
  <c r="Z520" i="2"/>
  <c r="AA520" i="2"/>
  <c r="U521" i="2"/>
  <c r="AA521" i="2" s="1"/>
  <c r="V521" i="2"/>
  <c r="AB521" i="2" s="1"/>
  <c r="W521" i="2"/>
  <c r="X521" i="2"/>
  <c r="Y521" i="2"/>
  <c r="Z521" i="2"/>
  <c r="AC521" i="2"/>
  <c r="U522" i="2"/>
  <c r="V522" i="2"/>
  <c r="W522" i="2"/>
  <c r="X522" i="2"/>
  <c r="Y522" i="2"/>
  <c r="Z522" i="2"/>
  <c r="AB522" i="2"/>
  <c r="AC522" i="2"/>
  <c r="U523" i="2"/>
  <c r="V523" i="2"/>
  <c r="W523" i="2"/>
  <c r="AC523" i="2" s="1"/>
  <c r="X523" i="2"/>
  <c r="Y523" i="2"/>
  <c r="Z523" i="2"/>
  <c r="AA523" i="2"/>
  <c r="AB523" i="2"/>
  <c r="U524" i="2"/>
  <c r="V524" i="2"/>
  <c r="AB524" i="2" s="1"/>
  <c r="W524" i="2"/>
  <c r="AC524" i="2" s="1"/>
  <c r="X524" i="2"/>
  <c r="Y524" i="2"/>
  <c r="Z524" i="2"/>
  <c r="AA524" i="2"/>
  <c r="U525" i="2"/>
  <c r="AA525" i="2" s="1"/>
  <c r="V525" i="2"/>
  <c r="W525" i="2"/>
  <c r="X525" i="2"/>
  <c r="Y525" i="2"/>
  <c r="Z525" i="2"/>
  <c r="AC525" i="2"/>
  <c r="U526" i="2"/>
  <c r="AA526" i="2" s="1"/>
  <c r="V526" i="2"/>
  <c r="W526" i="2"/>
  <c r="X526" i="2"/>
  <c r="Y526" i="2"/>
  <c r="Z526" i="2"/>
  <c r="AB526" i="2"/>
  <c r="AC526" i="2"/>
  <c r="U527" i="2"/>
  <c r="V527" i="2"/>
  <c r="W527" i="2"/>
  <c r="AC527" i="2" s="1"/>
  <c r="X527" i="2"/>
  <c r="Y527" i="2"/>
  <c r="Z527" i="2"/>
  <c r="AA527" i="2"/>
  <c r="AB527" i="2"/>
  <c r="U528" i="2"/>
  <c r="V528" i="2"/>
  <c r="AB528" i="2" s="1"/>
  <c r="W528" i="2"/>
  <c r="X528" i="2"/>
  <c r="Y528" i="2"/>
  <c r="Z528" i="2"/>
  <c r="AA528" i="2"/>
  <c r="U529" i="2"/>
  <c r="AA529" i="2" s="1"/>
  <c r="V529" i="2"/>
  <c r="AB529" i="2" s="1"/>
  <c r="W529" i="2"/>
  <c r="X529" i="2"/>
  <c r="Y529" i="2"/>
  <c r="Z529" i="2"/>
  <c r="AC529" i="2"/>
  <c r="U530" i="2"/>
  <c r="V530" i="2"/>
  <c r="W530" i="2"/>
  <c r="X530" i="2"/>
  <c r="Y530" i="2"/>
  <c r="Z530" i="2"/>
  <c r="AB530" i="2"/>
  <c r="AC530" i="2"/>
  <c r="U531" i="2"/>
  <c r="V531" i="2"/>
  <c r="W531" i="2"/>
  <c r="AC531" i="2" s="1"/>
  <c r="X531" i="2"/>
  <c r="Y531" i="2"/>
  <c r="Z531" i="2"/>
  <c r="AA531" i="2"/>
  <c r="AB531" i="2"/>
  <c r="U532" i="2"/>
  <c r="V532" i="2"/>
  <c r="AB532" i="2" s="1"/>
  <c r="W532" i="2"/>
  <c r="AC532" i="2" s="1"/>
  <c r="X532" i="2"/>
  <c r="Y532" i="2"/>
  <c r="Z532" i="2"/>
  <c r="AA532" i="2"/>
  <c r="U533" i="2"/>
  <c r="AA533" i="2" s="1"/>
  <c r="V533" i="2"/>
  <c r="W533" i="2"/>
  <c r="X533" i="2"/>
  <c r="Y533" i="2"/>
  <c r="Z533" i="2"/>
  <c r="AC533" i="2"/>
  <c r="U534" i="2"/>
  <c r="AA534" i="2" s="1"/>
  <c r="V534" i="2"/>
  <c r="W534" i="2"/>
  <c r="X534" i="2"/>
  <c r="Y534" i="2"/>
  <c r="Z534" i="2"/>
  <c r="AB534" i="2"/>
  <c r="AC534" i="2"/>
  <c r="U535" i="2"/>
  <c r="V535" i="2"/>
  <c r="W535" i="2"/>
  <c r="AC535" i="2" s="1"/>
  <c r="X535" i="2"/>
  <c r="Y535" i="2"/>
  <c r="Z535" i="2"/>
  <c r="AA535" i="2"/>
  <c r="AB535" i="2"/>
  <c r="U536" i="2"/>
  <c r="V536" i="2"/>
  <c r="AB536" i="2" s="1"/>
  <c r="W536" i="2"/>
  <c r="X536" i="2"/>
  <c r="Y536" i="2"/>
  <c r="Z536" i="2"/>
  <c r="AA536" i="2"/>
  <c r="U537" i="2"/>
  <c r="AA537" i="2" s="1"/>
  <c r="V537" i="2"/>
  <c r="AB537" i="2" s="1"/>
  <c r="W537" i="2"/>
  <c r="X537" i="2"/>
  <c r="Y537" i="2"/>
  <c r="Z537" i="2"/>
  <c r="AC537" i="2"/>
  <c r="U538" i="2"/>
  <c r="V538" i="2"/>
  <c r="W538" i="2"/>
  <c r="X538" i="2"/>
  <c r="Y538" i="2"/>
  <c r="Z538" i="2"/>
  <c r="AB538" i="2"/>
  <c r="AC538" i="2"/>
  <c r="U539" i="2"/>
  <c r="V539" i="2"/>
  <c r="W539" i="2"/>
  <c r="AC539" i="2" s="1"/>
  <c r="X539" i="2"/>
  <c r="Y539" i="2"/>
  <c r="Z539" i="2"/>
  <c r="AA539" i="2"/>
  <c r="AB539" i="2"/>
  <c r="U540" i="2"/>
  <c r="V540" i="2"/>
  <c r="AB540" i="2" s="1"/>
  <c r="W540" i="2"/>
  <c r="AC540" i="2" s="1"/>
  <c r="X540" i="2"/>
  <c r="Y540" i="2"/>
  <c r="Z540" i="2"/>
  <c r="AA540" i="2"/>
  <c r="U541" i="2"/>
  <c r="AA541" i="2" s="1"/>
  <c r="V541" i="2"/>
  <c r="W541" i="2"/>
  <c r="X541" i="2"/>
  <c r="Y541" i="2"/>
  <c r="Z541" i="2"/>
  <c r="AC541" i="2"/>
  <c r="U542" i="2"/>
  <c r="AA542" i="2" s="1"/>
  <c r="V542" i="2"/>
  <c r="W542" i="2"/>
  <c r="X542" i="2"/>
  <c r="Y542" i="2"/>
  <c r="Z542" i="2"/>
  <c r="AB542" i="2"/>
  <c r="AC542" i="2"/>
  <c r="U543" i="2"/>
  <c r="V543" i="2"/>
  <c r="W543" i="2"/>
  <c r="AC543" i="2" s="1"/>
  <c r="X543" i="2"/>
  <c r="Y543" i="2"/>
  <c r="Z543" i="2"/>
  <c r="AA543" i="2"/>
  <c r="AB543" i="2"/>
  <c r="U544" i="2"/>
  <c r="V544" i="2"/>
  <c r="AB544" i="2" s="1"/>
  <c r="W544" i="2"/>
  <c r="X544" i="2"/>
  <c r="Y544" i="2"/>
  <c r="Z544" i="2"/>
  <c r="AA544" i="2"/>
  <c r="U545" i="2"/>
  <c r="AA545" i="2" s="1"/>
  <c r="V545" i="2"/>
  <c r="AB545" i="2" s="1"/>
  <c r="W545" i="2"/>
  <c r="X545" i="2"/>
  <c r="Y545" i="2"/>
  <c r="Z545" i="2"/>
  <c r="AC545" i="2"/>
  <c r="U546" i="2"/>
  <c r="V546" i="2"/>
  <c r="W546" i="2"/>
  <c r="X546" i="2"/>
  <c r="Y546" i="2"/>
  <c r="Z546" i="2"/>
  <c r="AB546" i="2"/>
  <c r="AC546" i="2"/>
  <c r="U547" i="2"/>
  <c r="V547" i="2"/>
  <c r="W547" i="2"/>
  <c r="AC547" i="2" s="1"/>
  <c r="X547" i="2"/>
  <c r="Y547" i="2"/>
  <c r="Z547" i="2"/>
  <c r="AA547" i="2"/>
  <c r="AB547" i="2"/>
  <c r="U548" i="2"/>
  <c r="V548" i="2"/>
  <c r="AB548" i="2" s="1"/>
  <c r="W548" i="2"/>
  <c r="AC548" i="2" s="1"/>
  <c r="X548" i="2"/>
  <c r="Y548" i="2"/>
  <c r="Z548" i="2"/>
  <c r="AA548" i="2"/>
  <c r="U549" i="2"/>
  <c r="AA549" i="2" s="1"/>
  <c r="V549" i="2"/>
  <c r="W549" i="2"/>
  <c r="X549" i="2"/>
  <c r="Y549" i="2"/>
  <c r="Z549" i="2"/>
  <c r="AC549" i="2"/>
  <c r="U550" i="2"/>
  <c r="AA550" i="2" s="1"/>
  <c r="V550" i="2"/>
  <c r="W550" i="2"/>
  <c r="X550" i="2"/>
  <c r="Y550" i="2"/>
  <c r="Z550" i="2"/>
  <c r="AB550" i="2"/>
  <c r="AC550" i="2"/>
  <c r="U551" i="2"/>
  <c r="V551" i="2"/>
  <c r="W551" i="2"/>
  <c r="AC551" i="2" s="1"/>
  <c r="X551" i="2"/>
  <c r="Y551" i="2"/>
  <c r="Z551" i="2"/>
  <c r="AA551" i="2"/>
  <c r="AB551" i="2"/>
  <c r="U552" i="2"/>
  <c r="V552" i="2"/>
  <c r="AB552" i="2" s="1"/>
  <c r="W552" i="2"/>
  <c r="X552" i="2"/>
  <c r="Y552" i="2"/>
  <c r="Z552" i="2"/>
  <c r="AA552" i="2"/>
  <c r="U553" i="2"/>
  <c r="AA553" i="2" s="1"/>
  <c r="V553" i="2"/>
  <c r="AB553" i="2" s="1"/>
  <c r="W553" i="2"/>
  <c r="X553" i="2"/>
  <c r="Y553" i="2"/>
  <c r="Z553" i="2"/>
  <c r="AC553" i="2"/>
  <c r="U554" i="2"/>
  <c r="V554" i="2"/>
  <c r="W554" i="2"/>
  <c r="X554" i="2"/>
  <c r="Y554" i="2"/>
  <c r="Z554" i="2"/>
  <c r="AB554" i="2"/>
  <c r="AC554" i="2"/>
  <c r="U555" i="2"/>
  <c r="V555" i="2"/>
  <c r="W555" i="2"/>
  <c r="AC555" i="2" s="1"/>
  <c r="X555" i="2"/>
  <c r="Y555" i="2"/>
  <c r="Z555" i="2"/>
  <c r="AA555" i="2"/>
  <c r="AB555" i="2"/>
  <c r="U556" i="2"/>
  <c r="V556" i="2"/>
  <c r="AB556" i="2" s="1"/>
  <c r="W556" i="2"/>
  <c r="AC556" i="2" s="1"/>
  <c r="X556" i="2"/>
  <c r="Y556" i="2"/>
  <c r="Z556" i="2"/>
  <c r="AA556" i="2"/>
  <c r="U557" i="2"/>
  <c r="AA557" i="2" s="1"/>
  <c r="V557" i="2"/>
  <c r="W557" i="2"/>
  <c r="X557" i="2"/>
  <c r="Y557" i="2"/>
  <c r="Z557" i="2"/>
  <c r="AC557" i="2"/>
  <c r="U558" i="2"/>
  <c r="AA558" i="2" s="1"/>
  <c r="V558" i="2"/>
  <c r="W558" i="2"/>
  <c r="X558" i="2"/>
  <c r="Y558" i="2"/>
  <c r="Z558" i="2"/>
  <c r="AB558" i="2"/>
  <c r="AC558" i="2"/>
  <c r="U559" i="2"/>
  <c r="V559" i="2"/>
  <c r="W559" i="2"/>
  <c r="AC559" i="2" s="1"/>
  <c r="X559" i="2"/>
  <c r="Y559" i="2"/>
  <c r="Z559" i="2"/>
  <c r="AA559" i="2"/>
  <c r="AB559" i="2"/>
  <c r="U560" i="2"/>
  <c r="V560" i="2"/>
  <c r="AB560" i="2" s="1"/>
  <c r="W560" i="2"/>
  <c r="X560" i="2"/>
  <c r="Y560" i="2"/>
  <c r="Z560" i="2"/>
  <c r="AA560" i="2"/>
  <c r="U561" i="2"/>
  <c r="AA561" i="2" s="1"/>
  <c r="V561" i="2"/>
  <c r="AB561" i="2" s="1"/>
  <c r="W561" i="2"/>
  <c r="X561" i="2"/>
  <c r="Y561" i="2"/>
  <c r="Z561" i="2"/>
  <c r="AC561" i="2"/>
  <c r="U562" i="2"/>
  <c r="V562" i="2"/>
  <c r="W562" i="2"/>
  <c r="X562" i="2"/>
  <c r="Y562" i="2"/>
  <c r="Z562" i="2"/>
  <c r="AB562" i="2"/>
  <c r="AC562" i="2"/>
  <c r="U563" i="2"/>
  <c r="V563" i="2"/>
  <c r="W563" i="2"/>
  <c r="AC563" i="2" s="1"/>
  <c r="X563" i="2"/>
  <c r="Y563" i="2"/>
  <c r="Z563" i="2"/>
  <c r="AA563" i="2"/>
  <c r="AB563" i="2"/>
  <c r="U564" i="2"/>
  <c r="V564" i="2"/>
  <c r="AB564" i="2" s="1"/>
  <c r="W564" i="2"/>
  <c r="AC564" i="2" s="1"/>
  <c r="X564" i="2"/>
  <c r="Y564" i="2"/>
  <c r="Z564" i="2"/>
  <c r="AA564" i="2"/>
  <c r="U565" i="2"/>
  <c r="AA565" i="2" s="1"/>
  <c r="V565" i="2"/>
  <c r="W565" i="2"/>
  <c r="X565" i="2"/>
  <c r="Y565" i="2"/>
  <c r="Z565" i="2"/>
  <c r="AC565" i="2"/>
  <c r="U566" i="2"/>
  <c r="AA566" i="2" s="1"/>
  <c r="V566" i="2"/>
  <c r="W566" i="2"/>
  <c r="X566" i="2"/>
  <c r="Y566" i="2"/>
  <c r="Z566" i="2"/>
  <c r="AB566" i="2"/>
  <c r="AC566" i="2"/>
  <c r="U567" i="2"/>
  <c r="V567" i="2"/>
  <c r="W567" i="2"/>
  <c r="AC567" i="2" s="1"/>
  <c r="X567" i="2"/>
  <c r="Y567" i="2"/>
  <c r="Z567" i="2"/>
  <c r="AA567" i="2"/>
  <c r="AB567" i="2"/>
  <c r="U568" i="2"/>
  <c r="V568" i="2"/>
  <c r="AB568" i="2" s="1"/>
  <c r="W568" i="2"/>
  <c r="X568" i="2"/>
  <c r="Y568" i="2"/>
  <c r="Z568" i="2"/>
  <c r="AA568" i="2"/>
  <c r="U569" i="2"/>
  <c r="AA569" i="2" s="1"/>
  <c r="V569" i="2"/>
  <c r="AB569" i="2" s="1"/>
  <c r="W569" i="2"/>
  <c r="X569" i="2"/>
  <c r="Y569" i="2"/>
  <c r="Z569" i="2"/>
  <c r="AC569" i="2"/>
  <c r="U570" i="2"/>
  <c r="V570" i="2"/>
  <c r="W570" i="2"/>
  <c r="X570" i="2"/>
  <c r="Y570" i="2"/>
  <c r="Z570" i="2"/>
  <c r="AB570" i="2"/>
  <c r="AC570" i="2"/>
  <c r="U571" i="2"/>
  <c r="V571" i="2"/>
  <c r="W571" i="2"/>
  <c r="AC571" i="2" s="1"/>
  <c r="X571" i="2"/>
  <c r="Y571" i="2"/>
  <c r="Z571" i="2"/>
  <c r="AA571" i="2"/>
  <c r="AB571" i="2"/>
  <c r="U572" i="2"/>
  <c r="V572" i="2"/>
  <c r="AB572" i="2" s="1"/>
  <c r="W572" i="2"/>
  <c r="AC572" i="2" s="1"/>
  <c r="X572" i="2"/>
  <c r="Y572" i="2"/>
  <c r="Z572" i="2"/>
  <c r="AA572" i="2"/>
  <c r="U573" i="2"/>
  <c r="AA573" i="2" s="1"/>
  <c r="V573" i="2"/>
  <c r="W573" i="2"/>
  <c r="X573" i="2"/>
  <c r="Y573" i="2"/>
  <c r="Z573" i="2"/>
  <c r="AC573" i="2"/>
  <c r="U574" i="2"/>
  <c r="AA574" i="2" s="1"/>
  <c r="V574" i="2"/>
  <c r="W574" i="2"/>
  <c r="X574" i="2"/>
  <c r="Y574" i="2"/>
  <c r="Z574" i="2"/>
  <c r="AB574" i="2"/>
  <c r="AC574" i="2"/>
  <c r="U575" i="2"/>
  <c r="V575" i="2"/>
  <c r="W575" i="2"/>
  <c r="AC575" i="2" s="1"/>
  <c r="X575" i="2"/>
  <c r="Y575" i="2"/>
  <c r="Z575" i="2"/>
  <c r="AA575" i="2"/>
  <c r="AB575" i="2"/>
  <c r="U576" i="2"/>
  <c r="V576" i="2"/>
  <c r="AB576" i="2" s="1"/>
  <c r="W576" i="2"/>
  <c r="X576" i="2"/>
  <c r="Y576" i="2"/>
  <c r="Z576" i="2"/>
  <c r="AA576" i="2"/>
  <c r="U577" i="2"/>
  <c r="AA577" i="2" s="1"/>
  <c r="V577" i="2"/>
  <c r="AB577" i="2" s="1"/>
  <c r="W577" i="2"/>
  <c r="X577" i="2"/>
  <c r="Y577" i="2"/>
  <c r="Z577" i="2"/>
  <c r="AC577" i="2"/>
  <c r="U578" i="2"/>
  <c r="V578" i="2"/>
  <c r="W578" i="2"/>
  <c r="X578" i="2"/>
  <c r="Y578" i="2"/>
  <c r="Z578" i="2"/>
  <c r="AB578" i="2"/>
  <c r="AC578" i="2"/>
  <c r="U579" i="2"/>
  <c r="V579" i="2"/>
  <c r="W579" i="2"/>
  <c r="AC579" i="2" s="1"/>
  <c r="X579" i="2"/>
  <c r="Y579" i="2"/>
  <c r="Z579" i="2"/>
  <c r="AA579" i="2"/>
  <c r="AB579" i="2"/>
  <c r="U580" i="2"/>
  <c r="AA580" i="2" s="1"/>
  <c r="V580" i="2"/>
  <c r="AB580" i="2" s="1"/>
  <c r="W580" i="2"/>
  <c r="X580" i="2"/>
  <c r="Y580" i="2"/>
  <c r="Z580" i="2"/>
  <c r="AC580" i="2"/>
  <c r="U581" i="2"/>
  <c r="AA581" i="2" s="1"/>
  <c r="V581" i="2"/>
  <c r="W581" i="2"/>
  <c r="X581" i="2"/>
  <c r="Y581" i="2"/>
  <c r="AB581" i="2" s="1"/>
  <c r="Z581" i="2"/>
  <c r="AC581" i="2"/>
  <c r="U582" i="2"/>
  <c r="V582" i="2"/>
  <c r="W582" i="2"/>
  <c r="AC582" i="2" s="1"/>
  <c r="X582" i="2"/>
  <c r="AA582" i="2" s="1"/>
  <c r="Y582" i="2"/>
  <c r="Z582" i="2"/>
  <c r="AB582" i="2"/>
  <c r="U583" i="2"/>
  <c r="V583" i="2"/>
  <c r="AB583" i="2" s="1"/>
  <c r="W583" i="2"/>
  <c r="AC583" i="2" s="1"/>
  <c r="X583" i="2"/>
  <c r="Y583" i="2"/>
  <c r="Z583" i="2"/>
  <c r="AA583" i="2"/>
  <c r="U584" i="2"/>
  <c r="AA584" i="2" s="1"/>
  <c r="V584" i="2"/>
  <c r="AB584" i="2" s="1"/>
  <c r="W584" i="2"/>
  <c r="X584" i="2"/>
  <c r="Y584" i="2"/>
  <c r="Z584" i="2"/>
  <c r="AC584" i="2" s="1"/>
  <c r="U585" i="2"/>
  <c r="AA585" i="2" s="1"/>
  <c r="V585" i="2"/>
  <c r="W585" i="2"/>
  <c r="X585" i="2"/>
  <c r="Y585" i="2"/>
  <c r="Z585" i="2"/>
  <c r="AB585" i="2"/>
  <c r="AC585" i="2"/>
  <c r="U586" i="2"/>
  <c r="V586" i="2"/>
  <c r="W586" i="2"/>
  <c r="AC586" i="2" s="1"/>
  <c r="X586" i="2"/>
  <c r="Y586" i="2"/>
  <c r="Z586" i="2"/>
  <c r="AA586" i="2"/>
  <c r="AB586" i="2"/>
  <c r="U587" i="2"/>
  <c r="V587" i="2"/>
  <c r="AB587" i="2" s="1"/>
  <c r="W587" i="2"/>
  <c r="AC587" i="2" s="1"/>
  <c r="X587" i="2"/>
  <c r="Y587" i="2"/>
  <c r="Z587" i="2"/>
  <c r="AA587" i="2"/>
  <c r="U588" i="2"/>
  <c r="V588" i="2"/>
  <c r="W588" i="2"/>
  <c r="X588" i="2"/>
  <c r="Y588" i="2"/>
  <c r="Z588" i="2"/>
  <c r="AB588" i="2"/>
  <c r="AC588" i="2"/>
  <c r="U589" i="2"/>
  <c r="V589" i="2"/>
  <c r="W589" i="2"/>
  <c r="AC589" i="2" s="1"/>
  <c r="X589" i="2"/>
  <c r="AA589" i="2" s="1"/>
  <c r="Y589" i="2"/>
  <c r="Z589" i="2"/>
  <c r="AB589" i="2"/>
  <c r="U590" i="2"/>
  <c r="V590" i="2"/>
  <c r="AB590" i="2" s="1"/>
  <c r="W590" i="2"/>
  <c r="AC590" i="2" s="1"/>
  <c r="X590" i="2"/>
  <c r="Y590" i="2"/>
  <c r="Z590" i="2"/>
  <c r="AA590" i="2"/>
  <c r="U591" i="2"/>
  <c r="V591" i="2"/>
  <c r="AB591" i="2" s="1"/>
  <c r="W591" i="2"/>
  <c r="AC591" i="2" s="1"/>
  <c r="X591" i="2"/>
  <c r="Y591" i="2"/>
  <c r="Z591" i="2"/>
  <c r="AA591" i="2"/>
  <c r="U592" i="2"/>
  <c r="AA592" i="2" s="1"/>
  <c r="V592" i="2"/>
  <c r="AB592" i="2" s="1"/>
  <c r="W592" i="2"/>
  <c r="X592" i="2"/>
  <c r="Y592" i="2"/>
  <c r="Z592" i="2"/>
  <c r="AC592" i="2" s="1"/>
  <c r="U593" i="2"/>
  <c r="AA593" i="2" s="1"/>
  <c r="V593" i="2"/>
  <c r="W593" i="2"/>
  <c r="X593" i="2"/>
  <c r="Y593" i="2"/>
  <c r="AB593" i="2" s="1"/>
  <c r="Z593" i="2"/>
  <c r="AC593" i="2"/>
  <c r="U594" i="2"/>
  <c r="V594" i="2"/>
  <c r="W594" i="2"/>
  <c r="AC594" i="2" s="1"/>
  <c r="X594" i="2"/>
  <c r="AA594" i="2" s="1"/>
  <c r="Y594" i="2"/>
  <c r="Z594" i="2"/>
  <c r="AB594" i="2"/>
  <c r="U595" i="2"/>
  <c r="V595" i="2"/>
  <c r="AB595" i="2" s="1"/>
  <c r="W595" i="2"/>
  <c r="AC595" i="2" s="1"/>
  <c r="X595" i="2"/>
  <c r="Y595" i="2"/>
  <c r="Z595" i="2"/>
  <c r="AA595" i="2"/>
  <c r="U596" i="2"/>
  <c r="AA596" i="2" s="1"/>
  <c r="V596" i="2"/>
  <c r="AB596" i="2" s="1"/>
  <c r="W596" i="2"/>
  <c r="X596" i="2"/>
  <c r="Y596" i="2"/>
  <c r="Z596" i="2"/>
  <c r="AC596" i="2" s="1"/>
  <c r="U597" i="2"/>
  <c r="AA597" i="2" s="1"/>
  <c r="V597" i="2"/>
  <c r="W597" i="2"/>
  <c r="X597" i="2"/>
  <c r="Y597" i="2"/>
  <c r="AB597" i="2" s="1"/>
  <c r="Z597" i="2"/>
  <c r="AC597" i="2"/>
  <c r="U598" i="2"/>
  <c r="V598" i="2"/>
  <c r="W598" i="2"/>
  <c r="AC598" i="2" s="1"/>
  <c r="X598" i="2"/>
  <c r="AA598" i="2" s="1"/>
  <c r="Y598" i="2"/>
  <c r="Z598" i="2"/>
  <c r="AB598" i="2"/>
  <c r="U599" i="2"/>
  <c r="V599" i="2"/>
  <c r="AB599" i="2" s="1"/>
  <c r="W599" i="2"/>
  <c r="X599" i="2"/>
  <c r="Y599" i="2"/>
  <c r="Z599" i="2"/>
  <c r="AA599" i="2"/>
  <c r="U600" i="2"/>
  <c r="AA600" i="2" s="1"/>
  <c r="V600" i="2"/>
  <c r="AB600" i="2" s="1"/>
  <c r="W600" i="2"/>
  <c r="X600" i="2"/>
  <c r="Y600" i="2"/>
  <c r="Z600" i="2"/>
  <c r="AC600" i="2" s="1"/>
  <c r="U601" i="2"/>
  <c r="V601" i="2"/>
  <c r="W601" i="2"/>
  <c r="X601" i="2"/>
  <c r="Y601" i="2"/>
  <c r="Z601" i="2"/>
  <c r="AB601" i="2"/>
  <c r="AC601" i="2"/>
  <c r="U602" i="2"/>
  <c r="V602" i="2"/>
  <c r="W602" i="2"/>
  <c r="AC602" i="2" s="1"/>
  <c r="X602" i="2"/>
  <c r="Y602" i="2"/>
  <c r="Z602" i="2"/>
  <c r="AA602" i="2"/>
  <c r="AB602" i="2"/>
  <c r="U603" i="2"/>
  <c r="V603" i="2"/>
  <c r="AB603" i="2" s="1"/>
  <c r="W603" i="2"/>
  <c r="AC603" i="2" s="1"/>
  <c r="X603" i="2"/>
  <c r="Y603" i="2"/>
  <c r="Z603" i="2"/>
  <c r="AA603" i="2"/>
  <c r="U604" i="2"/>
  <c r="AA604" i="2" s="1"/>
  <c r="V604" i="2"/>
  <c r="W604" i="2"/>
  <c r="X604" i="2"/>
  <c r="Y604" i="2"/>
  <c r="Z604" i="2"/>
  <c r="AC604" i="2"/>
  <c r="U605" i="2"/>
  <c r="AA605" i="2" s="1"/>
  <c r="V605" i="2"/>
  <c r="W605" i="2"/>
  <c r="X605" i="2"/>
  <c r="Y605" i="2"/>
  <c r="AB605" i="2" s="1"/>
  <c r="Z605" i="2"/>
  <c r="AC605" i="2"/>
  <c r="U606" i="2"/>
  <c r="V606" i="2"/>
  <c r="W606" i="2"/>
  <c r="AC606" i="2" s="1"/>
  <c r="X606" i="2"/>
  <c r="AA606" i="2" s="1"/>
  <c r="Y606" i="2"/>
  <c r="Z606" i="2"/>
  <c r="AB606" i="2"/>
  <c r="U607" i="2"/>
  <c r="V607" i="2"/>
  <c r="AB607" i="2" s="1"/>
  <c r="W607" i="2"/>
  <c r="X607" i="2"/>
  <c r="Y607" i="2"/>
  <c r="Z607" i="2"/>
  <c r="AA607" i="2"/>
  <c r="U608" i="2"/>
  <c r="AA608" i="2" s="1"/>
  <c r="V608" i="2"/>
  <c r="AB608" i="2" s="1"/>
  <c r="W608" i="2"/>
  <c r="X608" i="2"/>
  <c r="Y608" i="2"/>
  <c r="Z608" i="2"/>
  <c r="AC608" i="2" s="1"/>
  <c r="U609" i="2"/>
  <c r="V609" i="2"/>
  <c r="W609" i="2"/>
  <c r="X609" i="2"/>
  <c r="Y609" i="2"/>
  <c r="Z609" i="2"/>
  <c r="AB609" i="2"/>
  <c r="AC609" i="2"/>
  <c r="U610" i="2"/>
  <c r="V610" i="2"/>
  <c r="W610" i="2"/>
  <c r="AC610" i="2" s="1"/>
  <c r="X610" i="2"/>
  <c r="Y610" i="2"/>
  <c r="Z610" i="2"/>
  <c r="AA610" i="2"/>
  <c r="AB610" i="2"/>
  <c r="U611" i="2"/>
  <c r="V611" i="2"/>
  <c r="AB611" i="2" s="1"/>
  <c r="W611" i="2"/>
  <c r="AC611" i="2" s="1"/>
  <c r="X611" i="2"/>
  <c r="Y611" i="2"/>
  <c r="Z611" i="2"/>
  <c r="AA611" i="2"/>
  <c r="U612" i="2"/>
  <c r="AA612" i="2" s="1"/>
  <c r="V612" i="2"/>
  <c r="W612" i="2"/>
  <c r="X612" i="2"/>
  <c r="Y612" i="2"/>
  <c r="Z612" i="2"/>
  <c r="AC612" i="2"/>
  <c r="U613" i="2"/>
  <c r="AA613" i="2" s="1"/>
  <c r="V613" i="2"/>
  <c r="W613" i="2"/>
  <c r="X613" i="2"/>
  <c r="Y613" i="2"/>
  <c r="AB613" i="2" s="1"/>
  <c r="Z613" i="2"/>
  <c r="AC613" i="2"/>
  <c r="U614" i="2"/>
  <c r="V614" i="2"/>
  <c r="W614" i="2"/>
  <c r="AC614" i="2" s="1"/>
  <c r="X614" i="2"/>
  <c r="AA614" i="2" s="1"/>
  <c r="Y614" i="2"/>
  <c r="Z614" i="2"/>
  <c r="AB614" i="2"/>
  <c r="U615" i="2"/>
  <c r="V615" i="2"/>
  <c r="AB615" i="2" s="1"/>
  <c r="W615" i="2"/>
  <c r="X615" i="2"/>
  <c r="Y615" i="2"/>
  <c r="Z615" i="2"/>
  <c r="AA615" i="2"/>
  <c r="U616" i="2"/>
  <c r="AA616" i="2" s="1"/>
  <c r="V616" i="2"/>
  <c r="AB616" i="2" s="1"/>
  <c r="W616" i="2"/>
  <c r="X616" i="2"/>
  <c r="Y616" i="2"/>
  <c r="Z616" i="2"/>
  <c r="AC616" i="2" s="1"/>
  <c r="U617" i="2"/>
  <c r="V617" i="2"/>
  <c r="W617" i="2"/>
  <c r="X617" i="2"/>
  <c r="Y617" i="2"/>
  <c r="Z617" i="2"/>
  <c r="AB617" i="2"/>
  <c r="AC617" i="2"/>
  <c r="U618" i="2"/>
  <c r="V618" i="2"/>
  <c r="W618" i="2"/>
  <c r="AC618" i="2" s="1"/>
  <c r="X618" i="2"/>
  <c r="Y618" i="2"/>
  <c r="Z618" i="2"/>
  <c r="AA618" i="2"/>
  <c r="AB618" i="2"/>
  <c r="U619" i="2"/>
  <c r="V619" i="2"/>
  <c r="AB619" i="2" s="1"/>
  <c r="W619" i="2"/>
  <c r="AC619" i="2" s="1"/>
  <c r="X619" i="2"/>
  <c r="Y619" i="2"/>
  <c r="Z619" i="2"/>
  <c r="AA619" i="2"/>
  <c r="U620" i="2"/>
  <c r="AA620" i="2" s="1"/>
  <c r="V620" i="2"/>
  <c r="W620" i="2"/>
  <c r="X620" i="2"/>
  <c r="Y620" i="2"/>
  <c r="Z620" i="2"/>
  <c r="AC620" i="2"/>
  <c r="U621" i="2"/>
  <c r="AA621" i="2" s="1"/>
  <c r="V621" i="2"/>
  <c r="W621" i="2"/>
  <c r="X621" i="2"/>
  <c r="Y621" i="2"/>
  <c r="AB621" i="2" s="1"/>
  <c r="Z621" i="2"/>
  <c r="AC621" i="2"/>
  <c r="U622" i="2"/>
  <c r="V622" i="2"/>
  <c r="W622" i="2"/>
  <c r="AC622" i="2" s="1"/>
  <c r="X622" i="2"/>
  <c r="AA622" i="2" s="1"/>
  <c r="Y622" i="2"/>
  <c r="Z622" i="2"/>
  <c r="AB622" i="2"/>
  <c r="U623" i="2"/>
  <c r="V623" i="2"/>
  <c r="AB623" i="2" s="1"/>
  <c r="W623" i="2"/>
  <c r="X623" i="2"/>
  <c r="Y623" i="2"/>
  <c r="Z623" i="2"/>
  <c r="AA623" i="2"/>
  <c r="U624" i="2"/>
  <c r="AA624" i="2" s="1"/>
  <c r="V624" i="2"/>
  <c r="AB624" i="2" s="1"/>
  <c r="W624" i="2"/>
  <c r="X624" i="2"/>
  <c r="Y624" i="2"/>
  <c r="Z624" i="2"/>
  <c r="AC624" i="2" s="1"/>
  <c r="U625" i="2"/>
  <c r="V625" i="2"/>
  <c r="W625" i="2"/>
  <c r="X625" i="2"/>
  <c r="Y625" i="2"/>
  <c r="Z625" i="2"/>
  <c r="AB625" i="2"/>
  <c r="AC625" i="2"/>
  <c r="U626" i="2"/>
  <c r="V626" i="2"/>
  <c r="W626" i="2"/>
  <c r="AC626" i="2" s="1"/>
  <c r="X626" i="2"/>
  <c r="Y626" i="2"/>
  <c r="Z626" i="2"/>
  <c r="AA626" i="2"/>
  <c r="AB626" i="2"/>
  <c r="U627" i="2"/>
  <c r="V627" i="2"/>
  <c r="AB627" i="2" s="1"/>
  <c r="W627" i="2"/>
  <c r="AC627" i="2" s="1"/>
  <c r="X627" i="2"/>
  <c r="Y627" i="2"/>
  <c r="Z627" i="2"/>
  <c r="AA627" i="2"/>
  <c r="U628" i="2"/>
  <c r="AA628" i="2" s="1"/>
  <c r="V628" i="2"/>
  <c r="W628" i="2"/>
  <c r="X628" i="2"/>
  <c r="Y628" i="2"/>
  <c r="Z628" i="2"/>
  <c r="AC628" i="2"/>
  <c r="U629" i="2"/>
  <c r="AA629" i="2" s="1"/>
  <c r="V629" i="2"/>
  <c r="W629" i="2"/>
  <c r="X629" i="2"/>
  <c r="Y629" i="2"/>
  <c r="AB629" i="2" s="1"/>
  <c r="Z629" i="2"/>
  <c r="AC629" i="2"/>
  <c r="U630" i="2"/>
  <c r="V630" i="2"/>
  <c r="W630" i="2"/>
  <c r="AC630" i="2" s="1"/>
  <c r="X630" i="2"/>
  <c r="AA630" i="2" s="1"/>
  <c r="Y630" i="2"/>
  <c r="Z630" i="2"/>
  <c r="AB630" i="2"/>
  <c r="U631" i="2"/>
  <c r="V631" i="2"/>
  <c r="AB631" i="2" s="1"/>
  <c r="W631" i="2"/>
  <c r="X631" i="2"/>
  <c r="Y631" i="2"/>
  <c r="Z631" i="2"/>
  <c r="AA631" i="2"/>
  <c r="U632" i="2"/>
  <c r="AA632" i="2" s="1"/>
  <c r="V632" i="2"/>
  <c r="AB632" i="2" s="1"/>
  <c r="W632" i="2"/>
  <c r="X632" i="2"/>
  <c r="Y632" i="2"/>
  <c r="Z632" i="2"/>
  <c r="AC632" i="2" s="1"/>
  <c r="U633" i="2"/>
  <c r="V633" i="2"/>
  <c r="W633" i="2"/>
  <c r="X633" i="2"/>
  <c r="Y633" i="2"/>
  <c r="Z633" i="2"/>
  <c r="AB633" i="2"/>
  <c r="AC633" i="2"/>
  <c r="U634" i="2"/>
  <c r="V634" i="2"/>
  <c r="W634" i="2"/>
  <c r="AC634" i="2" s="1"/>
  <c r="X634" i="2"/>
  <c r="Y634" i="2"/>
  <c r="Z634" i="2"/>
  <c r="AA634" i="2"/>
  <c r="AB634" i="2"/>
  <c r="U635" i="2"/>
  <c r="V635" i="2"/>
  <c r="AB635" i="2" s="1"/>
  <c r="W635" i="2"/>
  <c r="AC635" i="2" s="1"/>
  <c r="X635" i="2"/>
  <c r="Y635" i="2"/>
  <c r="Z635" i="2"/>
  <c r="AA635" i="2"/>
  <c r="U636" i="2"/>
  <c r="AA636" i="2" s="1"/>
  <c r="V636" i="2"/>
  <c r="W636" i="2"/>
  <c r="X636" i="2"/>
  <c r="Y636" i="2"/>
  <c r="Z636" i="2"/>
  <c r="AC636" i="2"/>
  <c r="U637" i="2"/>
  <c r="AA637" i="2" s="1"/>
  <c r="V637" i="2"/>
  <c r="W637" i="2"/>
  <c r="X637" i="2"/>
  <c r="Y637" i="2"/>
  <c r="AB637" i="2" s="1"/>
  <c r="Z637" i="2"/>
  <c r="AC637" i="2"/>
  <c r="U638" i="2"/>
  <c r="V638" i="2"/>
  <c r="W638" i="2"/>
  <c r="AC638" i="2" s="1"/>
  <c r="X638" i="2"/>
  <c r="AA638" i="2" s="1"/>
  <c r="Y638" i="2"/>
  <c r="Z638" i="2"/>
  <c r="AB638" i="2"/>
  <c r="U639" i="2"/>
  <c r="V639" i="2"/>
  <c r="AB639" i="2" s="1"/>
  <c r="W639" i="2"/>
  <c r="X639" i="2"/>
  <c r="Y639" i="2"/>
  <c r="Z639" i="2"/>
  <c r="AA639" i="2"/>
  <c r="E474" i="2"/>
  <c r="F474" i="2"/>
  <c r="G474" i="2"/>
  <c r="H474" i="2"/>
  <c r="I474" i="2"/>
  <c r="J474" i="2"/>
  <c r="K474" i="2"/>
  <c r="L474" i="2"/>
  <c r="M474" i="2"/>
  <c r="N474" i="2"/>
  <c r="O474" i="2"/>
  <c r="P474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E476" i="2"/>
  <c r="N476" i="2" s="1"/>
  <c r="F476" i="2"/>
  <c r="G476" i="2"/>
  <c r="H476" i="2"/>
  <c r="I476" i="2"/>
  <c r="J476" i="2"/>
  <c r="K476" i="2"/>
  <c r="L476" i="2"/>
  <c r="M476" i="2"/>
  <c r="O476" i="2"/>
  <c r="P476" i="2"/>
  <c r="E477" i="2"/>
  <c r="N477" i="2" s="1"/>
  <c r="F477" i="2"/>
  <c r="G477" i="2"/>
  <c r="H477" i="2"/>
  <c r="I477" i="2"/>
  <c r="J477" i="2"/>
  <c r="K477" i="2"/>
  <c r="L477" i="2"/>
  <c r="M477" i="2"/>
  <c r="O477" i="2"/>
  <c r="P477" i="2"/>
  <c r="E478" i="2"/>
  <c r="N478" i="2" s="1"/>
  <c r="F478" i="2"/>
  <c r="G478" i="2"/>
  <c r="H478" i="2"/>
  <c r="I478" i="2"/>
  <c r="J478" i="2"/>
  <c r="K478" i="2"/>
  <c r="L478" i="2"/>
  <c r="M478" i="2"/>
  <c r="O478" i="2"/>
  <c r="P478" i="2"/>
  <c r="E479" i="2"/>
  <c r="N479" i="2" s="1"/>
  <c r="F479" i="2"/>
  <c r="G479" i="2"/>
  <c r="H479" i="2"/>
  <c r="I479" i="2"/>
  <c r="J479" i="2"/>
  <c r="K479" i="2"/>
  <c r="L479" i="2"/>
  <c r="M479" i="2"/>
  <c r="O479" i="2"/>
  <c r="P479" i="2"/>
  <c r="E480" i="2"/>
  <c r="N480" i="2" s="1"/>
  <c r="F480" i="2"/>
  <c r="G480" i="2"/>
  <c r="H480" i="2"/>
  <c r="I480" i="2"/>
  <c r="J480" i="2"/>
  <c r="K480" i="2"/>
  <c r="L480" i="2"/>
  <c r="M480" i="2"/>
  <c r="O480" i="2"/>
  <c r="P480" i="2"/>
  <c r="E481" i="2"/>
  <c r="N481" i="2" s="1"/>
  <c r="F481" i="2"/>
  <c r="G481" i="2"/>
  <c r="H481" i="2"/>
  <c r="I481" i="2"/>
  <c r="J481" i="2"/>
  <c r="K481" i="2"/>
  <c r="L481" i="2"/>
  <c r="M481" i="2"/>
  <c r="O481" i="2"/>
  <c r="P481" i="2"/>
  <c r="E482" i="2"/>
  <c r="N482" i="2" s="1"/>
  <c r="F482" i="2"/>
  <c r="G482" i="2"/>
  <c r="H482" i="2"/>
  <c r="I482" i="2"/>
  <c r="J482" i="2"/>
  <c r="K482" i="2"/>
  <c r="L482" i="2"/>
  <c r="M482" i="2"/>
  <c r="O482" i="2"/>
  <c r="P482" i="2"/>
  <c r="E483" i="2"/>
  <c r="N483" i="2" s="1"/>
  <c r="F483" i="2"/>
  <c r="G483" i="2"/>
  <c r="H483" i="2"/>
  <c r="I483" i="2"/>
  <c r="J483" i="2"/>
  <c r="K483" i="2"/>
  <c r="L483" i="2"/>
  <c r="M483" i="2"/>
  <c r="O483" i="2"/>
  <c r="P483" i="2"/>
  <c r="E484" i="2"/>
  <c r="N484" i="2" s="1"/>
  <c r="F484" i="2"/>
  <c r="G484" i="2"/>
  <c r="H484" i="2"/>
  <c r="I484" i="2"/>
  <c r="J484" i="2"/>
  <c r="K484" i="2"/>
  <c r="L484" i="2"/>
  <c r="M484" i="2"/>
  <c r="O484" i="2"/>
  <c r="P484" i="2"/>
  <c r="E485" i="2"/>
  <c r="N485" i="2" s="1"/>
  <c r="F485" i="2"/>
  <c r="G485" i="2"/>
  <c r="H485" i="2"/>
  <c r="I485" i="2"/>
  <c r="J485" i="2"/>
  <c r="K485" i="2"/>
  <c r="L485" i="2"/>
  <c r="M485" i="2"/>
  <c r="O485" i="2"/>
  <c r="P485" i="2"/>
  <c r="E486" i="2"/>
  <c r="N486" i="2" s="1"/>
  <c r="F486" i="2"/>
  <c r="G486" i="2"/>
  <c r="H486" i="2"/>
  <c r="I486" i="2"/>
  <c r="J486" i="2"/>
  <c r="K486" i="2"/>
  <c r="L486" i="2"/>
  <c r="M486" i="2"/>
  <c r="O486" i="2"/>
  <c r="P486" i="2"/>
  <c r="E487" i="2"/>
  <c r="N487" i="2" s="1"/>
  <c r="F487" i="2"/>
  <c r="G487" i="2"/>
  <c r="H487" i="2"/>
  <c r="I487" i="2"/>
  <c r="J487" i="2"/>
  <c r="K487" i="2"/>
  <c r="L487" i="2"/>
  <c r="M487" i="2"/>
  <c r="O487" i="2"/>
  <c r="P487" i="2"/>
  <c r="E488" i="2"/>
  <c r="N488" i="2" s="1"/>
  <c r="F488" i="2"/>
  <c r="G488" i="2"/>
  <c r="H488" i="2"/>
  <c r="I488" i="2"/>
  <c r="J488" i="2"/>
  <c r="K488" i="2"/>
  <c r="L488" i="2"/>
  <c r="M488" i="2"/>
  <c r="O488" i="2"/>
  <c r="P488" i="2"/>
  <c r="E489" i="2"/>
  <c r="N489" i="2" s="1"/>
  <c r="F489" i="2"/>
  <c r="G489" i="2"/>
  <c r="H489" i="2"/>
  <c r="I489" i="2"/>
  <c r="J489" i="2"/>
  <c r="K489" i="2"/>
  <c r="L489" i="2"/>
  <c r="M489" i="2"/>
  <c r="O489" i="2"/>
  <c r="P489" i="2"/>
  <c r="E490" i="2"/>
  <c r="N490" i="2" s="1"/>
  <c r="F490" i="2"/>
  <c r="G490" i="2"/>
  <c r="H490" i="2"/>
  <c r="I490" i="2"/>
  <c r="J490" i="2"/>
  <c r="K490" i="2"/>
  <c r="L490" i="2"/>
  <c r="M490" i="2"/>
  <c r="O490" i="2"/>
  <c r="P490" i="2"/>
  <c r="E491" i="2"/>
  <c r="N491" i="2" s="1"/>
  <c r="F491" i="2"/>
  <c r="G491" i="2"/>
  <c r="H491" i="2"/>
  <c r="I491" i="2"/>
  <c r="J491" i="2"/>
  <c r="K491" i="2"/>
  <c r="L491" i="2"/>
  <c r="M491" i="2"/>
  <c r="O491" i="2"/>
  <c r="P491" i="2"/>
  <c r="E492" i="2"/>
  <c r="N492" i="2" s="1"/>
  <c r="F492" i="2"/>
  <c r="G492" i="2"/>
  <c r="H492" i="2"/>
  <c r="I492" i="2"/>
  <c r="J492" i="2"/>
  <c r="K492" i="2"/>
  <c r="L492" i="2"/>
  <c r="M492" i="2"/>
  <c r="O492" i="2"/>
  <c r="P492" i="2"/>
  <c r="E493" i="2"/>
  <c r="N493" i="2" s="1"/>
  <c r="F493" i="2"/>
  <c r="G493" i="2"/>
  <c r="H493" i="2"/>
  <c r="I493" i="2"/>
  <c r="J493" i="2"/>
  <c r="K493" i="2"/>
  <c r="L493" i="2"/>
  <c r="M493" i="2"/>
  <c r="O493" i="2"/>
  <c r="P493" i="2"/>
  <c r="E494" i="2"/>
  <c r="N494" i="2" s="1"/>
  <c r="F494" i="2"/>
  <c r="G494" i="2"/>
  <c r="H494" i="2"/>
  <c r="I494" i="2"/>
  <c r="J494" i="2"/>
  <c r="K494" i="2"/>
  <c r="L494" i="2"/>
  <c r="M494" i="2"/>
  <c r="O494" i="2"/>
  <c r="P494" i="2"/>
  <c r="E495" i="2"/>
  <c r="N495" i="2" s="1"/>
  <c r="F495" i="2"/>
  <c r="G495" i="2"/>
  <c r="H495" i="2"/>
  <c r="I495" i="2"/>
  <c r="J495" i="2"/>
  <c r="K495" i="2"/>
  <c r="L495" i="2"/>
  <c r="M495" i="2"/>
  <c r="O495" i="2"/>
  <c r="P495" i="2"/>
  <c r="E496" i="2"/>
  <c r="N496" i="2" s="1"/>
  <c r="F496" i="2"/>
  <c r="G496" i="2"/>
  <c r="H496" i="2"/>
  <c r="I496" i="2"/>
  <c r="J496" i="2"/>
  <c r="K496" i="2"/>
  <c r="L496" i="2"/>
  <c r="M496" i="2"/>
  <c r="O496" i="2"/>
  <c r="P496" i="2"/>
  <c r="E497" i="2"/>
  <c r="N497" i="2" s="1"/>
  <c r="F497" i="2"/>
  <c r="G497" i="2"/>
  <c r="H497" i="2"/>
  <c r="I497" i="2"/>
  <c r="J497" i="2"/>
  <c r="K497" i="2"/>
  <c r="L497" i="2"/>
  <c r="M497" i="2"/>
  <c r="O497" i="2"/>
  <c r="P497" i="2"/>
  <c r="E498" i="2"/>
  <c r="N498" i="2" s="1"/>
  <c r="F498" i="2"/>
  <c r="G498" i="2"/>
  <c r="H498" i="2"/>
  <c r="I498" i="2"/>
  <c r="J498" i="2"/>
  <c r="K498" i="2"/>
  <c r="L498" i="2"/>
  <c r="M498" i="2"/>
  <c r="O498" i="2"/>
  <c r="P498" i="2"/>
  <c r="E499" i="2"/>
  <c r="N499" i="2" s="1"/>
  <c r="F499" i="2"/>
  <c r="G499" i="2"/>
  <c r="H499" i="2"/>
  <c r="I499" i="2"/>
  <c r="J499" i="2"/>
  <c r="K499" i="2"/>
  <c r="L499" i="2"/>
  <c r="M499" i="2"/>
  <c r="O499" i="2"/>
  <c r="P499" i="2"/>
  <c r="E500" i="2"/>
  <c r="N500" i="2" s="1"/>
  <c r="F500" i="2"/>
  <c r="G500" i="2"/>
  <c r="H500" i="2"/>
  <c r="I500" i="2"/>
  <c r="J500" i="2"/>
  <c r="K500" i="2"/>
  <c r="L500" i="2"/>
  <c r="M500" i="2"/>
  <c r="O500" i="2"/>
  <c r="P500" i="2"/>
  <c r="E501" i="2"/>
  <c r="N501" i="2" s="1"/>
  <c r="F501" i="2"/>
  <c r="G501" i="2"/>
  <c r="H501" i="2"/>
  <c r="I501" i="2"/>
  <c r="J501" i="2"/>
  <c r="K501" i="2"/>
  <c r="L501" i="2"/>
  <c r="M501" i="2"/>
  <c r="O501" i="2"/>
  <c r="P501" i="2"/>
  <c r="E502" i="2"/>
  <c r="N502" i="2" s="1"/>
  <c r="F502" i="2"/>
  <c r="G502" i="2"/>
  <c r="H502" i="2"/>
  <c r="I502" i="2"/>
  <c r="J502" i="2"/>
  <c r="K502" i="2"/>
  <c r="L502" i="2"/>
  <c r="M502" i="2"/>
  <c r="O502" i="2"/>
  <c r="P502" i="2"/>
  <c r="E503" i="2"/>
  <c r="N503" i="2" s="1"/>
  <c r="F503" i="2"/>
  <c r="G503" i="2"/>
  <c r="H503" i="2"/>
  <c r="I503" i="2"/>
  <c r="J503" i="2"/>
  <c r="K503" i="2"/>
  <c r="L503" i="2"/>
  <c r="M503" i="2"/>
  <c r="O503" i="2"/>
  <c r="P503" i="2"/>
  <c r="E504" i="2"/>
  <c r="N504" i="2" s="1"/>
  <c r="F504" i="2"/>
  <c r="G504" i="2"/>
  <c r="H504" i="2"/>
  <c r="I504" i="2"/>
  <c r="J504" i="2"/>
  <c r="K504" i="2"/>
  <c r="L504" i="2"/>
  <c r="M504" i="2"/>
  <c r="O504" i="2"/>
  <c r="P504" i="2"/>
  <c r="E505" i="2"/>
  <c r="N505" i="2" s="1"/>
  <c r="F505" i="2"/>
  <c r="G505" i="2"/>
  <c r="H505" i="2"/>
  <c r="I505" i="2"/>
  <c r="J505" i="2"/>
  <c r="K505" i="2"/>
  <c r="L505" i="2"/>
  <c r="M505" i="2"/>
  <c r="O505" i="2"/>
  <c r="P505" i="2"/>
  <c r="E506" i="2"/>
  <c r="N506" i="2" s="1"/>
  <c r="F506" i="2"/>
  <c r="G506" i="2"/>
  <c r="H506" i="2"/>
  <c r="I506" i="2"/>
  <c r="J506" i="2"/>
  <c r="K506" i="2"/>
  <c r="L506" i="2"/>
  <c r="M506" i="2"/>
  <c r="O506" i="2"/>
  <c r="P506" i="2"/>
  <c r="E507" i="2"/>
  <c r="N507" i="2" s="1"/>
  <c r="F507" i="2"/>
  <c r="G507" i="2"/>
  <c r="H507" i="2"/>
  <c r="I507" i="2"/>
  <c r="J507" i="2"/>
  <c r="K507" i="2"/>
  <c r="L507" i="2"/>
  <c r="M507" i="2"/>
  <c r="O507" i="2"/>
  <c r="P507" i="2"/>
  <c r="E508" i="2"/>
  <c r="N508" i="2" s="1"/>
  <c r="F508" i="2"/>
  <c r="G508" i="2"/>
  <c r="H508" i="2"/>
  <c r="I508" i="2"/>
  <c r="J508" i="2"/>
  <c r="K508" i="2"/>
  <c r="L508" i="2"/>
  <c r="M508" i="2"/>
  <c r="O508" i="2"/>
  <c r="P508" i="2"/>
  <c r="E509" i="2"/>
  <c r="N509" i="2" s="1"/>
  <c r="F509" i="2"/>
  <c r="G509" i="2"/>
  <c r="H509" i="2"/>
  <c r="I509" i="2"/>
  <c r="J509" i="2"/>
  <c r="K509" i="2"/>
  <c r="L509" i="2"/>
  <c r="M509" i="2"/>
  <c r="O509" i="2"/>
  <c r="P509" i="2"/>
  <c r="E510" i="2"/>
  <c r="N510" i="2" s="1"/>
  <c r="F510" i="2"/>
  <c r="G510" i="2"/>
  <c r="H510" i="2"/>
  <c r="I510" i="2"/>
  <c r="J510" i="2"/>
  <c r="K510" i="2"/>
  <c r="L510" i="2"/>
  <c r="M510" i="2"/>
  <c r="O510" i="2"/>
  <c r="P510" i="2"/>
  <c r="E511" i="2"/>
  <c r="N511" i="2" s="1"/>
  <c r="F511" i="2"/>
  <c r="G511" i="2"/>
  <c r="H511" i="2"/>
  <c r="I511" i="2"/>
  <c r="J511" i="2"/>
  <c r="K511" i="2"/>
  <c r="L511" i="2"/>
  <c r="M511" i="2"/>
  <c r="O511" i="2"/>
  <c r="P511" i="2"/>
  <c r="E512" i="2"/>
  <c r="N512" i="2" s="1"/>
  <c r="F512" i="2"/>
  <c r="O512" i="2" s="1"/>
  <c r="G512" i="2"/>
  <c r="H512" i="2"/>
  <c r="I512" i="2"/>
  <c r="J512" i="2"/>
  <c r="K512" i="2"/>
  <c r="L512" i="2"/>
  <c r="M512" i="2"/>
  <c r="P512" i="2"/>
  <c r="E513" i="2"/>
  <c r="N513" i="2" s="1"/>
  <c r="F513" i="2"/>
  <c r="O513" i="2" s="1"/>
  <c r="G513" i="2"/>
  <c r="H513" i="2"/>
  <c r="I513" i="2"/>
  <c r="J513" i="2"/>
  <c r="K513" i="2"/>
  <c r="L513" i="2"/>
  <c r="M513" i="2"/>
  <c r="P513" i="2"/>
  <c r="E514" i="2"/>
  <c r="N514" i="2" s="1"/>
  <c r="F514" i="2"/>
  <c r="O514" i="2" s="1"/>
  <c r="G514" i="2"/>
  <c r="H514" i="2"/>
  <c r="I514" i="2"/>
  <c r="J514" i="2"/>
  <c r="K514" i="2"/>
  <c r="L514" i="2"/>
  <c r="M514" i="2"/>
  <c r="P514" i="2"/>
  <c r="E515" i="2"/>
  <c r="N515" i="2" s="1"/>
  <c r="F515" i="2"/>
  <c r="O515" i="2" s="1"/>
  <c r="G515" i="2"/>
  <c r="H515" i="2"/>
  <c r="I515" i="2"/>
  <c r="J515" i="2"/>
  <c r="K515" i="2"/>
  <c r="L515" i="2"/>
  <c r="M515" i="2"/>
  <c r="P515" i="2"/>
  <c r="E516" i="2"/>
  <c r="N516" i="2" s="1"/>
  <c r="F516" i="2"/>
  <c r="O516" i="2" s="1"/>
  <c r="G516" i="2"/>
  <c r="H516" i="2"/>
  <c r="I516" i="2"/>
  <c r="J516" i="2"/>
  <c r="K516" i="2"/>
  <c r="L516" i="2"/>
  <c r="M516" i="2"/>
  <c r="P516" i="2"/>
  <c r="E517" i="2"/>
  <c r="N517" i="2" s="1"/>
  <c r="F517" i="2"/>
  <c r="O517" i="2" s="1"/>
  <c r="G517" i="2"/>
  <c r="H517" i="2"/>
  <c r="I517" i="2"/>
  <c r="J517" i="2"/>
  <c r="K517" i="2"/>
  <c r="L517" i="2"/>
  <c r="M517" i="2"/>
  <c r="P517" i="2"/>
  <c r="E518" i="2"/>
  <c r="N518" i="2" s="1"/>
  <c r="F518" i="2"/>
  <c r="O518" i="2" s="1"/>
  <c r="G518" i="2"/>
  <c r="H518" i="2"/>
  <c r="I518" i="2"/>
  <c r="J518" i="2"/>
  <c r="K518" i="2"/>
  <c r="L518" i="2"/>
  <c r="M518" i="2"/>
  <c r="P518" i="2"/>
  <c r="E519" i="2"/>
  <c r="N519" i="2" s="1"/>
  <c r="F519" i="2"/>
  <c r="O519" i="2" s="1"/>
  <c r="G519" i="2"/>
  <c r="H519" i="2"/>
  <c r="I519" i="2"/>
  <c r="J519" i="2"/>
  <c r="K519" i="2"/>
  <c r="L519" i="2"/>
  <c r="M519" i="2"/>
  <c r="P519" i="2"/>
  <c r="E520" i="2"/>
  <c r="N520" i="2" s="1"/>
  <c r="F520" i="2"/>
  <c r="O520" i="2" s="1"/>
  <c r="G520" i="2"/>
  <c r="H520" i="2"/>
  <c r="I520" i="2"/>
  <c r="J520" i="2"/>
  <c r="K520" i="2"/>
  <c r="L520" i="2"/>
  <c r="M520" i="2"/>
  <c r="P520" i="2"/>
  <c r="E521" i="2"/>
  <c r="N521" i="2" s="1"/>
  <c r="F521" i="2"/>
  <c r="O521" i="2" s="1"/>
  <c r="G521" i="2"/>
  <c r="H521" i="2"/>
  <c r="I521" i="2"/>
  <c r="J521" i="2"/>
  <c r="K521" i="2"/>
  <c r="L521" i="2"/>
  <c r="M521" i="2"/>
  <c r="P521" i="2"/>
  <c r="E522" i="2"/>
  <c r="N522" i="2" s="1"/>
  <c r="F522" i="2"/>
  <c r="O522" i="2" s="1"/>
  <c r="G522" i="2"/>
  <c r="H522" i="2"/>
  <c r="I522" i="2"/>
  <c r="J522" i="2"/>
  <c r="K522" i="2"/>
  <c r="L522" i="2"/>
  <c r="M522" i="2"/>
  <c r="P522" i="2"/>
  <c r="E523" i="2"/>
  <c r="N523" i="2" s="1"/>
  <c r="F523" i="2"/>
  <c r="O523" i="2" s="1"/>
  <c r="G523" i="2"/>
  <c r="H523" i="2"/>
  <c r="I523" i="2"/>
  <c r="J523" i="2"/>
  <c r="K523" i="2"/>
  <c r="L523" i="2"/>
  <c r="M523" i="2"/>
  <c r="P523" i="2"/>
  <c r="E524" i="2"/>
  <c r="N524" i="2" s="1"/>
  <c r="F524" i="2"/>
  <c r="O524" i="2" s="1"/>
  <c r="G524" i="2"/>
  <c r="H524" i="2"/>
  <c r="I524" i="2"/>
  <c r="J524" i="2"/>
  <c r="K524" i="2"/>
  <c r="L524" i="2"/>
  <c r="M524" i="2"/>
  <c r="P524" i="2"/>
  <c r="E525" i="2"/>
  <c r="N525" i="2" s="1"/>
  <c r="F525" i="2"/>
  <c r="O525" i="2" s="1"/>
  <c r="G525" i="2"/>
  <c r="H525" i="2"/>
  <c r="I525" i="2"/>
  <c r="J525" i="2"/>
  <c r="K525" i="2"/>
  <c r="L525" i="2"/>
  <c r="M525" i="2"/>
  <c r="P525" i="2"/>
  <c r="E526" i="2"/>
  <c r="N526" i="2" s="1"/>
  <c r="F526" i="2"/>
  <c r="O526" i="2" s="1"/>
  <c r="G526" i="2"/>
  <c r="H526" i="2"/>
  <c r="I526" i="2"/>
  <c r="J526" i="2"/>
  <c r="K526" i="2"/>
  <c r="L526" i="2"/>
  <c r="M526" i="2"/>
  <c r="P526" i="2"/>
  <c r="E527" i="2"/>
  <c r="N527" i="2" s="1"/>
  <c r="F527" i="2"/>
  <c r="O527" i="2" s="1"/>
  <c r="G527" i="2"/>
  <c r="H527" i="2"/>
  <c r="I527" i="2"/>
  <c r="J527" i="2"/>
  <c r="K527" i="2"/>
  <c r="L527" i="2"/>
  <c r="M527" i="2"/>
  <c r="P527" i="2"/>
  <c r="E528" i="2"/>
  <c r="N528" i="2" s="1"/>
  <c r="F528" i="2"/>
  <c r="O528" i="2" s="1"/>
  <c r="G528" i="2"/>
  <c r="H528" i="2"/>
  <c r="I528" i="2"/>
  <c r="J528" i="2"/>
  <c r="K528" i="2"/>
  <c r="L528" i="2"/>
  <c r="M528" i="2"/>
  <c r="P528" i="2"/>
  <c r="E529" i="2"/>
  <c r="N529" i="2" s="1"/>
  <c r="F529" i="2"/>
  <c r="O529" i="2" s="1"/>
  <c r="G529" i="2"/>
  <c r="H529" i="2"/>
  <c r="I529" i="2"/>
  <c r="J529" i="2"/>
  <c r="K529" i="2"/>
  <c r="L529" i="2"/>
  <c r="M529" i="2"/>
  <c r="P529" i="2"/>
  <c r="E530" i="2"/>
  <c r="N530" i="2" s="1"/>
  <c r="F530" i="2"/>
  <c r="O530" i="2" s="1"/>
  <c r="G530" i="2"/>
  <c r="H530" i="2"/>
  <c r="I530" i="2"/>
  <c r="J530" i="2"/>
  <c r="K530" i="2"/>
  <c r="L530" i="2"/>
  <c r="M530" i="2"/>
  <c r="P530" i="2"/>
  <c r="E531" i="2"/>
  <c r="N531" i="2" s="1"/>
  <c r="F531" i="2"/>
  <c r="O531" i="2" s="1"/>
  <c r="G531" i="2"/>
  <c r="H531" i="2"/>
  <c r="I531" i="2"/>
  <c r="J531" i="2"/>
  <c r="K531" i="2"/>
  <c r="L531" i="2"/>
  <c r="M531" i="2"/>
  <c r="P531" i="2"/>
  <c r="E532" i="2"/>
  <c r="N532" i="2" s="1"/>
  <c r="F532" i="2"/>
  <c r="O532" i="2" s="1"/>
  <c r="G532" i="2"/>
  <c r="H532" i="2"/>
  <c r="I532" i="2"/>
  <c r="J532" i="2"/>
  <c r="K532" i="2"/>
  <c r="L532" i="2"/>
  <c r="M532" i="2"/>
  <c r="P532" i="2"/>
  <c r="E533" i="2"/>
  <c r="N533" i="2" s="1"/>
  <c r="F533" i="2"/>
  <c r="O533" i="2" s="1"/>
  <c r="G533" i="2"/>
  <c r="H533" i="2"/>
  <c r="I533" i="2"/>
  <c r="J533" i="2"/>
  <c r="K533" i="2"/>
  <c r="L533" i="2"/>
  <c r="M533" i="2"/>
  <c r="P533" i="2"/>
  <c r="E534" i="2"/>
  <c r="N534" i="2" s="1"/>
  <c r="F534" i="2"/>
  <c r="O534" i="2" s="1"/>
  <c r="G534" i="2"/>
  <c r="H534" i="2"/>
  <c r="I534" i="2"/>
  <c r="J534" i="2"/>
  <c r="K534" i="2"/>
  <c r="L534" i="2"/>
  <c r="M534" i="2"/>
  <c r="P534" i="2"/>
  <c r="E535" i="2"/>
  <c r="N535" i="2" s="1"/>
  <c r="F535" i="2"/>
  <c r="O535" i="2" s="1"/>
  <c r="G535" i="2"/>
  <c r="H535" i="2"/>
  <c r="I535" i="2"/>
  <c r="J535" i="2"/>
  <c r="K535" i="2"/>
  <c r="L535" i="2"/>
  <c r="M535" i="2"/>
  <c r="P535" i="2"/>
  <c r="E536" i="2"/>
  <c r="N536" i="2" s="1"/>
  <c r="F536" i="2"/>
  <c r="G536" i="2"/>
  <c r="H536" i="2"/>
  <c r="I536" i="2"/>
  <c r="J536" i="2"/>
  <c r="K536" i="2"/>
  <c r="L536" i="2"/>
  <c r="M536" i="2"/>
  <c r="O536" i="2"/>
  <c r="P536" i="2"/>
  <c r="E537" i="2"/>
  <c r="N537" i="2" s="1"/>
  <c r="F537" i="2"/>
  <c r="G537" i="2"/>
  <c r="H537" i="2"/>
  <c r="I537" i="2"/>
  <c r="J537" i="2"/>
  <c r="K537" i="2"/>
  <c r="L537" i="2"/>
  <c r="M537" i="2"/>
  <c r="O537" i="2"/>
  <c r="P537" i="2"/>
  <c r="E538" i="2"/>
  <c r="N538" i="2" s="1"/>
  <c r="F538" i="2"/>
  <c r="G538" i="2"/>
  <c r="H538" i="2"/>
  <c r="I538" i="2"/>
  <c r="J538" i="2"/>
  <c r="K538" i="2"/>
  <c r="L538" i="2"/>
  <c r="M538" i="2"/>
  <c r="O538" i="2"/>
  <c r="P538" i="2"/>
  <c r="E539" i="2"/>
  <c r="N539" i="2" s="1"/>
  <c r="F539" i="2"/>
  <c r="G539" i="2"/>
  <c r="H539" i="2"/>
  <c r="I539" i="2"/>
  <c r="J539" i="2"/>
  <c r="K539" i="2"/>
  <c r="L539" i="2"/>
  <c r="M539" i="2"/>
  <c r="O539" i="2"/>
  <c r="P539" i="2"/>
  <c r="E540" i="2"/>
  <c r="N540" i="2" s="1"/>
  <c r="F540" i="2"/>
  <c r="G540" i="2"/>
  <c r="H540" i="2"/>
  <c r="I540" i="2"/>
  <c r="J540" i="2"/>
  <c r="K540" i="2"/>
  <c r="L540" i="2"/>
  <c r="M540" i="2"/>
  <c r="O540" i="2"/>
  <c r="P540" i="2"/>
  <c r="E541" i="2"/>
  <c r="N541" i="2" s="1"/>
  <c r="F541" i="2"/>
  <c r="G541" i="2"/>
  <c r="H541" i="2"/>
  <c r="I541" i="2"/>
  <c r="J541" i="2"/>
  <c r="K541" i="2"/>
  <c r="L541" i="2"/>
  <c r="M541" i="2"/>
  <c r="O541" i="2"/>
  <c r="P541" i="2"/>
  <c r="E542" i="2"/>
  <c r="N542" i="2" s="1"/>
  <c r="F542" i="2"/>
  <c r="G542" i="2"/>
  <c r="H542" i="2"/>
  <c r="I542" i="2"/>
  <c r="J542" i="2"/>
  <c r="K542" i="2"/>
  <c r="L542" i="2"/>
  <c r="M542" i="2"/>
  <c r="O542" i="2"/>
  <c r="P542" i="2"/>
  <c r="E543" i="2"/>
  <c r="N543" i="2" s="1"/>
  <c r="F543" i="2"/>
  <c r="G543" i="2"/>
  <c r="H543" i="2"/>
  <c r="I543" i="2"/>
  <c r="J543" i="2"/>
  <c r="K543" i="2"/>
  <c r="L543" i="2"/>
  <c r="M543" i="2"/>
  <c r="O543" i="2"/>
  <c r="P543" i="2"/>
  <c r="E544" i="2"/>
  <c r="N544" i="2" s="1"/>
  <c r="F544" i="2"/>
  <c r="G544" i="2"/>
  <c r="H544" i="2"/>
  <c r="I544" i="2"/>
  <c r="J544" i="2"/>
  <c r="K544" i="2"/>
  <c r="L544" i="2"/>
  <c r="M544" i="2"/>
  <c r="O544" i="2"/>
  <c r="P544" i="2"/>
  <c r="E545" i="2"/>
  <c r="N545" i="2" s="1"/>
  <c r="F545" i="2"/>
  <c r="G545" i="2"/>
  <c r="H545" i="2"/>
  <c r="I545" i="2"/>
  <c r="J545" i="2"/>
  <c r="K545" i="2"/>
  <c r="L545" i="2"/>
  <c r="M545" i="2"/>
  <c r="O545" i="2"/>
  <c r="P545" i="2"/>
  <c r="E546" i="2"/>
  <c r="N546" i="2" s="1"/>
  <c r="F546" i="2"/>
  <c r="G546" i="2"/>
  <c r="H546" i="2"/>
  <c r="I546" i="2"/>
  <c r="J546" i="2"/>
  <c r="K546" i="2"/>
  <c r="L546" i="2"/>
  <c r="M546" i="2"/>
  <c r="O546" i="2"/>
  <c r="P546" i="2"/>
  <c r="E547" i="2"/>
  <c r="N547" i="2" s="1"/>
  <c r="F547" i="2"/>
  <c r="G547" i="2"/>
  <c r="H547" i="2"/>
  <c r="I547" i="2"/>
  <c r="J547" i="2"/>
  <c r="K547" i="2"/>
  <c r="L547" i="2"/>
  <c r="M547" i="2"/>
  <c r="O547" i="2"/>
  <c r="P547" i="2"/>
  <c r="E548" i="2"/>
  <c r="N548" i="2" s="1"/>
  <c r="F548" i="2"/>
  <c r="G548" i="2"/>
  <c r="H548" i="2"/>
  <c r="I548" i="2"/>
  <c r="J548" i="2"/>
  <c r="K548" i="2"/>
  <c r="L548" i="2"/>
  <c r="M548" i="2"/>
  <c r="O548" i="2"/>
  <c r="P548" i="2"/>
  <c r="E549" i="2"/>
  <c r="N549" i="2" s="1"/>
  <c r="F549" i="2"/>
  <c r="G549" i="2"/>
  <c r="H549" i="2"/>
  <c r="I549" i="2"/>
  <c r="J549" i="2"/>
  <c r="K549" i="2"/>
  <c r="L549" i="2"/>
  <c r="M549" i="2"/>
  <c r="O549" i="2"/>
  <c r="P549" i="2"/>
  <c r="E550" i="2"/>
  <c r="N550" i="2" s="1"/>
  <c r="F550" i="2"/>
  <c r="G550" i="2"/>
  <c r="H550" i="2"/>
  <c r="I550" i="2"/>
  <c r="J550" i="2"/>
  <c r="K550" i="2"/>
  <c r="L550" i="2"/>
  <c r="M550" i="2"/>
  <c r="O550" i="2"/>
  <c r="P550" i="2"/>
  <c r="E551" i="2"/>
  <c r="N551" i="2" s="1"/>
  <c r="F551" i="2"/>
  <c r="G551" i="2"/>
  <c r="H551" i="2"/>
  <c r="I551" i="2"/>
  <c r="J551" i="2"/>
  <c r="K551" i="2"/>
  <c r="L551" i="2"/>
  <c r="M551" i="2"/>
  <c r="O551" i="2"/>
  <c r="P551" i="2"/>
  <c r="E552" i="2"/>
  <c r="N552" i="2" s="1"/>
  <c r="F552" i="2"/>
  <c r="G552" i="2"/>
  <c r="H552" i="2"/>
  <c r="I552" i="2"/>
  <c r="J552" i="2"/>
  <c r="K552" i="2"/>
  <c r="L552" i="2"/>
  <c r="M552" i="2"/>
  <c r="O552" i="2"/>
  <c r="P552" i="2"/>
  <c r="E553" i="2"/>
  <c r="N553" i="2" s="1"/>
  <c r="F553" i="2"/>
  <c r="G553" i="2"/>
  <c r="H553" i="2"/>
  <c r="I553" i="2"/>
  <c r="J553" i="2"/>
  <c r="K553" i="2"/>
  <c r="L553" i="2"/>
  <c r="M553" i="2"/>
  <c r="O553" i="2"/>
  <c r="P553" i="2"/>
  <c r="E554" i="2"/>
  <c r="N554" i="2" s="1"/>
  <c r="F554" i="2"/>
  <c r="G554" i="2"/>
  <c r="H554" i="2"/>
  <c r="I554" i="2"/>
  <c r="J554" i="2"/>
  <c r="K554" i="2"/>
  <c r="L554" i="2"/>
  <c r="M554" i="2"/>
  <c r="O554" i="2"/>
  <c r="P554" i="2"/>
  <c r="E555" i="2"/>
  <c r="N555" i="2" s="1"/>
  <c r="F555" i="2"/>
  <c r="G555" i="2"/>
  <c r="H555" i="2"/>
  <c r="I555" i="2"/>
  <c r="J555" i="2"/>
  <c r="K555" i="2"/>
  <c r="L555" i="2"/>
  <c r="M555" i="2"/>
  <c r="O555" i="2"/>
  <c r="P555" i="2"/>
  <c r="E556" i="2"/>
  <c r="N556" i="2" s="1"/>
  <c r="F556" i="2"/>
  <c r="G556" i="2"/>
  <c r="H556" i="2"/>
  <c r="I556" i="2"/>
  <c r="J556" i="2"/>
  <c r="K556" i="2"/>
  <c r="L556" i="2"/>
  <c r="M556" i="2"/>
  <c r="O556" i="2"/>
  <c r="P556" i="2"/>
  <c r="E557" i="2"/>
  <c r="N557" i="2" s="1"/>
  <c r="F557" i="2"/>
  <c r="G557" i="2"/>
  <c r="H557" i="2"/>
  <c r="I557" i="2"/>
  <c r="J557" i="2"/>
  <c r="K557" i="2"/>
  <c r="L557" i="2"/>
  <c r="M557" i="2"/>
  <c r="O557" i="2"/>
  <c r="P557" i="2"/>
  <c r="E558" i="2"/>
  <c r="N558" i="2" s="1"/>
  <c r="F558" i="2"/>
  <c r="G558" i="2"/>
  <c r="H558" i="2"/>
  <c r="I558" i="2"/>
  <c r="J558" i="2"/>
  <c r="K558" i="2"/>
  <c r="L558" i="2"/>
  <c r="M558" i="2"/>
  <c r="O558" i="2"/>
  <c r="P558" i="2"/>
  <c r="E559" i="2"/>
  <c r="N559" i="2" s="1"/>
  <c r="F559" i="2"/>
  <c r="G559" i="2"/>
  <c r="H559" i="2"/>
  <c r="I559" i="2"/>
  <c r="J559" i="2"/>
  <c r="K559" i="2"/>
  <c r="L559" i="2"/>
  <c r="M559" i="2"/>
  <c r="O559" i="2"/>
  <c r="P559" i="2"/>
  <c r="E560" i="2"/>
  <c r="N560" i="2" s="1"/>
  <c r="F560" i="2"/>
  <c r="G560" i="2"/>
  <c r="H560" i="2"/>
  <c r="I560" i="2"/>
  <c r="J560" i="2"/>
  <c r="K560" i="2"/>
  <c r="L560" i="2"/>
  <c r="M560" i="2"/>
  <c r="O560" i="2"/>
  <c r="P560" i="2"/>
  <c r="E561" i="2"/>
  <c r="N561" i="2" s="1"/>
  <c r="F561" i="2"/>
  <c r="O561" i="2" s="1"/>
  <c r="G561" i="2"/>
  <c r="P561" i="2" s="1"/>
  <c r="H561" i="2"/>
  <c r="I561" i="2"/>
  <c r="J561" i="2"/>
  <c r="K561" i="2"/>
  <c r="L561" i="2"/>
  <c r="M561" i="2"/>
  <c r="E562" i="2"/>
  <c r="N562" i="2" s="1"/>
  <c r="F562" i="2"/>
  <c r="O562" i="2" s="1"/>
  <c r="G562" i="2"/>
  <c r="P562" i="2" s="1"/>
  <c r="H562" i="2"/>
  <c r="I562" i="2"/>
  <c r="J562" i="2"/>
  <c r="K562" i="2"/>
  <c r="L562" i="2"/>
  <c r="M562" i="2"/>
  <c r="E563" i="2"/>
  <c r="N563" i="2" s="1"/>
  <c r="F563" i="2"/>
  <c r="O563" i="2" s="1"/>
  <c r="G563" i="2"/>
  <c r="P563" i="2" s="1"/>
  <c r="H563" i="2"/>
  <c r="I563" i="2"/>
  <c r="J563" i="2"/>
  <c r="K563" i="2"/>
  <c r="L563" i="2"/>
  <c r="M563" i="2"/>
  <c r="E564" i="2"/>
  <c r="N564" i="2" s="1"/>
  <c r="F564" i="2"/>
  <c r="O564" i="2" s="1"/>
  <c r="G564" i="2"/>
  <c r="P564" i="2" s="1"/>
  <c r="H564" i="2"/>
  <c r="I564" i="2"/>
  <c r="J564" i="2"/>
  <c r="K564" i="2"/>
  <c r="L564" i="2"/>
  <c r="M564" i="2"/>
  <c r="E565" i="2"/>
  <c r="N565" i="2" s="1"/>
  <c r="F565" i="2"/>
  <c r="O565" i="2" s="1"/>
  <c r="G565" i="2"/>
  <c r="P565" i="2" s="1"/>
  <c r="H565" i="2"/>
  <c r="I565" i="2"/>
  <c r="J565" i="2"/>
  <c r="K565" i="2"/>
  <c r="L565" i="2"/>
  <c r="M565" i="2"/>
  <c r="E566" i="2"/>
  <c r="N566" i="2" s="1"/>
  <c r="F566" i="2"/>
  <c r="O566" i="2" s="1"/>
  <c r="G566" i="2"/>
  <c r="P566" i="2" s="1"/>
  <c r="H566" i="2"/>
  <c r="I566" i="2"/>
  <c r="J566" i="2"/>
  <c r="K566" i="2"/>
  <c r="L566" i="2"/>
  <c r="M566" i="2"/>
  <c r="E567" i="2"/>
  <c r="N567" i="2" s="1"/>
  <c r="F567" i="2"/>
  <c r="O567" i="2" s="1"/>
  <c r="G567" i="2"/>
  <c r="P567" i="2" s="1"/>
  <c r="H567" i="2"/>
  <c r="I567" i="2"/>
  <c r="J567" i="2"/>
  <c r="K567" i="2"/>
  <c r="L567" i="2"/>
  <c r="M567" i="2"/>
  <c r="E568" i="2"/>
  <c r="N568" i="2" s="1"/>
  <c r="F568" i="2"/>
  <c r="O568" i="2" s="1"/>
  <c r="G568" i="2"/>
  <c r="P568" i="2" s="1"/>
  <c r="H568" i="2"/>
  <c r="I568" i="2"/>
  <c r="J568" i="2"/>
  <c r="K568" i="2"/>
  <c r="L568" i="2"/>
  <c r="M568" i="2"/>
  <c r="E569" i="2"/>
  <c r="N569" i="2" s="1"/>
  <c r="F569" i="2"/>
  <c r="O569" i="2" s="1"/>
  <c r="G569" i="2"/>
  <c r="P569" i="2" s="1"/>
  <c r="H569" i="2"/>
  <c r="I569" i="2"/>
  <c r="J569" i="2"/>
  <c r="K569" i="2"/>
  <c r="L569" i="2"/>
  <c r="M569" i="2"/>
  <c r="E570" i="2"/>
  <c r="N570" i="2" s="1"/>
  <c r="F570" i="2"/>
  <c r="O570" i="2" s="1"/>
  <c r="G570" i="2"/>
  <c r="P570" i="2" s="1"/>
  <c r="H570" i="2"/>
  <c r="I570" i="2"/>
  <c r="J570" i="2"/>
  <c r="K570" i="2"/>
  <c r="L570" i="2"/>
  <c r="M570" i="2"/>
  <c r="E571" i="2"/>
  <c r="N571" i="2" s="1"/>
  <c r="F571" i="2"/>
  <c r="O571" i="2" s="1"/>
  <c r="G571" i="2"/>
  <c r="P571" i="2" s="1"/>
  <c r="H571" i="2"/>
  <c r="I571" i="2"/>
  <c r="J571" i="2"/>
  <c r="K571" i="2"/>
  <c r="L571" i="2"/>
  <c r="M571" i="2"/>
  <c r="E572" i="2"/>
  <c r="N572" i="2" s="1"/>
  <c r="F572" i="2"/>
  <c r="O572" i="2" s="1"/>
  <c r="G572" i="2"/>
  <c r="P572" i="2" s="1"/>
  <c r="H572" i="2"/>
  <c r="I572" i="2"/>
  <c r="J572" i="2"/>
  <c r="K572" i="2"/>
  <c r="L572" i="2"/>
  <c r="M572" i="2"/>
  <c r="E573" i="2"/>
  <c r="N573" i="2" s="1"/>
  <c r="F573" i="2"/>
  <c r="O573" i="2" s="1"/>
  <c r="G573" i="2"/>
  <c r="P573" i="2" s="1"/>
  <c r="H573" i="2"/>
  <c r="I573" i="2"/>
  <c r="J573" i="2"/>
  <c r="K573" i="2"/>
  <c r="L573" i="2"/>
  <c r="M573" i="2"/>
  <c r="E574" i="2"/>
  <c r="N574" i="2" s="1"/>
  <c r="F574" i="2"/>
  <c r="O574" i="2" s="1"/>
  <c r="G574" i="2"/>
  <c r="P574" i="2" s="1"/>
  <c r="H574" i="2"/>
  <c r="I574" i="2"/>
  <c r="J574" i="2"/>
  <c r="K574" i="2"/>
  <c r="L574" i="2"/>
  <c r="M574" i="2"/>
  <c r="E575" i="2"/>
  <c r="N575" i="2" s="1"/>
  <c r="F575" i="2"/>
  <c r="O575" i="2" s="1"/>
  <c r="G575" i="2"/>
  <c r="P575" i="2" s="1"/>
  <c r="H575" i="2"/>
  <c r="I575" i="2"/>
  <c r="J575" i="2"/>
  <c r="K575" i="2"/>
  <c r="L575" i="2"/>
  <c r="M575" i="2"/>
  <c r="E576" i="2"/>
  <c r="N576" i="2" s="1"/>
  <c r="F576" i="2"/>
  <c r="O576" i="2" s="1"/>
  <c r="G576" i="2"/>
  <c r="P576" i="2" s="1"/>
  <c r="H576" i="2"/>
  <c r="I576" i="2"/>
  <c r="J576" i="2"/>
  <c r="K576" i="2"/>
  <c r="L576" i="2"/>
  <c r="M576" i="2"/>
  <c r="E577" i="2"/>
  <c r="N577" i="2" s="1"/>
  <c r="F577" i="2"/>
  <c r="O577" i="2" s="1"/>
  <c r="G577" i="2"/>
  <c r="P577" i="2" s="1"/>
  <c r="H577" i="2"/>
  <c r="I577" i="2"/>
  <c r="J577" i="2"/>
  <c r="K577" i="2"/>
  <c r="L577" i="2"/>
  <c r="M577" i="2"/>
  <c r="E578" i="2"/>
  <c r="N578" i="2" s="1"/>
  <c r="F578" i="2"/>
  <c r="O578" i="2" s="1"/>
  <c r="G578" i="2"/>
  <c r="P578" i="2" s="1"/>
  <c r="H578" i="2"/>
  <c r="I578" i="2"/>
  <c r="J578" i="2"/>
  <c r="K578" i="2"/>
  <c r="L578" i="2"/>
  <c r="M578" i="2"/>
  <c r="E579" i="2"/>
  <c r="N579" i="2" s="1"/>
  <c r="F579" i="2"/>
  <c r="O579" i="2" s="1"/>
  <c r="G579" i="2"/>
  <c r="P579" i="2" s="1"/>
  <c r="H579" i="2"/>
  <c r="I579" i="2"/>
  <c r="J579" i="2"/>
  <c r="K579" i="2"/>
  <c r="L579" i="2"/>
  <c r="M579" i="2"/>
  <c r="E580" i="2"/>
  <c r="N580" i="2" s="1"/>
  <c r="F580" i="2"/>
  <c r="O580" i="2" s="1"/>
  <c r="G580" i="2"/>
  <c r="P580" i="2" s="1"/>
  <c r="H580" i="2"/>
  <c r="I580" i="2"/>
  <c r="J580" i="2"/>
  <c r="K580" i="2"/>
  <c r="L580" i="2"/>
  <c r="M580" i="2"/>
  <c r="E581" i="2"/>
  <c r="N581" i="2" s="1"/>
  <c r="F581" i="2"/>
  <c r="O581" i="2" s="1"/>
  <c r="G581" i="2"/>
  <c r="P581" i="2" s="1"/>
  <c r="H581" i="2"/>
  <c r="I581" i="2"/>
  <c r="J581" i="2"/>
  <c r="K581" i="2"/>
  <c r="L581" i="2"/>
  <c r="M581" i="2"/>
  <c r="E582" i="2"/>
  <c r="N582" i="2" s="1"/>
  <c r="F582" i="2"/>
  <c r="O582" i="2" s="1"/>
  <c r="G582" i="2"/>
  <c r="P582" i="2" s="1"/>
  <c r="H582" i="2"/>
  <c r="I582" i="2"/>
  <c r="J582" i="2"/>
  <c r="K582" i="2"/>
  <c r="L582" i="2"/>
  <c r="M582" i="2"/>
  <c r="E583" i="2"/>
  <c r="N583" i="2" s="1"/>
  <c r="F583" i="2"/>
  <c r="O583" i="2" s="1"/>
  <c r="G583" i="2"/>
  <c r="P583" i="2" s="1"/>
  <c r="H583" i="2"/>
  <c r="I583" i="2"/>
  <c r="J583" i="2"/>
  <c r="K583" i="2"/>
  <c r="L583" i="2"/>
  <c r="M583" i="2"/>
  <c r="E584" i="2"/>
  <c r="N584" i="2" s="1"/>
  <c r="F584" i="2"/>
  <c r="O584" i="2" s="1"/>
  <c r="G584" i="2"/>
  <c r="P584" i="2" s="1"/>
  <c r="H584" i="2"/>
  <c r="I584" i="2"/>
  <c r="J584" i="2"/>
  <c r="K584" i="2"/>
  <c r="L584" i="2"/>
  <c r="M584" i="2"/>
  <c r="E585" i="2"/>
  <c r="N585" i="2" s="1"/>
  <c r="F585" i="2"/>
  <c r="O585" i="2" s="1"/>
  <c r="G585" i="2"/>
  <c r="P585" i="2" s="1"/>
  <c r="H585" i="2"/>
  <c r="I585" i="2"/>
  <c r="J585" i="2"/>
  <c r="K585" i="2"/>
  <c r="L585" i="2"/>
  <c r="M585" i="2"/>
  <c r="E586" i="2"/>
  <c r="N586" i="2" s="1"/>
  <c r="F586" i="2"/>
  <c r="O586" i="2" s="1"/>
  <c r="G586" i="2"/>
  <c r="P586" i="2" s="1"/>
  <c r="H586" i="2"/>
  <c r="I586" i="2"/>
  <c r="J586" i="2"/>
  <c r="K586" i="2"/>
  <c r="L586" i="2"/>
  <c r="M586" i="2"/>
  <c r="E587" i="2"/>
  <c r="N587" i="2" s="1"/>
  <c r="F587" i="2"/>
  <c r="O587" i="2" s="1"/>
  <c r="G587" i="2"/>
  <c r="P587" i="2" s="1"/>
  <c r="H587" i="2"/>
  <c r="I587" i="2"/>
  <c r="J587" i="2"/>
  <c r="K587" i="2"/>
  <c r="L587" i="2"/>
  <c r="M587" i="2"/>
  <c r="E588" i="2"/>
  <c r="N588" i="2" s="1"/>
  <c r="F588" i="2"/>
  <c r="O588" i="2" s="1"/>
  <c r="G588" i="2"/>
  <c r="P588" i="2" s="1"/>
  <c r="H588" i="2"/>
  <c r="I588" i="2"/>
  <c r="J588" i="2"/>
  <c r="K588" i="2"/>
  <c r="L588" i="2"/>
  <c r="M588" i="2"/>
  <c r="E589" i="2"/>
  <c r="N589" i="2" s="1"/>
  <c r="F589" i="2"/>
  <c r="O589" i="2" s="1"/>
  <c r="G589" i="2"/>
  <c r="P589" i="2" s="1"/>
  <c r="H589" i="2"/>
  <c r="I589" i="2"/>
  <c r="J589" i="2"/>
  <c r="K589" i="2"/>
  <c r="L589" i="2"/>
  <c r="M589" i="2"/>
  <c r="E590" i="2"/>
  <c r="N590" i="2" s="1"/>
  <c r="F590" i="2"/>
  <c r="O590" i="2" s="1"/>
  <c r="G590" i="2"/>
  <c r="P590" i="2" s="1"/>
  <c r="H590" i="2"/>
  <c r="I590" i="2"/>
  <c r="J590" i="2"/>
  <c r="K590" i="2"/>
  <c r="L590" i="2"/>
  <c r="M590" i="2"/>
  <c r="E591" i="2"/>
  <c r="N591" i="2" s="1"/>
  <c r="F591" i="2"/>
  <c r="O591" i="2" s="1"/>
  <c r="G591" i="2"/>
  <c r="P591" i="2" s="1"/>
  <c r="H591" i="2"/>
  <c r="I591" i="2"/>
  <c r="J591" i="2"/>
  <c r="K591" i="2"/>
  <c r="L591" i="2"/>
  <c r="M591" i="2"/>
  <c r="E592" i="2"/>
  <c r="N592" i="2" s="1"/>
  <c r="F592" i="2"/>
  <c r="O592" i="2" s="1"/>
  <c r="G592" i="2"/>
  <c r="P592" i="2" s="1"/>
  <c r="H592" i="2"/>
  <c r="I592" i="2"/>
  <c r="J592" i="2"/>
  <c r="K592" i="2"/>
  <c r="L592" i="2"/>
  <c r="M592" i="2"/>
  <c r="E593" i="2"/>
  <c r="N593" i="2" s="1"/>
  <c r="F593" i="2"/>
  <c r="O593" i="2" s="1"/>
  <c r="G593" i="2"/>
  <c r="P593" i="2" s="1"/>
  <c r="H593" i="2"/>
  <c r="I593" i="2"/>
  <c r="J593" i="2"/>
  <c r="K593" i="2"/>
  <c r="L593" i="2"/>
  <c r="M593" i="2"/>
  <c r="E594" i="2"/>
  <c r="N594" i="2" s="1"/>
  <c r="F594" i="2"/>
  <c r="O594" i="2" s="1"/>
  <c r="G594" i="2"/>
  <c r="P594" i="2" s="1"/>
  <c r="H594" i="2"/>
  <c r="I594" i="2"/>
  <c r="J594" i="2"/>
  <c r="K594" i="2"/>
  <c r="L594" i="2"/>
  <c r="M594" i="2"/>
  <c r="E595" i="2"/>
  <c r="N595" i="2" s="1"/>
  <c r="F595" i="2"/>
  <c r="O595" i="2" s="1"/>
  <c r="G595" i="2"/>
  <c r="P595" i="2" s="1"/>
  <c r="H595" i="2"/>
  <c r="I595" i="2"/>
  <c r="J595" i="2"/>
  <c r="K595" i="2"/>
  <c r="L595" i="2"/>
  <c r="M595" i="2"/>
  <c r="E596" i="2"/>
  <c r="N596" i="2" s="1"/>
  <c r="F596" i="2"/>
  <c r="O596" i="2" s="1"/>
  <c r="G596" i="2"/>
  <c r="P596" i="2" s="1"/>
  <c r="H596" i="2"/>
  <c r="I596" i="2"/>
  <c r="J596" i="2"/>
  <c r="K596" i="2"/>
  <c r="L596" i="2"/>
  <c r="M596" i="2"/>
  <c r="E597" i="2"/>
  <c r="N597" i="2" s="1"/>
  <c r="F597" i="2"/>
  <c r="O597" i="2" s="1"/>
  <c r="G597" i="2"/>
  <c r="P597" i="2" s="1"/>
  <c r="H597" i="2"/>
  <c r="I597" i="2"/>
  <c r="J597" i="2"/>
  <c r="K597" i="2"/>
  <c r="L597" i="2"/>
  <c r="M597" i="2"/>
  <c r="E598" i="2"/>
  <c r="N598" i="2" s="1"/>
  <c r="F598" i="2"/>
  <c r="O598" i="2" s="1"/>
  <c r="G598" i="2"/>
  <c r="P598" i="2" s="1"/>
  <c r="H598" i="2"/>
  <c r="I598" i="2"/>
  <c r="J598" i="2"/>
  <c r="K598" i="2"/>
  <c r="L598" i="2"/>
  <c r="M598" i="2"/>
  <c r="E599" i="2"/>
  <c r="N599" i="2" s="1"/>
  <c r="F599" i="2"/>
  <c r="O599" i="2" s="1"/>
  <c r="G599" i="2"/>
  <c r="P599" i="2" s="1"/>
  <c r="H599" i="2"/>
  <c r="I599" i="2"/>
  <c r="J599" i="2"/>
  <c r="K599" i="2"/>
  <c r="L599" i="2"/>
  <c r="M599" i="2"/>
  <c r="E600" i="2"/>
  <c r="N600" i="2" s="1"/>
  <c r="F600" i="2"/>
  <c r="O600" i="2" s="1"/>
  <c r="G600" i="2"/>
  <c r="P600" i="2" s="1"/>
  <c r="H600" i="2"/>
  <c r="I600" i="2"/>
  <c r="J600" i="2"/>
  <c r="K600" i="2"/>
  <c r="L600" i="2"/>
  <c r="M600" i="2"/>
  <c r="E601" i="2"/>
  <c r="N601" i="2" s="1"/>
  <c r="F601" i="2"/>
  <c r="O601" i="2" s="1"/>
  <c r="G601" i="2"/>
  <c r="P601" i="2" s="1"/>
  <c r="H601" i="2"/>
  <c r="I601" i="2"/>
  <c r="J601" i="2"/>
  <c r="K601" i="2"/>
  <c r="L601" i="2"/>
  <c r="M601" i="2"/>
  <c r="E602" i="2"/>
  <c r="N602" i="2" s="1"/>
  <c r="F602" i="2"/>
  <c r="O602" i="2" s="1"/>
  <c r="G602" i="2"/>
  <c r="P602" i="2" s="1"/>
  <c r="H602" i="2"/>
  <c r="I602" i="2"/>
  <c r="J602" i="2"/>
  <c r="K602" i="2"/>
  <c r="L602" i="2"/>
  <c r="M602" i="2"/>
  <c r="E603" i="2"/>
  <c r="N603" i="2" s="1"/>
  <c r="F603" i="2"/>
  <c r="O603" i="2" s="1"/>
  <c r="G603" i="2"/>
  <c r="P603" i="2" s="1"/>
  <c r="H603" i="2"/>
  <c r="I603" i="2"/>
  <c r="J603" i="2"/>
  <c r="K603" i="2"/>
  <c r="L603" i="2"/>
  <c r="M603" i="2"/>
  <c r="E604" i="2"/>
  <c r="N604" i="2" s="1"/>
  <c r="F604" i="2"/>
  <c r="O604" i="2" s="1"/>
  <c r="G604" i="2"/>
  <c r="P604" i="2" s="1"/>
  <c r="H604" i="2"/>
  <c r="I604" i="2"/>
  <c r="J604" i="2"/>
  <c r="K604" i="2"/>
  <c r="L604" i="2"/>
  <c r="M604" i="2"/>
  <c r="E605" i="2"/>
  <c r="N605" i="2" s="1"/>
  <c r="F605" i="2"/>
  <c r="O605" i="2" s="1"/>
  <c r="G605" i="2"/>
  <c r="P605" i="2" s="1"/>
  <c r="H605" i="2"/>
  <c r="I605" i="2"/>
  <c r="J605" i="2"/>
  <c r="K605" i="2"/>
  <c r="L605" i="2"/>
  <c r="M605" i="2"/>
  <c r="E606" i="2"/>
  <c r="N606" i="2" s="1"/>
  <c r="F606" i="2"/>
  <c r="O606" i="2" s="1"/>
  <c r="G606" i="2"/>
  <c r="P606" i="2" s="1"/>
  <c r="H606" i="2"/>
  <c r="I606" i="2"/>
  <c r="J606" i="2"/>
  <c r="K606" i="2"/>
  <c r="L606" i="2"/>
  <c r="M606" i="2"/>
  <c r="E607" i="2"/>
  <c r="N607" i="2" s="1"/>
  <c r="F607" i="2"/>
  <c r="O607" i="2" s="1"/>
  <c r="G607" i="2"/>
  <c r="P607" i="2" s="1"/>
  <c r="H607" i="2"/>
  <c r="I607" i="2"/>
  <c r="J607" i="2"/>
  <c r="K607" i="2"/>
  <c r="L607" i="2"/>
  <c r="M607" i="2"/>
  <c r="E608" i="2"/>
  <c r="N608" i="2" s="1"/>
  <c r="F608" i="2"/>
  <c r="O608" i="2" s="1"/>
  <c r="G608" i="2"/>
  <c r="P608" i="2" s="1"/>
  <c r="H608" i="2"/>
  <c r="I608" i="2"/>
  <c r="J608" i="2"/>
  <c r="K608" i="2"/>
  <c r="L608" i="2"/>
  <c r="M608" i="2"/>
  <c r="E609" i="2"/>
  <c r="N609" i="2" s="1"/>
  <c r="F609" i="2"/>
  <c r="O609" i="2" s="1"/>
  <c r="G609" i="2"/>
  <c r="P609" i="2" s="1"/>
  <c r="H609" i="2"/>
  <c r="I609" i="2"/>
  <c r="J609" i="2"/>
  <c r="K609" i="2"/>
  <c r="L609" i="2"/>
  <c r="M609" i="2"/>
  <c r="E610" i="2"/>
  <c r="N610" i="2" s="1"/>
  <c r="F610" i="2"/>
  <c r="O610" i="2" s="1"/>
  <c r="G610" i="2"/>
  <c r="P610" i="2" s="1"/>
  <c r="H610" i="2"/>
  <c r="I610" i="2"/>
  <c r="J610" i="2"/>
  <c r="K610" i="2"/>
  <c r="L610" i="2"/>
  <c r="M610" i="2"/>
  <c r="E611" i="2"/>
  <c r="N611" i="2" s="1"/>
  <c r="F611" i="2"/>
  <c r="O611" i="2" s="1"/>
  <c r="G611" i="2"/>
  <c r="P611" i="2" s="1"/>
  <c r="H611" i="2"/>
  <c r="I611" i="2"/>
  <c r="J611" i="2"/>
  <c r="K611" i="2"/>
  <c r="L611" i="2"/>
  <c r="M611" i="2"/>
  <c r="E612" i="2"/>
  <c r="N612" i="2" s="1"/>
  <c r="F612" i="2"/>
  <c r="O612" i="2" s="1"/>
  <c r="G612" i="2"/>
  <c r="P612" i="2" s="1"/>
  <c r="H612" i="2"/>
  <c r="I612" i="2"/>
  <c r="J612" i="2"/>
  <c r="K612" i="2"/>
  <c r="L612" i="2"/>
  <c r="M612" i="2"/>
  <c r="E613" i="2"/>
  <c r="N613" i="2" s="1"/>
  <c r="F613" i="2"/>
  <c r="O613" i="2" s="1"/>
  <c r="G613" i="2"/>
  <c r="P613" i="2" s="1"/>
  <c r="H613" i="2"/>
  <c r="I613" i="2"/>
  <c r="J613" i="2"/>
  <c r="K613" i="2"/>
  <c r="L613" i="2"/>
  <c r="M613" i="2"/>
  <c r="E614" i="2"/>
  <c r="N614" i="2" s="1"/>
  <c r="F614" i="2"/>
  <c r="O614" i="2" s="1"/>
  <c r="G614" i="2"/>
  <c r="P614" i="2" s="1"/>
  <c r="H614" i="2"/>
  <c r="I614" i="2"/>
  <c r="J614" i="2"/>
  <c r="K614" i="2"/>
  <c r="L614" i="2"/>
  <c r="M614" i="2"/>
  <c r="E615" i="2"/>
  <c r="N615" i="2" s="1"/>
  <c r="F615" i="2"/>
  <c r="O615" i="2" s="1"/>
  <c r="G615" i="2"/>
  <c r="P615" i="2" s="1"/>
  <c r="H615" i="2"/>
  <c r="I615" i="2"/>
  <c r="J615" i="2"/>
  <c r="K615" i="2"/>
  <c r="L615" i="2"/>
  <c r="M615" i="2"/>
  <c r="E616" i="2"/>
  <c r="N616" i="2" s="1"/>
  <c r="F616" i="2"/>
  <c r="O616" i="2" s="1"/>
  <c r="G616" i="2"/>
  <c r="P616" i="2" s="1"/>
  <c r="H616" i="2"/>
  <c r="I616" i="2"/>
  <c r="J616" i="2"/>
  <c r="K616" i="2"/>
  <c r="L616" i="2"/>
  <c r="M616" i="2"/>
  <c r="E617" i="2"/>
  <c r="N617" i="2" s="1"/>
  <c r="F617" i="2"/>
  <c r="O617" i="2" s="1"/>
  <c r="G617" i="2"/>
  <c r="P617" i="2" s="1"/>
  <c r="H617" i="2"/>
  <c r="I617" i="2"/>
  <c r="J617" i="2"/>
  <c r="K617" i="2"/>
  <c r="L617" i="2"/>
  <c r="M617" i="2"/>
  <c r="E618" i="2"/>
  <c r="N618" i="2" s="1"/>
  <c r="F618" i="2"/>
  <c r="O618" i="2" s="1"/>
  <c r="G618" i="2"/>
  <c r="P618" i="2" s="1"/>
  <c r="H618" i="2"/>
  <c r="I618" i="2"/>
  <c r="J618" i="2"/>
  <c r="K618" i="2"/>
  <c r="L618" i="2"/>
  <c r="M618" i="2"/>
  <c r="E619" i="2"/>
  <c r="N619" i="2" s="1"/>
  <c r="F619" i="2"/>
  <c r="O619" i="2" s="1"/>
  <c r="G619" i="2"/>
  <c r="P619" i="2" s="1"/>
  <c r="H619" i="2"/>
  <c r="I619" i="2"/>
  <c r="J619" i="2"/>
  <c r="K619" i="2"/>
  <c r="L619" i="2"/>
  <c r="M619" i="2"/>
  <c r="E620" i="2"/>
  <c r="N620" i="2" s="1"/>
  <c r="F620" i="2"/>
  <c r="O620" i="2" s="1"/>
  <c r="G620" i="2"/>
  <c r="P620" i="2" s="1"/>
  <c r="H620" i="2"/>
  <c r="I620" i="2"/>
  <c r="J620" i="2"/>
  <c r="K620" i="2"/>
  <c r="L620" i="2"/>
  <c r="M620" i="2"/>
  <c r="E621" i="2"/>
  <c r="N621" i="2" s="1"/>
  <c r="F621" i="2"/>
  <c r="O621" i="2" s="1"/>
  <c r="G621" i="2"/>
  <c r="P621" i="2" s="1"/>
  <c r="H621" i="2"/>
  <c r="I621" i="2"/>
  <c r="J621" i="2"/>
  <c r="K621" i="2"/>
  <c r="L621" i="2"/>
  <c r="M621" i="2"/>
  <c r="E622" i="2"/>
  <c r="N622" i="2" s="1"/>
  <c r="F622" i="2"/>
  <c r="O622" i="2" s="1"/>
  <c r="G622" i="2"/>
  <c r="P622" i="2" s="1"/>
  <c r="H622" i="2"/>
  <c r="I622" i="2"/>
  <c r="J622" i="2"/>
  <c r="K622" i="2"/>
  <c r="L622" i="2"/>
  <c r="M622" i="2"/>
  <c r="E623" i="2"/>
  <c r="N623" i="2" s="1"/>
  <c r="F623" i="2"/>
  <c r="O623" i="2" s="1"/>
  <c r="G623" i="2"/>
  <c r="P623" i="2" s="1"/>
  <c r="H623" i="2"/>
  <c r="I623" i="2"/>
  <c r="J623" i="2"/>
  <c r="K623" i="2"/>
  <c r="L623" i="2"/>
  <c r="M623" i="2"/>
  <c r="E624" i="2"/>
  <c r="N624" i="2" s="1"/>
  <c r="F624" i="2"/>
  <c r="O624" i="2" s="1"/>
  <c r="G624" i="2"/>
  <c r="P624" i="2" s="1"/>
  <c r="H624" i="2"/>
  <c r="I624" i="2"/>
  <c r="J624" i="2"/>
  <c r="K624" i="2"/>
  <c r="L624" i="2"/>
  <c r="M624" i="2"/>
  <c r="E625" i="2"/>
  <c r="N625" i="2" s="1"/>
  <c r="F625" i="2"/>
  <c r="O625" i="2" s="1"/>
  <c r="G625" i="2"/>
  <c r="P625" i="2" s="1"/>
  <c r="H625" i="2"/>
  <c r="I625" i="2"/>
  <c r="J625" i="2"/>
  <c r="K625" i="2"/>
  <c r="L625" i="2"/>
  <c r="M625" i="2"/>
  <c r="E626" i="2"/>
  <c r="N626" i="2" s="1"/>
  <c r="F626" i="2"/>
  <c r="O626" i="2" s="1"/>
  <c r="G626" i="2"/>
  <c r="P626" i="2" s="1"/>
  <c r="H626" i="2"/>
  <c r="I626" i="2"/>
  <c r="J626" i="2"/>
  <c r="K626" i="2"/>
  <c r="L626" i="2"/>
  <c r="M626" i="2"/>
  <c r="E627" i="2"/>
  <c r="N627" i="2" s="1"/>
  <c r="F627" i="2"/>
  <c r="O627" i="2" s="1"/>
  <c r="G627" i="2"/>
  <c r="P627" i="2" s="1"/>
  <c r="H627" i="2"/>
  <c r="I627" i="2"/>
  <c r="J627" i="2"/>
  <c r="K627" i="2"/>
  <c r="L627" i="2"/>
  <c r="M627" i="2"/>
  <c r="E628" i="2"/>
  <c r="N628" i="2" s="1"/>
  <c r="F628" i="2"/>
  <c r="O628" i="2" s="1"/>
  <c r="G628" i="2"/>
  <c r="P628" i="2" s="1"/>
  <c r="H628" i="2"/>
  <c r="I628" i="2"/>
  <c r="J628" i="2"/>
  <c r="K628" i="2"/>
  <c r="L628" i="2"/>
  <c r="M628" i="2"/>
  <c r="E629" i="2"/>
  <c r="N629" i="2" s="1"/>
  <c r="F629" i="2"/>
  <c r="O629" i="2" s="1"/>
  <c r="G629" i="2"/>
  <c r="P629" i="2" s="1"/>
  <c r="H629" i="2"/>
  <c r="I629" i="2"/>
  <c r="J629" i="2"/>
  <c r="K629" i="2"/>
  <c r="L629" i="2"/>
  <c r="M629" i="2"/>
  <c r="E630" i="2"/>
  <c r="N630" i="2" s="1"/>
  <c r="F630" i="2"/>
  <c r="O630" i="2" s="1"/>
  <c r="G630" i="2"/>
  <c r="P630" i="2" s="1"/>
  <c r="H630" i="2"/>
  <c r="I630" i="2"/>
  <c r="J630" i="2"/>
  <c r="K630" i="2"/>
  <c r="L630" i="2"/>
  <c r="M630" i="2"/>
  <c r="E631" i="2"/>
  <c r="N631" i="2" s="1"/>
  <c r="F631" i="2"/>
  <c r="O631" i="2" s="1"/>
  <c r="G631" i="2"/>
  <c r="P631" i="2" s="1"/>
  <c r="H631" i="2"/>
  <c r="I631" i="2"/>
  <c r="J631" i="2"/>
  <c r="K631" i="2"/>
  <c r="L631" i="2"/>
  <c r="M631" i="2"/>
  <c r="E632" i="2"/>
  <c r="N632" i="2" s="1"/>
  <c r="F632" i="2"/>
  <c r="O632" i="2" s="1"/>
  <c r="G632" i="2"/>
  <c r="P632" i="2" s="1"/>
  <c r="H632" i="2"/>
  <c r="I632" i="2"/>
  <c r="J632" i="2"/>
  <c r="K632" i="2"/>
  <c r="L632" i="2"/>
  <c r="M632" i="2"/>
  <c r="E633" i="2"/>
  <c r="N633" i="2" s="1"/>
  <c r="F633" i="2"/>
  <c r="O633" i="2" s="1"/>
  <c r="G633" i="2"/>
  <c r="P633" i="2" s="1"/>
  <c r="H633" i="2"/>
  <c r="I633" i="2"/>
  <c r="J633" i="2"/>
  <c r="K633" i="2"/>
  <c r="L633" i="2"/>
  <c r="M633" i="2"/>
  <c r="E634" i="2"/>
  <c r="N634" i="2" s="1"/>
  <c r="F634" i="2"/>
  <c r="O634" i="2" s="1"/>
  <c r="G634" i="2"/>
  <c r="P634" i="2" s="1"/>
  <c r="H634" i="2"/>
  <c r="I634" i="2"/>
  <c r="J634" i="2"/>
  <c r="K634" i="2"/>
  <c r="L634" i="2"/>
  <c r="M634" i="2"/>
  <c r="E635" i="2"/>
  <c r="N635" i="2" s="1"/>
  <c r="F635" i="2"/>
  <c r="O635" i="2" s="1"/>
  <c r="G635" i="2"/>
  <c r="P635" i="2" s="1"/>
  <c r="H635" i="2"/>
  <c r="I635" i="2"/>
  <c r="J635" i="2"/>
  <c r="K635" i="2"/>
  <c r="L635" i="2"/>
  <c r="M635" i="2"/>
  <c r="E636" i="2"/>
  <c r="N636" i="2" s="1"/>
  <c r="F636" i="2"/>
  <c r="O636" i="2" s="1"/>
  <c r="G636" i="2"/>
  <c r="P636" i="2" s="1"/>
  <c r="H636" i="2"/>
  <c r="I636" i="2"/>
  <c r="J636" i="2"/>
  <c r="K636" i="2"/>
  <c r="L636" i="2"/>
  <c r="M636" i="2"/>
  <c r="E637" i="2"/>
  <c r="N637" i="2" s="1"/>
  <c r="F637" i="2"/>
  <c r="O637" i="2" s="1"/>
  <c r="G637" i="2"/>
  <c r="P637" i="2" s="1"/>
  <c r="H637" i="2"/>
  <c r="I637" i="2"/>
  <c r="J637" i="2"/>
  <c r="K637" i="2"/>
  <c r="L637" i="2"/>
  <c r="M637" i="2"/>
  <c r="E638" i="2"/>
  <c r="N638" i="2" s="1"/>
  <c r="F638" i="2"/>
  <c r="O638" i="2" s="1"/>
  <c r="G638" i="2"/>
  <c r="P638" i="2" s="1"/>
  <c r="H638" i="2"/>
  <c r="I638" i="2"/>
  <c r="J638" i="2"/>
  <c r="K638" i="2"/>
  <c r="L638" i="2"/>
  <c r="M638" i="2"/>
  <c r="E639" i="2"/>
  <c r="N639" i="2" s="1"/>
  <c r="F639" i="2"/>
  <c r="O639" i="2" s="1"/>
  <c r="G639" i="2"/>
  <c r="P639" i="2" s="1"/>
  <c r="H639" i="2"/>
  <c r="I639" i="2"/>
  <c r="J639" i="2"/>
  <c r="K639" i="2"/>
  <c r="L639" i="2"/>
  <c r="M639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AC639" i="2" l="1"/>
  <c r="AB636" i="2"/>
  <c r="AA633" i="2"/>
  <c r="AC631" i="2"/>
  <c r="AB628" i="2"/>
  <c r="AA625" i="2"/>
  <c r="AC623" i="2"/>
  <c r="AB620" i="2"/>
  <c r="AA617" i="2"/>
  <c r="AC615" i="2"/>
  <c r="AB612" i="2"/>
  <c r="AA609" i="2"/>
  <c r="AC607" i="2"/>
  <c r="AB604" i="2"/>
  <c r="AA601" i="2"/>
  <c r="AC599" i="2"/>
  <c r="AA588" i="2"/>
  <c r="AA578" i="2"/>
  <c r="AC576" i="2"/>
  <c r="AB573" i="2"/>
  <c r="AA570" i="2"/>
  <c r="AC568" i="2"/>
  <c r="AB565" i="2"/>
  <c r="AA562" i="2"/>
  <c r="AC560" i="2"/>
  <c r="AB557" i="2"/>
  <c r="AA554" i="2"/>
  <c r="AC552" i="2"/>
  <c r="AB549" i="2"/>
  <c r="AA546" i="2"/>
  <c r="AC544" i="2"/>
  <c r="AB541" i="2"/>
  <c r="AA538" i="2"/>
  <c r="AC536" i="2"/>
  <c r="AB533" i="2"/>
  <c r="AA530" i="2"/>
  <c r="AC528" i="2"/>
  <c r="AB525" i="2"/>
  <c r="AA522" i="2"/>
  <c r="AC520" i="2"/>
  <c r="AB517" i="2"/>
  <c r="AA514" i="2"/>
  <c r="AC512" i="2"/>
  <c r="AB509" i="2"/>
  <c r="AA506" i="2"/>
  <c r="AC504" i="2"/>
  <c r="AB501" i="2"/>
  <c r="AA498" i="2"/>
  <c r="AC496" i="2"/>
  <c r="AB493" i="2"/>
  <c r="AA490" i="2"/>
  <c r="AC488" i="2"/>
  <c r="AB485" i="2"/>
  <c r="AA482" i="2"/>
  <c r="AC480" i="2"/>
  <c r="AB477" i="2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S209" i="8" s="1"/>
  <c r="R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S210" i="8" s="1"/>
  <c r="R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S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R214" i="8"/>
  <c r="S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S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R218" i="8"/>
  <c r="S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R222" i="8"/>
  <c r="S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S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R226" i="8"/>
  <c r="S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R227" i="8"/>
  <c r="S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R229" i="8"/>
  <c r="S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R230" i="8"/>
  <c r="S230" i="8"/>
  <c r="T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Q231" i="8"/>
  <c r="R231" i="8"/>
  <c r="S231" i="8"/>
  <c r="T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S233" i="8"/>
  <c r="T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R234" i="8"/>
  <c r="S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Q235" i="8"/>
  <c r="R235" i="8"/>
  <c r="S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Q236" i="8"/>
  <c r="R236" i="8"/>
  <c r="S236" i="8"/>
  <c r="T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S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R238" i="8"/>
  <c r="S238" i="8"/>
  <c r="T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Q241" i="8"/>
  <c r="R241" i="8"/>
  <c r="S241" i="8"/>
  <c r="T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Q242" i="8"/>
  <c r="R242" i="8"/>
  <c r="S242" i="8"/>
  <c r="T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S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Q248" i="8"/>
  <c r="R248" i="8"/>
  <c r="S248" i="8"/>
  <c r="T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S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Q250" i="8"/>
  <c r="R250" i="8"/>
  <c r="S250" i="8"/>
  <c r="T250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R251" i="8"/>
  <c r="S251" i="8"/>
  <c r="T251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S253" i="8"/>
  <c r="T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R254" i="8"/>
  <c r="S254" i="8"/>
  <c r="T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Q256" i="8"/>
  <c r="R256" i="8"/>
  <c r="S256" i="8"/>
  <c r="T256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S257" i="8"/>
  <c r="T257" i="8"/>
  <c r="D258" i="8"/>
  <c r="E258" i="8"/>
  <c r="F258" i="8"/>
  <c r="G258" i="8"/>
  <c r="H258" i="8"/>
  <c r="I258" i="8"/>
  <c r="J258" i="8"/>
  <c r="K258" i="8"/>
  <c r="L258" i="8"/>
  <c r="M258" i="8"/>
  <c r="O258" i="8"/>
  <c r="P258" i="8"/>
  <c r="Q258" i="8"/>
  <c r="R258" i="8"/>
  <c r="S258" i="8"/>
  <c r="T258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R259" i="8"/>
  <c r="S259" i="8"/>
  <c r="T259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Q260" i="8"/>
  <c r="R260" i="8"/>
  <c r="S260" i="8"/>
  <c r="T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Q261" i="8"/>
  <c r="R261" i="8"/>
  <c r="S261" i="8"/>
  <c r="T261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Q262" i="8"/>
  <c r="R262" i="8"/>
  <c r="S262" i="8"/>
  <c r="T262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Q263" i="8"/>
  <c r="R263" i="8"/>
  <c r="S263" i="8"/>
  <c r="T263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Q264" i="8"/>
  <c r="R264" i="8"/>
  <c r="S264" i="8"/>
  <c r="T264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S265" i="8"/>
  <c r="T265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Q266" i="8"/>
  <c r="R266" i="8"/>
  <c r="S266" i="8"/>
  <c r="T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Q268" i="8"/>
  <c r="R268" i="8"/>
  <c r="S268" i="8"/>
  <c r="T268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R269" i="8"/>
  <c r="S269" i="8"/>
  <c r="T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Q270" i="8"/>
  <c r="R270" i="8"/>
  <c r="S270" i="8"/>
  <c r="T270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Q271" i="8"/>
  <c r="R271" i="8"/>
  <c r="S271" i="8"/>
  <c r="T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S272" i="8"/>
  <c r="T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Q273" i="8"/>
  <c r="R273" i="8"/>
  <c r="S273" i="8"/>
  <c r="T273" i="8"/>
  <c r="D274" i="8"/>
  <c r="E274" i="8"/>
  <c r="F274" i="8"/>
  <c r="G274" i="8"/>
  <c r="H274" i="8"/>
  <c r="I274" i="8"/>
  <c r="J274" i="8"/>
  <c r="K274" i="8"/>
  <c r="L274" i="8"/>
  <c r="M274" i="8"/>
  <c r="O274" i="8"/>
  <c r="P274" i="8"/>
  <c r="Q274" i="8"/>
  <c r="R274" i="8"/>
  <c r="S274" i="8"/>
  <c r="T274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R275" i="8"/>
  <c r="S275" i="8"/>
  <c r="T275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R276" i="8"/>
  <c r="S276" i="8"/>
  <c r="T276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R277" i="8"/>
  <c r="S277" i="8"/>
  <c r="T277" i="8"/>
  <c r="D278" i="8"/>
  <c r="E278" i="8"/>
  <c r="F278" i="8"/>
  <c r="G278" i="8"/>
  <c r="H278" i="8"/>
  <c r="I278" i="8"/>
  <c r="J278" i="8"/>
  <c r="K278" i="8"/>
  <c r="L278" i="8"/>
  <c r="M278" i="8"/>
  <c r="O278" i="8"/>
  <c r="P278" i="8"/>
  <c r="Q278" i="8"/>
  <c r="R278" i="8"/>
  <c r="S278" i="8"/>
  <c r="T278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S279" i="8"/>
  <c r="T279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Q280" i="8"/>
  <c r="R280" i="8"/>
  <c r="S280" i="8"/>
  <c r="T280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R281" i="8"/>
  <c r="S281" i="8"/>
  <c r="T281" i="8"/>
  <c r="D282" i="8"/>
  <c r="E282" i="8"/>
  <c r="F282" i="8"/>
  <c r="G282" i="8"/>
  <c r="H282" i="8"/>
  <c r="I282" i="8"/>
  <c r="J282" i="8"/>
  <c r="K282" i="8"/>
  <c r="L282" i="8"/>
  <c r="M282" i="8"/>
  <c r="O282" i="8"/>
  <c r="P282" i="8"/>
  <c r="Q282" i="8"/>
  <c r="R282" i="8"/>
  <c r="S282" i="8"/>
  <c r="T282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S283" i="8"/>
  <c r="T283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Q284" i="8"/>
  <c r="R284" i="8"/>
  <c r="S284" i="8"/>
  <c r="T284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S285" i="8"/>
  <c r="T285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R286" i="8"/>
  <c r="S286" i="8"/>
  <c r="T286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S287" i="8"/>
  <c r="T287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Q288" i="8"/>
  <c r="R288" i="8"/>
  <c r="S288" i="8"/>
  <c r="T288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R289" i="8"/>
  <c r="S289" i="8"/>
  <c r="T289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U371" i="2"/>
  <c r="V371" i="2"/>
  <c r="W371" i="2"/>
  <c r="X371" i="2"/>
  <c r="AA371" i="2" s="1"/>
  <c r="Y371" i="2"/>
  <c r="Z371" i="2"/>
  <c r="AB371" i="2"/>
  <c r="AC371" i="2"/>
  <c r="U372" i="2"/>
  <c r="V372" i="2"/>
  <c r="W372" i="2"/>
  <c r="AC372" i="2" s="1"/>
  <c r="X372" i="2"/>
  <c r="Y372" i="2"/>
  <c r="Z372" i="2"/>
  <c r="AA372" i="2"/>
  <c r="AB372" i="2"/>
  <c r="U373" i="2"/>
  <c r="V373" i="2"/>
  <c r="AB373" i="2" s="1"/>
  <c r="W373" i="2"/>
  <c r="AC373" i="2" s="1"/>
  <c r="X373" i="2"/>
  <c r="Y373" i="2"/>
  <c r="Z373" i="2"/>
  <c r="AA373" i="2"/>
  <c r="U374" i="2"/>
  <c r="AA374" i="2" s="1"/>
  <c r="V374" i="2"/>
  <c r="AB374" i="2" s="1"/>
  <c r="W374" i="2"/>
  <c r="X374" i="2"/>
  <c r="Y374" i="2"/>
  <c r="Z374" i="2"/>
  <c r="AC374" i="2"/>
  <c r="U375" i="2"/>
  <c r="AA375" i="2" s="1"/>
  <c r="V375" i="2"/>
  <c r="W375" i="2"/>
  <c r="X375" i="2"/>
  <c r="Y375" i="2"/>
  <c r="Z375" i="2"/>
  <c r="AB375" i="2"/>
  <c r="AC375" i="2"/>
  <c r="U376" i="2"/>
  <c r="V376" i="2"/>
  <c r="W376" i="2"/>
  <c r="AC376" i="2" s="1"/>
  <c r="X376" i="2"/>
  <c r="Y376" i="2"/>
  <c r="Z376" i="2"/>
  <c r="AA376" i="2"/>
  <c r="AB376" i="2"/>
  <c r="U377" i="2"/>
  <c r="V377" i="2"/>
  <c r="AB377" i="2" s="1"/>
  <c r="W377" i="2"/>
  <c r="AC377" i="2" s="1"/>
  <c r="X377" i="2"/>
  <c r="Y377" i="2"/>
  <c r="Z377" i="2"/>
  <c r="AA377" i="2"/>
  <c r="U378" i="2"/>
  <c r="AA378" i="2" s="1"/>
  <c r="V378" i="2"/>
  <c r="AB378" i="2" s="1"/>
  <c r="W378" i="2"/>
  <c r="X378" i="2"/>
  <c r="Y378" i="2"/>
  <c r="Z378" i="2"/>
  <c r="AC378" i="2"/>
  <c r="U379" i="2"/>
  <c r="AA379" i="2" s="1"/>
  <c r="V379" i="2"/>
  <c r="W379" i="2"/>
  <c r="X379" i="2"/>
  <c r="Y379" i="2"/>
  <c r="Z379" i="2"/>
  <c r="AB379" i="2"/>
  <c r="AC379" i="2"/>
  <c r="U380" i="2"/>
  <c r="V380" i="2"/>
  <c r="W380" i="2"/>
  <c r="AC380" i="2" s="1"/>
  <c r="X380" i="2"/>
  <c r="Y380" i="2"/>
  <c r="Z380" i="2"/>
  <c r="AA380" i="2"/>
  <c r="AB380" i="2"/>
  <c r="U381" i="2"/>
  <c r="V381" i="2"/>
  <c r="AB381" i="2" s="1"/>
  <c r="W381" i="2"/>
  <c r="AC381" i="2" s="1"/>
  <c r="X381" i="2"/>
  <c r="Y381" i="2"/>
  <c r="Z381" i="2"/>
  <c r="AA381" i="2"/>
  <c r="U382" i="2"/>
  <c r="AA382" i="2" s="1"/>
  <c r="V382" i="2"/>
  <c r="AB382" i="2" s="1"/>
  <c r="W382" i="2"/>
  <c r="X382" i="2"/>
  <c r="Y382" i="2"/>
  <c r="Z382" i="2"/>
  <c r="AC382" i="2"/>
  <c r="U383" i="2"/>
  <c r="AA383" i="2" s="1"/>
  <c r="V383" i="2"/>
  <c r="W383" i="2"/>
  <c r="X383" i="2"/>
  <c r="Y383" i="2"/>
  <c r="Z383" i="2"/>
  <c r="AB383" i="2"/>
  <c r="AC383" i="2"/>
  <c r="U384" i="2"/>
  <c r="V384" i="2"/>
  <c r="W384" i="2"/>
  <c r="AC384" i="2" s="1"/>
  <c r="X384" i="2"/>
  <c r="Y384" i="2"/>
  <c r="Z384" i="2"/>
  <c r="AA384" i="2"/>
  <c r="AB384" i="2"/>
  <c r="U385" i="2"/>
  <c r="V385" i="2"/>
  <c r="AB385" i="2" s="1"/>
  <c r="W385" i="2"/>
  <c r="AC385" i="2" s="1"/>
  <c r="X385" i="2"/>
  <c r="Y385" i="2"/>
  <c r="Z385" i="2"/>
  <c r="AA385" i="2"/>
  <c r="U386" i="2"/>
  <c r="AA386" i="2" s="1"/>
  <c r="V386" i="2"/>
  <c r="AB386" i="2" s="1"/>
  <c r="W386" i="2"/>
  <c r="X386" i="2"/>
  <c r="Y386" i="2"/>
  <c r="Z386" i="2"/>
  <c r="AC386" i="2"/>
  <c r="U387" i="2"/>
  <c r="AA387" i="2" s="1"/>
  <c r="V387" i="2"/>
  <c r="W387" i="2"/>
  <c r="X387" i="2"/>
  <c r="Y387" i="2"/>
  <c r="Z387" i="2"/>
  <c r="AB387" i="2"/>
  <c r="AC387" i="2"/>
  <c r="U388" i="2"/>
  <c r="V388" i="2"/>
  <c r="W388" i="2"/>
  <c r="AC388" i="2" s="1"/>
  <c r="X388" i="2"/>
  <c r="Y388" i="2"/>
  <c r="Z388" i="2"/>
  <c r="AA388" i="2"/>
  <c r="AB388" i="2"/>
  <c r="U389" i="2"/>
  <c r="V389" i="2"/>
  <c r="AB389" i="2" s="1"/>
  <c r="W389" i="2"/>
  <c r="AC389" i="2" s="1"/>
  <c r="X389" i="2"/>
  <c r="Y389" i="2"/>
  <c r="Z389" i="2"/>
  <c r="AA389" i="2"/>
  <c r="U390" i="2"/>
  <c r="AA390" i="2" s="1"/>
  <c r="V390" i="2"/>
  <c r="AB390" i="2" s="1"/>
  <c r="W390" i="2"/>
  <c r="X390" i="2"/>
  <c r="Y390" i="2"/>
  <c r="Z390" i="2"/>
  <c r="AC390" i="2"/>
  <c r="U391" i="2"/>
  <c r="AA391" i="2" s="1"/>
  <c r="V391" i="2"/>
  <c r="W391" i="2"/>
  <c r="X391" i="2"/>
  <c r="Y391" i="2"/>
  <c r="Z391" i="2"/>
  <c r="AB391" i="2"/>
  <c r="AC391" i="2"/>
  <c r="U392" i="2"/>
  <c r="V392" i="2"/>
  <c r="W392" i="2"/>
  <c r="AC392" i="2" s="1"/>
  <c r="X392" i="2"/>
  <c r="Y392" i="2"/>
  <c r="Z392" i="2"/>
  <c r="AA392" i="2"/>
  <c r="AB392" i="2"/>
  <c r="U393" i="2"/>
  <c r="V393" i="2"/>
  <c r="AB393" i="2" s="1"/>
  <c r="W393" i="2"/>
  <c r="AC393" i="2" s="1"/>
  <c r="X393" i="2"/>
  <c r="Y393" i="2"/>
  <c r="Z393" i="2"/>
  <c r="AA393" i="2"/>
  <c r="U394" i="2"/>
  <c r="AA394" i="2" s="1"/>
  <c r="V394" i="2"/>
  <c r="AB394" i="2" s="1"/>
  <c r="W394" i="2"/>
  <c r="X394" i="2"/>
  <c r="Y394" i="2"/>
  <c r="Z394" i="2"/>
  <c r="AC394" i="2"/>
  <c r="U395" i="2"/>
  <c r="AA395" i="2" s="1"/>
  <c r="V395" i="2"/>
  <c r="W395" i="2"/>
  <c r="X395" i="2"/>
  <c r="Y395" i="2"/>
  <c r="Z395" i="2"/>
  <c r="AB395" i="2"/>
  <c r="AC395" i="2"/>
  <c r="U396" i="2"/>
  <c r="V396" i="2"/>
  <c r="W396" i="2"/>
  <c r="AC396" i="2" s="1"/>
  <c r="X396" i="2"/>
  <c r="Y396" i="2"/>
  <c r="Z396" i="2"/>
  <c r="AA396" i="2"/>
  <c r="AB396" i="2"/>
  <c r="U397" i="2"/>
  <c r="V397" i="2"/>
  <c r="AB397" i="2" s="1"/>
  <c r="W397" i="2"/>
  <c r="AC397" i="2" s="1"/>
  <c r="X397" i="2"/>
  <c r="Y397" i="2"/>
  <c r="Z397" i="2"/>
  <c r="AA397" i="2"/>
  <c r="U398" i="2"/>
  <c r="AA398" i="2" s="1"/>
  <c r="V398" i="2"/>
  <c r="AB398" i="2" s="1"/>
  <c r="W398" i="2"/>
  <c r="X398" i="2"/>
  <c r="Y398" i="2"/>
  <c r="Z398" i="2"/>
  <c r="AC398" i="2"/>
  <c r="U399" i="2"/>
  <c r="AA399" i="2" s="1"/>
  <c r="V399" i="2"/>
  <c r="W399" i="2"/>
  <c r="X399" i="2"/>
  <c r="Y399" i="2"/>
  <c r="Z399" i="2"/>
  <c r="AB399" i="2"/>
  <c r="AC399" i="2"/>
  <c r="U400" i="2"/>
  <c r="V400" i="2"/>
  <c r="W400" i="2"/>
  <c r="AC400" i="2" s="1"/>
  <c r="X400" i="2"/>
  <c r="Y400" i="2"/>
  <c r="Z400" i="2"/>
  <c r="AA400" i="2"/>
  <c r="AB400" i="2"/>
  <c r="U401" i="2"/>
  <c r="V401" i="2"/>
  <c r="AB401" i="2" s="1"/>
  <c r="W401" i="2"/>
  <c r="AC401" i="2" s="1"/>
  <c r="X401" i="2"/>
  <c r="Y401" i="2"/>
  <c r="Z401" i="2"/>
  <c r="AA401" i="2"/>
  <c r="U402" i="2"/>
  <c r="AA402" i="2" s="1"/>
  <c r="V402" i="2"/>
  <c r="AB402" i="2" s="1"/>
  <c r="W402" i="2"/>
  <c r="X402" i="2"/>
  <c r="Y402" i="2"/>
  <c r="Z402" i="2"/>
  <c r="AC402" i="2"/>
  <c r="U403" i="2"/>
  <c r="AA403" i="2" s="1"/>
  <c r="V403" i="2"/>
  <c r="W403" i="2"/>
  <c r="X403" i="2"/>
  <c r="Y403" i="2"/>
  <c r="Z403" i="2"/>
  <c r="AB403" i="2"/>
  <c r="AC403" i="2"/>
  <c r="U404" i="2"/>
  <c r="V404" i="2"/>
  <c r="W404" i="2"/>
  <c r="AC404" i="2" s="1"/>
  <c r="X404" i="2"/>
  <c r="Y404" i="2"/>
  <c r="Z404" i="2"/>
  <c r="AA404" i="2"/>
  <c r="AB404" i="2"/>
  <c r="U405" i="2"/>
  <c r="V405" i="2"/>
  <c r="AB405" i="2" s="1"/>
  <c r="W405" i="2"/>
  <c r="AC405" i="2" s="1"/>
  <c r="X405" i="2"/>
  <c r="Y405" i="2"/>
  <c r="Z405" i="2"/>
  <c r="AA405" i="2"/>
  <c r="U406" i="2"/>
  <c r="AA406" i="2" s="1"/>
  <c r="V406" i="2"/>
  <c r="AB406" i="2" s="1"/>
  <c r="W406" i="2"/>
  <c r="X406" i="2"/>
  <c r="Y406" i="2"/>
  <c r="Z406" i="2"/>
  <c r="AC406" i="2"/>
  <c r="U407" i="2"/>
  <c r="AA407" i="2" s="1"/>
  <c r="V407" i="2"/>
  <c r="W407" i="2"/>
  <c r="X407" i="2"/>
  <c r="Y407" i="2"/>
  <c r="Z407" i="2"/>
  <c r="AB407" i="2"/>
  <c r="AC407" i="2"/>
  <c r="U408" i="2"/>
  <c r="V408" i="2"/>
  <c r="W408" i="2"/>
  <c r="AC408" i="2" s="1"/>
  <c r="X408" i="2"/>
  <c r="Y408" i="2"/>
  <c r="Z408" i="2"/>
  <c r="AA408" i="2"/>
  <c r="AB408" i="2"/>
  <c r="U409" i="2"/>
  <c r="V409" i="2"/>
  <c r="AB409" i="2" s="1"/>
  <c r="W409" i="2"/>
  <c r="AC409" i="2" s="1"/>
  <c r="X409" i="2"/>
  <c r="Y409" i="2"/>
  <c r="Z409" i="2"/>
  <c r="AA409" i="2"/>
  <c r="U410" i="2"/>
  <c r="AA410" i="2" s="1"/>
  <c r="V410" i="2"/>
  <c r="AB410" i="2" s="1"/>
  <c r="W410" i="2"/>
  <c r="X410" i="2"/>
  <c r="Y410" i="2"/>
  <c r="Z410" i="2"/>
  <c r="AC410" i="2"/>
  <c r="U411" i="2"/>
  <c r="AA411" i="2" s="1"/>
  <c r="V411" i="2"/>
  <c r="W411" i="2"/>
  <c r="X411" i="2"/>
  <c r="Y411" i="2"/>
  <c r="Z411" i="2"/>
  <c r="AB411" i="2"/>
  <c r="AC411" i="2"/>
  <c r="U412" i="2"/>
  <c r="V412" i="2"/>
  <c r="W412" i="2"/>
  <c r="AC412" i="2" s="1"/>
  <c r="X412" i="2"/>
  <c r="Y412" i="2"/>
  <c r="Z412" i="2"/>
  <c r="AA412" i="2"/>
  <c r="AB412" i="2"/>
  <c r="U413" i="2"/>
  <c r="V413" i="2"/>
  <c r="AB413" i="2" s="1"/>
  <c r="W413" i="2"/>
  <c r="AC413" i="2" s="1"/>
  <c r="X413" i="2"/>
  <c r="Y413" i="2"/>
  <c r="Z413" i="2"/>
  <c r="AA413" i="2"/>
  <c r="U414" i="2"/>
  <c r="AA414" i="2" s="1"/>
  <c r="V414" i="2"/>
  <c r="AB414" i="2" s="1"/>
  <c r="W414" i="2"/>
  <c r="X414" i="2"/>
  <c r="Y414" i="2"/>
  <c r="Z414" i="2"/>
  <c r="AC414" i="2"/>
  <c r="U415" i="2"/>
  <c r="AA415" i="2" s="1"/>
  <c r="V415" i="2"/>
  <c r="W415" i="2"/>
  <c r="X415" i="2"/>
  <c r="Y415" i="2"/>
  <c r="Z415" i="2"/>
  <c r="AB415" i="2"/>
  <c r="AC415" i="2"/>
  <c r="U416" i="2"/>
  <c r="V416" i="2"/>
  <c r="W416" i="2"/>
  <c r="AC416" i="2" s="1"/>
  <c r="X416" i="2"/>
  <c r="Y416" i="2"/>
  <c r="Z416" i="2"/>
  <c r="AA416" i="2"/>
  <c r="AB416" i="2"/>
  <c r="U417" i="2"/>
  <c r="V417" i="2"/>
  <c r="AB417" i="2" s="1"/>
  <c r="W417" i="2"/>
  <c r="AC417" i="2" s="1"/>
  <c r="X417" i="2"/>
  <c r="Y417" i="2"/>
  <c r="Z417" i="2"/>
  <c r="AA417" i="2"/>
  <c r="U418" i="2"/>
  <c r="AA418" i="2" s="1"/>
  <c r="V418" i="2"/>
  <c r="AB418" i="2" s="1"/>
  <c r="W418" i="2"/>
  <c r="X418" i="2"/>
  <c r="Y418" i="2"/>
  <c r="Z418" i="2"/>
  <c r="AC418" i="2"/>
  <c r="U419" i="2"/>
  <c r="AA419" i="2" s="1"/>
  <c r="V419" i="2"/>
  <c r="W419" i="2"/>
  <c r="X419" i="2"/>
  <c r="Y419" i="2"/>
  <c r="Z419" i="2"/>
  <c r="AB419" i="2"/>
  <c r="AC419" i="2"/>
  <c r="U420" i="2"/>
  <c r="V420" i="2"/>
  <c r="W420" i="2"/>
  <c r="AC420" i="2" s="1"/>
  <c r="X420" i="2"/>
  <c r="Y420" i="2"/>
  <c r="Z420" i="2"/>
  <c r="AA420" i="2"/>
  <c r="AB420" i="2"/>
  <c r="U421" i="2"/>
  <c r="V421" i="2"/>
  <c r="AB421" i="2" s="1"/>
  <c r="W421" i="2"/>
  <c r="AC421" i="2" s="1"/>
  <c r="X421" i="2"/>
  <c r="Y421" i="2"/>
  <c r="Z421" i="2"/>
  <c r="AA421" i="2"/>
  <c r="U422" i="2"/>
  <c r="AA422" i="2" s="1"/>
  <c r="V422" i="2"/>
  <c r="AB422" i="2" s="1"/>
  <c r="W422" i="2"/>
  <c r="X422" i="2"/>
  <c r="Y422" i="2"/>
  <c r="Z422" i="2"/>
  <c r="AC422" i="2"/>
  <c r="U423" i="2"/>
  <c r="AA423" i="2" s="1"/>
  <c r="V423" i="2"/>
  <c r="W423" i="2"/>
  <c r="X423" i="2"/>
  <c r="Y423" i="2"/>
  <c r="Z423" i="2"/>
  <c r="AB423" i="2"/>
  <c r="AC423" i="2"/>
  <c r="U424" i="2"/>
  <c r="V424" i="2"/>
  <c r="W424" i="2"/>
  <c r="AC424" i="2" s="1"/>
  <c r="X424" i="2"/>
  <c r="Y424" i="2"/>
  <c r="Z424" i="2"/>
  <c r="AA424" i="2"/>
  <c r="AB424" i="2"/>
  <c r="U425" i="2"/>
  <c r="V425" i="2"/>
  <c r="AB425" i="2" s="1"/>
  <c r="W425" i="2"/>
  <c r="AC425" i="2" s="1"/>
  <c r="X425" i="2"/>
  <c r="Y425" i="2"/>
  <c r="Z425" i="2"/>
  <c r="AA425" i="2"/>
  <c r="U426" i="2"/>
  <c r="AA426" i="2" s="1"/>
  <c r="V426" i="2"/>
  <c r="AB426" i="2" s="1"/>
  <c r="W426" i="2"/>
  <c r="X426" i="2"/>
  <c r="Y426" i="2"/>
  <c r="Z426" i="2"/>
  <c r="AC426" i="2"/>
  <c r="U427" i="2"/>
  <c r="AA427" i="2" s="1"/>
  <c r="V427" i="2"/>
  <c r="W427" i="2"/>
  <c r="X427" i="2"/>
  <c r="Y427" i="2"/>
  <c r="Z427" i="2"/>
  <c r="AB427" i="2"/>
  <c r="AC427" i="2"/>
  <c r="U428" i="2"/>
  <c r="V428" i="2"/>
  <c r="W428" i="2"/>
  <c r="AC428" i="2" s="1"/>
  <c r="X428" i="2"/>
  <c r="Y428" i="2"/>
  <c r="Z428" i="2"/>
  <c r="AA428" i="2"/>
  <c r="AB428" i="2"/>
  <c r="U429" i="2"/>
  <c r="V429" i="2"/>
  <c r="AB429" i="2" s="1"/>
  <c r="W429" i="2"/>
  <c r="AC429" i="2" s="1"/>
  <c r="X429" i="2"/>
  <c r="Y429" i="2"/>
  <c r="Z429" i="2"/>
  <c r="AA429" i="2"/>
  <c r="U430" i="2"/>
  <c r="AA430" i="2" s="1"/>
  <c r="V430" i="2"/>
  <c r="AB430" i="2" s="1"/>
  <c r="W430" i="2"/>
  <c r="X430" i="2"/>
  <c r="Y430" i="2"/>
  <c r="Z430" i="2"/>
  <c r="AC430" i="2"/>
  <c r="U431" i="2"/>
  <c r="AA431" i="2" s="1"/>
  <c r="V431" i="2"/>
  <c r="W431" i="2"/>
  <c r="X431" i="2"/>
  <c r="Y431" i="2"/>
  <c r="Z431" i="2"/>
  <c r="AB431" i="2"/>
  <c r="AC431" i="2"/>
  <c r="U432" i="2"/>
  <c r="V432" i="2"/>
  <c r="W432" i="2"/>
  <c r="AC432" i="2" s="1"/>
  <c r="X432" i="2"/>
  <c r="Y432" i="2"/>
  <c r="Z432" i="2"/>
  <c r="AA432" i="2"/>
  <c r="AB432" i="2"/>
  <c r="U433" i="2"/>
  <c r="V433" i="2"/>
  <c r="AB433" i="2" s="1"/>
  <c r="W433" i="2"/>
  <c r="AC433" i="2" s="1"/>
  <c r="X433" i="2"/>
  <c r="Y433" i="2"/>
  <c r="Z433" i="2"/>
  <c r="AA433" i="2"/>
  <c r="U434" i="2"/>
  <c r="AA434" i="2" s="1"/>
  <c r="V434" i="2"/>
  <c r="AB434" i="2" s="1"/>
  <c r="W434" i="2"/>
  <c r="X434" i="2"/>
  <c r="Y434" i="2"/>
  <c r="Z434" i="2"/>
  <c r="AC434" i="2"/>
  <c r="U435" i="2"/>
  <c r="AA435" i="2" s="1"/>
  <c r="V435" i="2"/>
  <c r="W435" i="2"/>
  <c r="X435" i="2"/>
  <c r="Y435" i="2"/>
  <c r="Z435" i="2"/>
  <c r="AB435" i="2"/>
  <c r="AC435" i="2"/>
  <c r="U436" i="2"/>
  <c r="V436" i="2"/>
  <c r="W436" i="2"/>
  <c r="AC436" i="2" s="1"/>
  <c r="X436" i="2"/>
  <c r="Y436" i="2"/>
  <c r="Z436" i="2"/>
  <c r="AA436" i="2"/>
  <c r="AB436" i="2"/>
  <c r="U437" i="2"/>
  <c r="V437" i="2"/>
  <c r="AB437" i="2" s="1"/>
  <c r="W437" i="2"/>
  <c r="AC437" i="2" s="1"/>
  <c r="X437" i="2"/>
  <c r="Y437" i="2"/>
  <c r="Z437" i="2"/>
  <c r="AA437" i="2"/>
  <c r="U438" i="2"/>
  <c r="AA438" i="2" s="1"/>
  <c r="V438" i="2"/>
  <c r="AB438" i="2" s="1"/>
  <c r="W438" i="2"/>
  <c r="X438" i="2"/>
  <c r="Y438" i="2"/>
  <c r="Z438" i="2"/>
  <c r="AC438" i="2"/>
  <c r="U439" i="2"/>
  <c r="AA439" i="2" s="1"/>
  <c r="V439" i="2"/>
  <c r="W439" i="2"/>
  <c r="X439" i="2"/>
  <c r="Y439" i="2"/>
  <c r="Z439" i="2"/>
  <c r="AB439" i="2"/>
  <c r="AC439" i="2"/>
  <c r="U440" i="2"/>
  <c r="V440" i="2"/>
  <c r="W440" i="2"/>
  <c r="AC440" i="2" s="1"/>
  <c r="X440" i="2"/>
  <c r="Y440" i="2"/>
  <c r="Z440" i="2"/>
  <c r="AA440" i="2"/>
  <c r="AB440" i="2"/>
  <c r="U441" i="2"/>
  <c r="V441" i="2"/>
  <c r="AB441" i="2" s="1"/>
  <c r="W441" i="2"/>
  <c r="AC441" i="2" s="1"/>
  <c r="X441" i="2"/>
  <c r="Y441" i="2"/>
  <c r="Z441" i="2"/>
  <c r="AA441" i="2"/>
  <c r="U442" i="2"/>
  <c r="AA442" i="2" s="1"/>
  <c r="V442" i="2"/>
  <c r="AB442" i="2" s="1"/>
  <c r="W442" i="2"/>
  <c r="X442" i="2"/>
  <c r="Y442" i="2"/>
  <c r="Z442" i="2"/>
  <c r="AC442" i="2"/>
  <c r="U443" i="2"/>
  <c r="AA443" i="2" s="1"/>
  <c r="V443" i="2"/>
  <c r="W443" i="2"/>
  <c r="X443" i="2"/>
  <c r="Y443" i="2"/>
  <c r="Z443" i="2"/>
  <c r="AB443" i="2"/>
  <c r="AC443" i="2"/>
  <c r="U444" i="2"/>
  <c r="V444" i="2"/>
  <c r="W444" i="2"/>
  <c r="AC444" i="2" s="1"/>
  <c r="X444" i="2"/>
  <c r="Y444" i="2"/>
  <c r="Z444" i="2"/>
  <c r="AA444" i="2"/>
  <c r="AB444" i="2"/>
  <c r="U445" i="2"/>
  <c r="V445" i="2"/>
  <c r="AB445" i="2" s="1"/>
  <c r="W445" i="2"/>
  <c r="AC445" i="2" s="1"/>
  <c r="X445" i="2"/>
  <c r="Y445" i="2"/>
  <c r="Z445" i="2"/>
  <c r="AA445" i="2"/>
  <c r="U446" i="2"/>
  <c r="AA446" i="2" s="1"/>
  <c r="V446" i="2"/>
  <c r="AB446" i="2" s="1"/>
  <c r="W446" i="2"/>
  <c r="X446" i="2"/>
  <c r="Y446" i="2"/>
  <c r="Z446" i="2"/>
  <c r="AC446" i="2"/>
  <c r="U447" i="2"/>
  <c r="AA447" i="2" s="1"/>
  <c r="V447" i="2"/>
  <c r="W447" i="2"/>
  <c r="X447" i="2"/>
  <c r="Y447" i="2"/>
  <c r="Z447" i="2"/>
  <c r="AB447" i="2"/>
  <c r="AC447" i="2"/>
  <c r="U448" i="2"/>
  <c r="V448" i="2"/>
  <c r="W448" i="2"/>
  <c r="AC448" i="2" s="1"/>
  <c r="X448" i="2"/>
  <c r="Y448" i="2"/>
  <c r="Z448" i="2"/>
  <c r="AA448" i="2"/>
  <c r="AB448" i="2"/>
  <c r="U449" i="2"/>
  <c r="V449" i="2"/>
  <c r="AB449" i="2" s="1"/>
  <c r="W449" i="2"/>
  <c r="AC449" i="2" s="1"/>
  <c r="X449" i="2"/>
  <c r="Y449" i="2"/>
  <c r="Z449" i="2"/>
  <c r="AA449" i="2"/>
  <c r="U450" i="2"/>
  <c r="AA450" i="2" s="1"/>
  <c r="V450" i="2"/>
  <c r="AB450" i="2" s="1"/>
  <c r="W450" i="2"/>
  <c r="X450" i="2"/>
  <c r="Y450" i="2"/>
  <c r="Z450" i="2"/>
  <c r="AC450" i="2"/>
  <c r="U451" i="2"/>
  <c r="AA451" i="2" s="1"/>
  <c r="V451" i="2"/>
  <c r="W451" i="2"/>
  <c r="X451" i="2"/>
  <c r="Y451" i="2"/>
  <c r="Z451" i="2"/>
  <c r="AB451" i="2"/>
  <c r="AC451" i="2"/>
  <c r="U452" i="2"/>
  <c r="V452" i="2"/>
  <c r="W452" i="2"/>
  <c r="AC452" i="2" s="1"/>
  <c r="X452" i="2"/>
  <c r="Y452" i="2"/>
  <c r="Z452" i="2"/>
  <c r="AA452" i="2"/>
  <c r="AB452" i="2"/>
  <c r="U453" i="2"/>
  <c r="V453" i="2"/>
  <c r="AB453" i="2" s="1"/>
  <c r="W453" i="2"/>
  <c r="AC453" i="2" s="1"/>
  <c r="X453" i="2"/>
  <c r="Y453" i="2"/>
  <c r="Z453" i="2"/>
  <c r="AA453" i="2"/>
  <c r="U454" i="2"/>
  <c r="AA454" i="2" s="1"/>
  <c r="V454" i="2"/>
  <c r="AB454" i="2" s="1"/>
  <c r="W454" i="2"/>
  <c r="X454" i="2"/>
  <c r="Y454" i="2"/>
  <c r="Z454" i="2"/>
  <c r="AC454" i="2"/>
  <c r="U455" i="2"/>
  <c r="AA455" i="2" s="1"/>
  <c r="V455" i="2"/>
  <c r="W455" i="2"/>
  <c r="X455" i="2"/>
  <c r="Y455" i="2"/>
  <c r="Z455" i="2"/>
  <c r="AB455" i="2"/>
  <c r="AC455" i="2"/>
  <c r="U456" i="2"/>
  <c r="V456" i="2"/>
  <c r="W456" i="2"/>
  <c r="AC456" i="2" s="1"/>
  <c r="X456" i="2"/>
  <c r="Y456" i="2"/>
  <c r="Z456" i="2"/>
  <c r="AA456" i="2"/>
  <c r="AB456" i="2"/>
  <c r="U457" i="2"/>
  <c r="V457" i="2"/>
  <c r="AB457" i="2" s="1"/>
  <c r="W457" i="2"/>
  <c r="AC457" i="2" s="1"/>
  <c r="X457" i="2"/>
  <c r="Y457" i="2"/>
  <c r="Z457" i="2"/>
  <c r="AA457" i="2"/>
  <c r="U458" i="2"/>
  <c r="AA458" i="2" s="1"/>
  <c r="V458" i="2"/>
  <c r="AB458" i="2" s="1"/>
  <c r="W458" i="2"/>
  <c r="X458" i="2"/>
  <c r="Y458" i="2"/>
  <c r="Z458" i="2"/>
  <c r="AC458" i="2"/>
  <c r="U459" i="2"/>
  <c r="AA459" i="2" s="1"/>
  <c r="V459" i="2"/>
  <c r="W459" i="2"/>
  <c r="X459" i="2"/>
  <c r="Y459" i="2"/>
  <c r="Z459" i="2"/>
  <c r="AB459" i="2"/>
  <c r="AC459" i="2"/>
  <c r="U460" i="2"/>
  <c r="V460" i="2"/>
  <c r="W460" i="2"/>
  <c r="AC460" i="2" s="1"/>
  <c r="X460" i="2"/>
  <c r="Y460" i="2"/>
  <c r="Z460" i="2"/>
  <c r="AA460" i="2"/>
  <c r="AB460" i="2"/>
  <c r="U461" i="2"/>
  <c r="V461" i="2"/>
  <c r="AB461" i="2" s="1"/>
  <c r="W461" i="2"/>
  <c r="AC461" i="2" s="1"/>
  <c r="X461" i="2"/>
  <c r="Y461" i="2"/>
  <c r="Z461" i="2"/>
  <c r="AA461" i="2"/>
  <c r="U462" i="2"/>
  <c r="AA462" i="2" s="1"/>
  <c r="V462" i="2"/>
  <c r="AB462" i="2" s="1"/>
  <c r="W462" i="2"/>
  <c r="X462" i="2"/>
  <c r="Y462" i="2"/>
  <c r="Z462" i="2"/>
  <c r="AC462" i="2"/>
  <c r="U463" i="2"/>
  <c r="AA463" i="2" s="1"/>
  <c r="V463" i="2"/>
  <c r="W463" i="2"/>
  <c r="X463" i="2"/>
  <c r="Y463" i="2"/>
  <c r="Z463" i="2"/>
  <c r="AB463" i="2"/>
  <c r="AC463" i="2"/>
  <c r="U464" i="2"/>
  <c r="V464" i="2"/>
  <c r="W464" i="2"/>
  <c r="AC464" i="2" s="1"/>
  <c r="X464" i="2"/>
  <c r="Y464" i="2"/>
  <c r="Z464" i="2"/>
  <c r="AA464" i="2"/>
  <c r="AB464" i="2"/>
  <c r="U465" i="2"/>
  <c r="V465" i="2"/>
  <c r="AB465" i="2" s="1"/>
  <c r="W465" i="2"/>
  <c r="AC465" i="2" s="1"/>
  <c r="X465" i="2"/>
  <c r="Y465" i="2"/>
  <c r="Z465" i="2"/>
  <c r="AA465" i="2"/>
  <c r="U466" i="2"/>
  <c r="AA466" i="2" s="1"/>
  <c r="V466" i="2"/>
  <c r="AB466" i="2" s="1"/>
  <c r="W466" i="2"/>
  <c r="X466" i="2"/>
  <c r="Y466" i="2"/>
  <c r="Z466" i="2"/>
  <c r="AC466" i="2"/>
  <c r="U467" i="2"/>
  <c r="AA467" i="2" s="1"/>
  <c r="V467" i="2"/>
  <c r="W467" i="2"/>
  <c r="X467" i="2"/>
  <c r="Y467" i="2"/>
  <c r="Z467" i="2"/>
  <c r="AB467" i="2"/>
  <c r="AC467" i="2"/>
  <c r="U468" i="2"/>
  <c r="V468" i="2"/>
  <c r="W468" i="2"/>
  <c r="AC468" i="2" s="1"/>
  <c r="X468" i="2"/>
  <c r="Y468" i="2"/>
  <c r="Z468" i="2"/>
  <c r="AA468" i="2"/>
  <c r="AB468" i="2"/>
  <c r="U469" i="2"/>
  <c r="V469" i="2"/>
  <c r="AB469" i="2" s="1"/>
  <c r="W469" i="2"/>
  <c r="AC469" i="2" s="1"/>
  <c r="X469" i="2"/>
  <c r="Y469" i="2"/>
  <c r="Z469" i="2"/>
  <c r="AA469" i="2"/>
  <c r="U470" i="2"/>
  <c r="AA470" i="2" s="1"/>
  <c r="V470" i="2"/>
  <c r="AB470" i="2" s="1"/>
  <c r="W470" i="2"/>
  <c r="X470" i="2"/>
  <c r="Y470" i="2"/>
  <c r="Z470" i="2"/>
  <c r="AC470" i="2"/>
  <c r="U471" i="2"/>
  <c r="AA471" i="2" s="1"/>
  <c r="V471" i="2"/>
  <c r="W471" i="2"/>
  <c r="X471" i="2"/>
  <c r="Y471" i="2"/>
  <c r="Z471" i="2"/>
  <c r="AB471" i="2"/>
  <c r="AC471" i="2"/>
  <c r="U472" i="2"/>
  <c r="V472" i="2"/>
  <c r="W472" i="2"/>
  <c r="AC472" i="2" s="1"/>
  <c r="X472" i="2"/>
  <c r="Y472" i="2"/>
  <c r="Z472" i="2"/>
  <c r="AA472" i="2"/>
  <c r="AB472" i="2"/>
  <c r="U473" i="2"/>
  <c r="V473" i="2"/>
  <c r="AB473" i="2" s="1"/>
  <c r="W473" i="2"/>
  <c r="AC473" i="2" s="1"/>
  <c r="X473" i="2"/>
  <c r="Y473" i="2"/>
  <c r="Z473" i="2"/>
  <c r="AA473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E373" i="2"/>
  <c r="N373" i="2" s="1"/>
  <c r="F373" i="2"/>
  <c r="G373" i="2"/>
  <c r="H373" i="2"/>
  <c r="I373" i="2"/>
  <c r="J373" i="2"/>
  <c r="K373" i="2"/>
  <c r="L373" i="2"/>
  <c r="M373" i="2"/>
  <c r="O373" i="2"/>
  <c r="P373" i="2"/>
  <c r="E374" i="2"/>
  <c r="N374" i="2" s="1"/>
  <c r="F374" i="2"/>
  <c r="G374" i="2"/>
  <c r="H374" i="2"/>
  <c r="I374" i="2"/>
  <c r="J374" i="2"/>
  <c r="K374" i="2"/>
  <c r="L374" i="2"/>
  <c r="M374" i="2"/>
  <c r="O374" i="2"/>
  <c r="P374" i="2"/>
  <c r="E375" i="2"/>
  <c r="N375" i="2" s="1"/>
  <c r="F375" i="2"/>
  <c r="G375" i="2"/>
  <c r="H375" i="2"/>
  <c r="I375" i="2"/>
  <c r="J375" i="2"/>
  <c r="K375" i="2"/>
  <c r="L375" i="2"/>
  <c r="M375" i="2"/>
  <c r="O375" i="2"/>
  <c r="P375" i="2"/>
  <c r="E376" i="2"/>
  <c r="N376" i="2" s="1"/>
  <c r="F376" i="2"/>
  <c r="G376" i="2"/>
  <c r="H376" i="2"/>
  <c r="I376" i="2"/>
  <c r="J376" i="2"/>
  <c r="K376" i="2"/>
  <c r="L376" i="2"/>
  <c r="M376" i="2"/>
  <c r="O376" i="2"/>
  <c r="P376" i="2"/>
  <c r="E377" i="2"/>
  <c r="N377" i="2" s="1"/>
  <c r="F377" i="2"/>
  <c r="G377" i="2"/>
  <c r="H377" i="2"/>
  <c r="I377" i="2"/>
  <c r="J377" i="2"/>
  <c r="K377" i="2"/>
  <c r="L377" i="2"/>
  <c r="M377" i="2"/>
  <c r="O377" i="2"/>
  <c r="P377" i="2"/>
  <c r="E378" i="2"/>
  <c r="N378" i="2" s="1"/>
  <c r="F378" i="2"/>
  <c r="G378" i="2"/>
  <c r="H378" i="2"/>
  <c r="I378" i="2"/>
  <c r="J378" i="2"/>
  <c r="K378" i="2"/>
  <c r="L378" i="2"/>
  <c r="M378" i="2"/>
  <c r="O378" i="2"/>
  <c r="P378" i="2"/>
  <c r="E379" i="2"/>
  <c r="N379" i="2" s="1"/>
  <c r="F379" i="2"/>
  <c r="G379" i="2"/>
  <c r="H379" i="2"/>
  <c r="I379" i="2"/>
  <c r="J379" i="2"/>
  <c r="K379" i="2"/>
  <c r="L379" i="2"/>
  <c r="M379" i="2"/>
  <c r="O379" i="2"/>
  <c r="P379" i="2"/>
  <c r="E380" i="2"/>
  <c r="N380" i="2" s="1"/>
  <c r="F380" i="2"/>
  <c r="G380" i="2"/>
  <c r="H380" i="2"/>
  <c r="I380" i="2"/>
  <c r="J380" i="2"/>
  <c r="K380" i="2"/>
  <c r="L380" i="2"/>
  <c r="M380" i="2"/>
  <c r="O380" i="2"/>
  <c r="P380" i="2"/>
  <c r="E381" i="2"/>
  <c r="N381" i="2" s="1"/>
  <c r="F381" i="2"/>
  <c r="G381" i="2"/>
  <c r="H381" i="2"/>
  <c r="I381" i="2"/>
  <c r="J381" i="2"/>
  <c r="K381" i="2"/>
  <c r="L381" i="2"/>
  <c r="M381" i="2"/>
  <c r="O381" i="2"/>
  <c r="P381" i="2"/>
  <c r="E382" i="2"/>
  <c r="N382" i="2" s="1"/>
  <c r="F382" i="2"/>
  <c r="G382" i="2"/>
  <c r="H382" i="2"/>
  <c r="I382" i="2"/>
  <c r="J382" i="2"/>
  <c r="K382" i="2"/>
  <c r="L382" i="2"/>
  <c r="M382" i="2"/>
  <c r="O382" i="2"/>
  <c r="P382" i="2"/>
  <c r="E383" i="2"/>
  <c r="N383" i="2" s="1"/>
  <c r="F383" i="2"/>
  <c r="G383" i="2"/>
  <c r="H383" i="2"/>
  <c r="I383" i="2"/>
  <c r="J383" i="2"/>
  <c r="K383" i="2"/>
  <c r="L383" i="2"/>
  <c r="M383" i="2"/>
  <c r="O383" i="2"/>
  <c r="P383" i="2"/>
  <c r="E384" i="2"/>
  <c r="N384" i="2" s="1"/>
  <c r="F384" i="2"/>
  <c r="G384" i="2"/>
  <c r="H384" i="2"/>
  <c r="I384" i="2"/>
  <c r="J384" i="2"/>
  <c r="K384" i="2"/>
  <c r="L384" i="2"/>
  <c r="M384" i="2"/>
  <c r="O384" i="2"/>
  <c r="P384" i="2"/>
  <c r="E385" i="2"/>
  <c r="N385" i="2" s="1"/>
  <c r="F385" i="2"/>
  <c r="G385" i="2"/>
  <c r="H385" i="2"/>
  <c r="I385" i="2"/>
  <c r="J385" i="2"/>
  <c r="K385" i="2"/>
  <c r="L385" i="2"/>
  <c r="M385" i="2"/>
  <c r="O385" i="2"/>
  <c r="P385" i="2"/>
  <c r="E386" i="2"/>
  <c r="N386" i="2" s="1"/>
  <c r="F386" i="2"/>
  <c r="G386" i="2"/>
  <c r="H386" i="2"/>
  <c r="I386" i="2"/>
  <c r="J386" i="2"/>
  <c r="K386" i="2"/>
  <c r="L386" i="2"/>
  <c r="M386" i="2"/>
  <c r="O386" i="2"/>
  <c r="P386" i="2"/>
  <c r="E387" i="2"/>
  <c r="N387" i="2" s="1"/>
  <c r="F387" i="2"/>
  <c r="G387" i="2"/>
  <c r="H387" i="2"/>
  <c r="I387" i="2"/>
  <c r="J387" i="2"/>
  <c r="K387" i="2"/>
  <c r="L387" i="2"/>
  <c r="M387" i="2"/>
  <c r="O387" i="2"/>
  <c r="P387" i="2"/>
  <c r="E388" i="2"/>
  <c r="N388" i="2" s="1"/>
  <c r="F388" i="2"/>
  <c r="G388" i="2"/>
  <c r="H388" i="2"/>
  <c r="I388" i="2"/>
  <c r="J388" i="2"/>
  <c r="K388" i="2"/>
  <c r="L388" i="2"/>
  <c r="M388" i="2"/>
  <c r="O388" i="2"/>
  <c r="P388" i="2"/>
  <c r="E389" i="2"/>
  <c r="N389" i="2" s="1"/>
  <c r="F389" i="2"/>
  <c r="G389" i="2"/>
  <c r="H389" i="2"/>
  <c r="I389" i="2"/>
  <c r="J389" i="2"/>
  <c r="K389" i="2"/>
  <c r="L389" i="2"/>
  <c r="M389" i="2"/>
  <c r="O389" i="2"/>
  <c r="P389" i="2"/>
  <c r="E390" i="2"/>
  <c r="N390" i="2" s="1"/>
  <c r="F390" i="2"/>
  <c r="G390" i="2"/>
  <c r="H390" i="2"/>
  <c r="I390" i="2"/>
  <c r="J390" i="2"/>
  <c r="K390" i="2"/>
  <c r="L390" i="2"/>
  <c r="M390" i="2"/>
  <c r="O390" i="2"/>
  <c r="P390" i="2"/>
  <c r="E391" i="2"/>
  <c r="N391" i="2" s="1"/>
  <c r="F391" i="2"/>
  <c r="G391" i="2"/>
  <c r="H391" i="2"/>
  <c r="I391" i="2"/>
  <c r="J391" i="2"/>
  <c r="K391" i="2"/>
  <c r="L391" i="2"/>
  <c r="M391" i="2"/>
  <c r="O391" i="2"/>
  <c r="P391" i="2"/>
  <c r="E392" i="2"/>
  <c r="N392" i="2" s="1"/>
  <c r="F392" i="2"/>
  <c r="G392" i="2"/>
  <c r="H392" i="2"/>
  <c r="I392" i="2"/>
  <c r="J392" i="2"/>
  <c r="K392" i="2"/>
  <c r="L392" i="2"/>
  <c r="M392" i="2"/>
  <c r="O392" i="2"/>
  <c r="P392" i="2"/>
  <c r="E393" i="2"/>
  <c r="N393" i="2" s="1"/>
  <c r="F393" i="2"/>
  <c r="G393" i="2"/>
  <c r="H393" i="2"/>
  <c r="I393" i="2"/>
  <c r="J393" i="2"/>
  <c r="K393" i="2"/>
  <c r="L393" i="2"/>
  <c r="M393" i="2"/>
  <c r="O393" i="2"/>
  <c r="P393" i="2"/>
  <c r="E394" i="2"/>
  <c r="N394" i="2" s="1"/>
  <c r="F394" i="2"/>
  <c r="G394" i="2"/>
  <c r="H394" i="2"/>
  <c r="I394" i="2"/>
  <c r="J394" i="2"/>
  <c r="K394" i="2"/>
  <c r="L394" i="2"/>
  <c r="M394" i="2"/>
  <c r="O394" i="2"/>
  <c r="P394" i="2"/>
  <c r="E395" i="2"/>
  <c r="N395" i="2" s="1"/>
  <c r="F395" i="2"/>
  <c r="G395" i="2"/>
  <c r="H395" i="2"/>
  <c r="I395" i="2"/>
  <c r="J395" i="2"/>
  <c r="K395" i="2"/>
  <c r="L395" i="2"/>
  <c r="M395" i="2"/>
  <c r="O395" i="2"/>
  <c r="P395" i="2"/>
  <c r="E396" i="2"/>
  <c r="N396" i="2" s="1"/>
  <c r="F396" i="2"/>
  <c r="G396" i="2"/>
  <c r="H396" i="2"/>
  <c r="I396" i="2"/>
  <c r="J396" i="2"/>
  <c r="K396" i="2"/>
  <c r="L396" i="2"/>
  <c r="M396" i="2"/>
  <c r="O396" i="2"/>
  <c r="P396" i="2"/>
  <c r="E397" i="2"/>
  <c r="N397" i="2" s="1"/>
  <c r="F397" i="2"/>
  <c r="G397" i="2"/>
  <c r="H397" i="2"/>
  <c r="I397" i="2"/>
  <c r="J397" i="2"/>
  <c r="K397" i="2"/>
  <c r="L397" i="2"/>
  <c r="M397" i="2"/>
  <c r="O397" i="2"/>
  <c r="P397" i="2"/>
  <c r="E398" i="2"/>
  <c r="N398" i="2" s="1"/>
  <c r="F398" i="2"/>
  <c r="G398" i="2"/>
  <c r="H398" i="2"/>
  <c r="I398" i="2"/>
  <c r="J398" i="2"/>
  <c r="K398" i="2"/>
  <c r="L398" i="2"/>
  <c r="M398" i="2"/>
  <c r="O398" i="2"/>
  <c r="P398" i="2"/>
  <c r="E399" i="2"/>
  <c r="N399" i="2" s="1"/>
  <c r="F399" i="2"/>
  <c r="G399" i="2"/>
  <c r="H399" i="2"/>
  <c r="I399" i="2"/>
  <c r="J399" i="2"/>
  <c r="K399" i="2"/>
  <c r="L399" i="2"/>
  <c r="M399" i="2"/>
  <c r="O399" i="2"/>
  <c r="P399" i="2"/>
  <c r="E400" i="2"/>
  <c r="N400" i="2" s="1"/>
  <c r="F400" i="2"/>
  <c r="G400" i="2"/>
  <c r="H400" i="2"/>
  <c r="I400" i="2"/>
  <c r="J400" i="2"/>
  <c r="K400" i="2"/>
  <c r="L400" i="2"/>
  <c r="M400" i="2"/>
  <c r="O400" i="2"/>
  <c r="P400" i="2"/>
  <c r="E401" i="2"/>
  <c r="N401" i="2" s="1"/>
  <c r="F401" i="2"/>
  <c r="G401" i="2"/>
  <c r="H401" i="2"/>
  <c r="I401" i="2"/>
  <c r="J401" i="2"/>
  <c r="K401" i="2"/>
  <c r="L401" i="2"/>
  <c r="M401" i="2"/>
  <c r="O401" i="2"/>
  <c r="P401" i="2"/>
  <c r="E402" i="2"/>
  <c r="N402" i="2" s="1"/>
  <c r="F402" i="2"/>
  <c r="G402" i="2"/>
  <c r="H402" i="2"/>
  <c r="I402" i="2"/>
  <c r="J402" i="2"/>
  <c r="K402" i="2"/>
  <c r="L402" i="2"/>
  <c r="M402" i="2"/>
  <c r="O402" i="2"/>
  <c r="P402" i="2"/>
  <c r="E403" i="2"/>
  <c r="N403" i="2" s="1"/>
  <c r="F403" i="2"/>
  <c r="G403" i="2"/>
  <c r="H403" i="2"/>
  <c r="I403" i="2"/>
  <c r="J403" i="2"/>
  <c r="K403" i="2"/>
  <c r="L403" i="2"/>
  <c r="M403" i="2"/>
  <c r="O403" i="2"/>
  <c r="P403" i="2"/>
  <c r="E404" i="2"/>
  <c r="N404" i="2" s="1"/>
  <c r="F404" i="2"/>
  <c r="G404" i="2"/>
  <c r="H404" i="2"/>
  <c r="I404" i="2"/>
  <c r="J404" i="2"/>
  <c r="K404" i="2"/>
  <c r="L404" i="2"/>
  <c r="M404" i="2"/>
  <c r="O404" i="2"/>
  <c r="P404" i="2"/>
  <c r="E405" i="2"/>
  <c r="N405" i="2" s="1"/>
  <c r="F405" i="2"/>
  <c r="G405" i="2"/>
  <c r="H405" i="2"/>
  <c r="I405" i="2"/>
  <c r="J405" i="2"/>
  <c r="K405" i="2"/>
  <c r="L405" i="2"/>
  <c r="M405" i="2"/>
  <c r="O405" i="2"/>
  <c r="P405" i="2"/>
  <c r="E406" i="2"/>
  <c r="N406" i="2" s="1"/>
  <c r="F406" i="2"/>
  <c r="G406" i="2"/>
  <c r="H406" i="2"/>
  <c r="I406" i="2"/>
  <c r="J406" i="2"/>
  <c r="K406" i="2"/>
  <c r="L406" i="2"/>
  <c r="M406" i="2"/>
  <c r="O406" i="2"/>
  <c r="P406" i="2"/>
  <c r="E407" i="2"/>
  <c r="N407" i="2" s="1"/>
  <c r="F407" i="2"/>
  <c r="G407" i="2"/>
  <c r="H407" i="2"/>
  <c r="I407" i="2"/>
  <c r="J407" i="2"/>
  <c r="K407" i="2"/>
  <c r="L407" i="2"/>
  <c r="M407" i="2"/>
  <c r="O407" i="2"/>
  <c r="P407" i="2"/>
  <c r="E408" i="2"/>
  <c r="N408" i="2" s="1"/>
  <c r="F408" i="2"/>
  <c r="G408" i="2"/>
  <c r="H408" i="2"/>
  <c r="I408" i="2"/>
  <c r="J408" i="2"/>
  <c r="K408" i="2"/>
  <c r="L408" i="2"/>
  <c r="M408" i="2"/>
  <c r="O408" i="2"/>
  <c r="P408" i="2"/>
  <c r="E409" i="2"/>
  <c r="N409" i="2" s="1"/>
  <c r="F409" i="2"/>
  <c r="G409" i="2"/>
  <c r="H409" i="2"/>
  <c r="I409" i="2"/>
  <c r="J409" i="2"/>
  <c r="K409" i="2"/>
  <c r="L409" i="2"/>
  <c r="M409" i="2"/>
  <c r="O409" i="2"/>
  <c r="P409" i="2"/>
  <c r="E410" i="2"/>
  <c r="N410" i="2" s="1"/>
  <c r="F410" i="2"/>
  <c r="G410" i="2"/>
  <c r="H410" i="2"/>
  <c r="I410" i="2"/>
  <c r="J410" i="2"/>
  <c r="K410" i="2"/>
  <c r="L410" i="2"/>
  <c r="M410" i="2"/>
  <c r="O410" i="2"/>
  <c r="P410" i="2"/>
  <c r="E411" i="2"/>
  <c r="N411" i="2" s="1"/>
  <c r="F411" i="2"/>
  <c r="G411" i="2"/>
  <c r="H411" i="2"/>
  <c r="I411" i="2"/>
  <c r="J411" i="2"/>
  <c r="K411" i="2"/>
  <c r="L411" i="2"/>
  <c r="M411" i="2"/>
  <c r="O411" i="2"/>
  <c r="P411" i="2"/>
  <c r="E412" i="2"/>
  <c r="N412" i="2" s="1"/>
  <c r="F412" i="2"/>
  <c r="G412" i="2"/>
  <c r="H412" i="2"/>
  <c r="I412" i="2"/>
  <c r="J412" i="2"/>
  <c r="K412" i="2"/>
  <c r="L412" i="2"/>
  <c r="M412" i="2"/>
  <c r="O412" i="2"/>
  <c r="P412" i="2"/>
  <c r="E413" i="2"/>
  <c r="N413" i="2" s="1"/>
  <c r="F413" i="2"/>
  <c r="G413" i="2"/>
  <c r="H413" i="2"/>
  <c r="I413" i="2"/>
  <c r="J413" i="2"/>
  <c r="K413" i="2"/>
  <c r="L413" i="2"/>
  <c r="M413" i="2"/>
  <c r="O413" i="2"/>
  <c r="P413" i="2"/>
  <c r="E414" i="2"/>
  <c r="N414" i="2" s="1"/>
  <c r="F414" i="2"/>
  <c r="G414" i="2"/>
  <c r="H414" i="2"/>
  <c r="I414" i="2"/>
  <c r="J414" i="2"/>
  <c r="K414" i="2"/>
  <c r="L414" i="2"/>
  <c r="M414" i="2"/>
  <c r="O414" i="2"/>
  <c r="P414" i="2"/>
  <c r="E415" i="2"/>
  <c r="N415" i="2" s="1"/>
  <c r="F415" i="2"/>
  <c r="G415" i="2"/>
  <c r="H415" i="2"/>
  <c r="I415" i="2"/>
  <c r="J415" i="2"/>
  <c r="K415" i="2"/>
  <c r="L415" i="2"/>
  <c r="M415" i="2"/>
  <c r="O415" i="2"/>
  <c r="P415" i="2"/>
  <c r="E416" i="2"/>
  <c r="N416" i="2" s="1"/>
  <c r="F416" i="2"/>
  <c r="G416" i="2"/>
  <c r="H416" i="2"/>
  <c r="I416" i="2"/>
  <c r="J416" i="2"/>
  <c r="K416" i="2"/>
  <c r="L416" i="2"/>
  <c r="M416" i="2"/>
  <c r="O416" i="2"/>
  <c r="P416" i="2"/>
  <c r="E417" i="2"/>
  <c r="N417" i="2" s="1"/>
  <c r="F417" i="2"/>
  <c r="G417" i="2"/>
  <c r="H417" i="2"/>
  <c r="I417" i="2"/>
  <c r="J417" i="2"/>
  <c r="K417" i="2"/>
  <c r="L417" i="2"/>
  <c r="M417" i="2"/>
  <c r="O417" i="2"/>
  <c r="P417" i="2"/>
  <c r="E418" i="2"/>
  <c r="N418" i="2" s="1"/>
  <c r="F418" i="2"/>
  <c r="G418" i="2"/>
  <c r="H418" i="2"/>
  <c r="I418" i="2"/>
  <c r="J418" i="2"/>
  <c r="K418" i="2"/>
  <c r="L418" i="2"/>
  <c r="M418" i="2"/>
  <c r="O418" i="2"/>
  <c r="P418" i="2"/>
  <c r="E419" i="2"/>
  <c r="N419" i="2" s="1"/>
  <c r="F419" i="2"/>
  <c r="G419" i="2"/>
  <c r="H419" i="2"/>
  <c r="I419" i="2"/>
  <c r="J419" i="2"/>
  <c r="K419" i="2"/>
  <c r="L419" i="2"/>
  <c r="M419" i="2"/>
  <c r="O419" i="2"/>
  <c r="P419" i="2"/>
  <c r="E420" i="2"/>
  <c r="N420" i="2" s="1"/>
  <c r="F420" i="2"/>
  <c r="G420" i="2"/>
  <c r="H420" i="2"/>
  <c r="I420" i="2"/>
  <c r="J420" i="2"/>
  <c r="K420" i="2"/>
  <c r="L420" i="2"/>
  <c r="M420" i="2"/>
  <c r="O420" i="2"/>
  <c r="P420" i="2"/>
  <c r="E421" i="2"/>
  <c r="N421" i="2" s="1"/>
  <c r="F421" i="2"/>
  <c r="G421" i="2"/>
  <c r="H421" i="2"/>
  <c r="I421" i="2"/>
  <c r="J421" i="2"/>
  <c r="K421" i="2"/>
  <c r="L421" i="2"/>
  <c r="M421" i="2"/>
  <c r="O421" i="2"/>
  <c r="P421" i="2"/>
  <c r="E422" i="2"/>
  <c r="N422" i="2" s="1"/>
  <c r="F422" i="2"/>
  <c r="G422" i="2"/>
  <c r="H422" i="2"/>
  <c r="I422" i="2"/>
  <c r="J422" i="2"/>
  <c r="K422" i="2"/>
  <c r="L422" i="2"/>
  <c r="M422" i="2"/>
  <c r="O422" i="2"/>
  <c r="P422" i="2"/>
  <c r="E423" i="2"/>
  <c r="N423" i="2" s="1"/>
  <c r="F423" i="2"/>
  <c r="G423" i="2"/>
  <c r="H423" i="2"/>
  <c r="I423" i="2"/>
  <c r="J423" i="2"/>
  <c r="K423" i="2"/>
  <c r="L423" i="2"/>
  <c r="M423" i="2"/>
  <c r="O423" i="2"/>
  <c r="P423" i="2"/>
  <c r="E424" i="2"/>
  <c r="N424" i="2" s="1"/>
  <c r="F424" i="2"/>
  <c r="G424" i="2"/>
  <c r="H424" i="2"/>
  <c r="I424" i="2"/>
  <c r="J424" i="2"/>
  <c r="K424" i="2"/>
  <c r="L424" i="2"/>
  <c r="M424" i="2"/>
  <c r="O424" i="2"/>
  <c r="P424" i="2"/>
  <c r="E425" i="2"/>
  <c r="N425" i="2" s="1"/>
  <c r="F425" i="2"/>
  <c r="G425" i="2"/>
  <c r="H425" i="2"/>
  <c r="I425" i="2"/>
  <c r="J425" i="2"/>
  <c r="K425" i="2"/>
  <c r="L425" i="2"/>
  <c r="M425" i="2"/>
  <c r="O425" i="2"/>
  <c r="P425" i="2"/>
  <c r="E426" i="2"/>
  <c r="N426" i="2" s="1"/>
  <c r="F426" i="2"/>
  <c r="G426" i="2"/>
  <c r="H426" i="2"/>
  <c r="I426" i="2"/>
  <c r="J426" i="2"/>
  <c r="K426" i="2"/>
  <c r="L426" i="2"/>
  <c r="M426" i="2"/>
  <c r="O426" i="2"/>
  <c r="P426" i="2"/>
  <c r="E427" i="2"/>
  <c r="N427" i="2" s="1"/>
  <c r="F427" i="2"/>
  <c r="G427" i="2"/>
  <c r="H427" i="2"/>
  <c r="I427" i="2"/>
  <c r="J427" i="2"/>
  <c r="K427" i="2"/>
  <c r="L427" i="2"/>
  <c r="M427" i="2"/>
  <c r="O427" i="2"/>
  <c r="P427" i="2"/>
  <c r="E428" i="2"/>
  <c r="N428" i="2" s="1"/>
  <c r="F428" i="2"/>
  <c r="G428" i="2"/>
  <c r="H428" i="2"/>
  <c r="I428" i="2"/>
  <c r="J428" i="2"/>
  <c r="K428" i="2"/>
  <c r="L428" i="2"/>
  <c r="M428" i="2"/>
  <c r="O428" i="2"/>
  <c r="P428" i="2"/>
  <c r="E429" i="2"/>
  <c r="N429" i="2" s="1"/>
  <c r="F429" i="2"/>
  <c r="G429" i="2"/>
  <c r="H429" i="2"/>
  <c r="I429" i="2"/>
  <c r="J429" i="2"/>
  <c r="K429" i="2"/>
  <c r="L429" i="2"/>
  <c r="M429" i="2"/>
  <c r="O429" i="2"/>
  <c r="P429" i="2"/>
  <c r="E430" i="2"/>
  <c r="N430" i="2" s="1"/>
  <c r="F430" i="2"/>
  <c r="G430" i="2"/>
  <c r="H430" i="2"/>
  <c r="I430" i="2"/>
  <c r="J430" i="2"/>
  <c r="K430" i="2"/>
  <c r="L430" i="2"/>
  <c r="M430" i="2"/>
  <c r="O430" i="2"/>
  <c r="P430" i="2"/>
  <c r="E431" i="2"/>
  <c r="N431" i="2" s="1"/>
  <c r="F431" i="2"/>
  <c r="G431" i="2"/>
  <c r="H431" i="2"/>
  <c r="I431" i="2"/>
  <c r="J431" i="2"/>
  <c r="K431" i="2"/>
  <c r="L431" i="2"/>
  <c r="M431" i="2"/>
  <c r="O431" i="2"/>
  <c r="P431" i="2"/>
  <c r="E432" i="2"/>
  <c r="N432" i="2" s="1"/>
  <c r="F432" i="2"/>
  <c r="G432" i="2"/>
  <c r="H432" i="2"/>
  <c r="I432" i="2"/>
  <c r="J432" i="2"/>
  <c r="K432" i="2"/>
  <c r="L432" i="2"/>
  <c r="M432" i="2"/>
  <c r="O432" i="2"/>
  <c r="P432" i="2"/>
  <c r="E433" i="2"/>
  <c r="N433" i="2" s="1"/>
  <c r="F433" i="2"/>
  <c r="G433" i="2"/>
  <c r="H433" i="2"/>
  <c r="I433" i="2"/>
  <c r="J433" i="2"/>
  <c r="K433" i="2"/>
  <c r="L433" i="2"/>
  <c r="M433" i="2"/>
  <c r="O433" i="2"/>
  <c r="P433" i="2"/>
  <c r="E434" i="2"/>
  <c r="N434" i="2" s="1"/>
  <c r="F434" i="2"/>
  <c r="G434" i="2"/>
  <c r="H434" i="2"/>
  <c r="I434" i="2"/>
  <c r="J434" i="2"/>
  <c r="K434" i="2"/>
  <c r="L434" i="2"/>
  <c r="M434" i="2"/>
  <c r="O434" i="2"/>
  <c r="P434" i="2"/>
  <c r="E435" i="2"/>
  <c r="N435" i="2" s="1"/>
  <c r="F435" i="2"/>
  <c r="G435" i="2"/>
  <c r="H435" i="2"/>
  <c r="I435" i="2"/>
  <c r="J435" i="2"/>
  <c r="K435" i="2"/>
  <c r="L435" i="2"/>
  <c r="M435" i="2"/>
  <c r="O435" i="2"/>
  <c r="P435" i="2"/>
  <c r="E436" i="2"/>
  <c r="N436" i="2" s="1"/>
  <c r="F436" i="2"/>
  <c r="G436" i="2"/>
  <c r="H436" i="2"/>
  <c r="I436" i="2"/>
  <c r="J436" i="2"/>
  <c r="K436" i="2"/>
  <c r="L436" i="2"/>
  <c r="M436" i="2"/>
  <c r="O436" i="2"/>
  <c r="P436" i="2"/>
  <c r="E437" i="2"/>
  <c r="N437" i="2" s="1"/>
  <c r="F437" i="2"/>
  <c r="G437" i="2"/>
  <c r="H437" i="2"/>
  <c r="I437" i="2"/>
  <c r="J437" i="2"/>
  <c r="K437" i="2"/>
  <c r="L437" i="2"/>
  <c r="M437" i="2"/>
  <c r="O437" i="2"/>
  <c r="P437" i="2"/>
  <c r="E438" i="2"/>
  <c r="N438" i="2" s="1"/>
  <c r="F438" i="2"/>
  <c r="G438" i="2"/>
  <c r="H438" i="2"/>
  <c r="I438" i="2"/>
  <c r="J438" i="2"/>
  <c r="K438" i="2"/>
  <c r="L438" i="2"/>
  <c r="M438" i="2"/>
  <c r="O438" i="2"/>
  <c r="P438" i="2"/>
  <c r="E439" i="2"/>
  <c r="N439" i="2" s="1"/>
  <c r="F439" i="2"/>
  <c r="G439" i="2"/>
  <c r="H439" i="2"/>
  <c r="I439" i="2"/>
  <c r="J439" i="2"/>
  <c r="K439" i="2"/>
  <c r="L439" i="2"/>
  <c r="M439" i="2"/>
  <c r="O439" i="2"/>
  <c r="P439" i="2"/>
  <c r="E440" i="2"/>
  <c r="N440" i="2" s="1"/>
  <c r="F440" i="2"/>
  <c r="G440" i="2"/>
  <c r="H440" i="2"/>
  <c r="I440" i="2"/>
  <c r="J440" i="2"/>
  <c r="K440" i="2"/>
  <c r="L440" i="2"/>
  <c r="M440" i="2"/>
  <c r="O440" i="2"/>
  <c r="P440" i="2"/>
  <c r="E441" i="2"/>
  <c r="N441" i="2" s="1"/>
  <c r="F441" i="2"/>
  <c r="G441" i="2"/>
  <c r="H441" i="2"/>
  <c r="I441" i="2"/>
  <c r="J441" i="2"/>
  <c r="K441" i="2"/>
  <c r="L441" i="2"/>
  <c r="M441" i="2"/>
  <c r="O441" i="2"/>
  <c r="P441" i="2"/>
  <c r="E442" i="2"/>
  <c r="N442" i="2" s="1"/>
  <c r="F442" i="2"/>
  <c r="G442" i="2"/>
  <c r="H442" i="2"/>
  <c r="I442" i="2"/>
  <c r="J442" i="2"/>
  <c r="K442" i="2"/>
  <c r="L442" i="2"/>
  <c r="M442" i="2"/>
  <c r="O442" i="2"/>
  <c r="P442" i="2"/>
  <c r="E443" i="2"/>
  <c r="N443" i="2" s="1"/>
  <c r="F443" i="2"/>
  <c r="G443" i="2"/>
  <c r="H443" i="2"/>
  <c r="I443" i="2"/>
  <c r="J443" i="2"/>
  <c r="K443" i="2"/>
  <c r="L443" i="2"/>
  <c r="M443" i="2"/>
  <c r="O443" i="2"/>
  <c r="P443" i="2"/>
  <c r="E444" i="2"/>
  <c r="N444" i="2" s="1"/>
  <c r="F444" i="2"/>
  <c r="G444" i="2"/>
  <c r="H444" i="2"/>
  <c r="I444" i="2"/>
  <c r="J444" i="2"/>
  <c r="K444" i="2"/>
  <c r="L444" i="2"/>
  <c r="M444" i="2"/>
  <c r="O444" i="2"/>
  <c r="P444" i="2"/>
  <c r="E445" i="2"/>
  <c r="N445" i="2" s="1"/>
  <c r="F445" i="2"/>
  <c r="G445" i="2"/>
  <c r="H445" i="2"/>
  <c r="I445" i="2"/>
  <c r="J445" i="2"/>
  <c r="K445" i="2"/>
  <c r="L445" i="2"/>
  <c r="M445" i="2"/>
  <c r="O445" i="2"/>
  <c r="P445" i="2"/>
  <c r="E446" i="2"/>
  <c r="N446" i="2" s="1"/>
  <c r="F446" i="2"/>
  <c r="G446" i="2"/>
  <c r="H446" i="2"/>
  <c r="I446" i="2"/>
  <c r="J446" i="2"/>
  <c r="K446" i="2"/>
  <c r="L446" i="2"/>
  <c r="M446" i="2"/>
  <c r="O446" i="2"/>
  <c r="P446" i="2"/>
  <c r="E447" i="2"/>
  <c r="N447" i="2" s="1"/>
  <c r="F447" i="2"/>
  <c r="G447" i="2"/>
  <c r="H447" i="2"/>
  <c r="I447" i="2"/>
  <c r="J447" i="2"/>
  <c r="K447" i="2"/>
  <c r="L447" i="2"/>
  <c r="M447" i="2"/>
  <c r="O447" i="2"/>
  <c r="P447" i="2"/>
  <c r="E448" i="2"/>
  <c r="N448" i="2" s="1"/>
  <c r="F448" i="2"/>
  <c r="G448" i="2"/>
  <c r="H448" i="2"/>
  <c r="I448" i="2"/>
  <c r="J448" i="2"/>
  <c r="K448" i="2"/>
  <c r="L448" i="2"/>
  <c r="M448" i="2"/>
  <c r="O448" i="2"/>
  <c r="P448" i="2"/>
  <c r="E449" i="2"/>
  <c r="N449" i="2" s="1"/>
  <c r="F449" i="2"/>
  <c r="G449" i="2"/>
  <c r="H449" i="2"/>
  <c r="I449" i="2"/>
  <c r="J449" i="2"/>
  <c r="K449" i="2"/>
  <c r="L449" i="2"/>
  <c r="M449" i="2"/>
  <c r="O449" i="2"/>
  <c r="P449" i="2"/>
  <c r="E450" i="2"/>
  <c r="N450" i="2" s="1"/>
  <c r="F450" i="2"/>
  <c r="G450" i="2"/>
  <c r="H450" i="2"/>
  <c r="I450" i="2"/>
  <c r="J450" i="2"/>
  <c r="K450" i="2"/>
  <c r="L450" i="2"/>
  <c r="M450" i="2"/>
  <c r="O450" i="2"/>
  <c r="P450" i="2"/>
  <c r="E451" i="2"/>
  <c r="N451" i="2" s="1"/>
  <c r="F451" i="2"/>
  <c r="G451" i="2"/>
  <c r="H451" i="2"/>
  <c r="I451" i="2"/>
  <c r="J451" i="2"/>
  <c r="K451" i="2"/>
  <c r="L451" i="2"/>
  <c r="M451" i="2"/>
  <c r="O451" i="2"/>
  <c r="P451" i="2"/>
  <c r="E452" i="2"/>
  <c r="N452" i="2" s="1"/>
  <c r="F452" i="2"/>
  <c r="G452" i="2"/>
  <c r="H452" i="2"/>
  <c r="I452" i="2"/>
  <c r="J452" i="2"/>
  <c r="K452" i="2"/>
  <c r="L452" i="2"/>
  <c r="M452" i="2"/>
  <c r="O452" i="2"/>
  <c r="P452" i="2"/>
  <c r="E453" i="2"/>
  <c r="N453" i="2" s="1"/>
  <c r="F453" i="2"/>
  <c r="G453" i="2"/>
  <c r="H453" i="2"/>
  <c r="I453" i="2"/>
  <c r="J453" i="2"/>
  <c r="K453" i="2"/>
  <c r="L453" i="2"/>
  <c r="M453" i="2"/>
  <c r="O453" i="2"/>
  <c r="P453" i="2"/>
  <c r="E454" i="2"/>
  <c r="N454" i="2" s="1"/>
  <c r="F454" i="2"/>
  <c r="G454" i="2"/>
  <c r="H454" i="2"/>
  <c r="I454" i="2"/>
  <c r="J454" i="2"/>
  <c r="K454" i="2"/>
  <c r="L454" i="2"/>
  <c r="M454" i="2"/>
  <c r="O454" i="2"/>
  <c r="P454" i="2"/>
  <c r="E455" i="2"/>
  <c r="N455" i="2" s="1"/>
  <c r="F455" i="2"/>
  <c r="G455" i="2"/>
  <c r="H455" i="2"/>
  <c r="I455" i="2"/>
  <c r="J455" i="2"/>
  <c r="K455" i="2"/>
  <c r="L455" i="2"/>
  <c r="M455" i="2"/>
  <c r="O455" i="2"/>
  <c r="P455" i="2"/>
  <c r="E456" i="2"/>
  <c r="N456" i="2" s="1"/>
  <c r="F456" i="2"/>
  <c r="G456" i="2"/>
  <c r="P456" i="2" s="1"/>
  <c r="H456" i="2"/>
  <c r="I456" i="2"/>
  <c r="J456" i="2"/>
  <c r="K456" i="2"/>
  <c r="L456" i="2"/>
  <c r="M456" i="2"/>
  <c r="O456" i="2"/>
  <c r="E457" i="2"/>
  <c r="N457" i="2" s="1"/>
  <c r="F457" i="2"/>
  <c r="G457" i="2"/>
  <c r="H457" i="2"/>
  <c r="I457" i="2"/>
  <c r="J457" i="2"/>
  <c r="K457" i="2"/>
  <c r="L457" i="2"/>
  <c r="M457" i="2"/>
  <c r="O457" i="2"/>
  <c r="P457" i="2"/>
  <c r="E458" i="2"/>
  <c r="N458" i="2" s="1"/>
  <c r="F458" i="2"/>
  <c r="O458" i="2" s="1"/>
  <c r="G458" i="2"/>
  <c r="H458" i="2"/>
  <c r="I458" i="2"/>
  <c r="J458" i="2"/>
  <c r="K458" i="2"/>
  <c r="L458" i="2"/>
  <c r="M458" i="2"/>
  <c r="P458" i="2"/>
  <c r="E459" i="2"/>
  <c r="N459" i="2" s="1"/>
  <c r="F459" i="2"/>
  <c r="O459" i="2" s="1"/>
  <c r="G459" i="2"/>
  <c r="H459" i="2"/>
  <c r="I459" i="2"/>
  <c r="J459" i="2"/>
  <c r="K459" i="2"/>
  <c r="L459" i="2"/>
  <c r="M459" i="2"/>
  <c r="P459" i="2"/>
  <c r="E460" i="2"/>
  <c r="N460" i="2" s="1"/>
  <c r="F460" i="2"/>
  <c r="O460" i="2" s="1"/>
  <c r="G460" i="2"/>
  <c r="H460" i="2"/>
  <c r="I460" i="2"/>
  <c r="J460" i="2"/>
  <c r="K460" i="2"/>
  <c r="L460" i="2"/>
  <c r="M460" i="2"/>
  <c r="P460" i="2"/>
  <c r="E461" i="2"/>
  <c r="N461" i="2" s="1"/>
  <c r="F461" i="2"/>
  <c r="O461" i="2" s="1"/>
  <c r="G461" i="2"/>
  <c r="H461" i="2"/>
  <c r="I461" i="2"/>
  <c r="J461" i="2"/>
  <c r="K461" i="2"/>
  <c r="L461" i="2"/>
  <c r="M461" i="2"/>
  <c r="P461" i="2"/>
  <c r="E462" i="2"/>
  <c r="N462" i="2" s="1"/>
  <c r="F462" i="2"/>
  <c r="O462" i="2" s="1"/>
  <c r="G462" i="2"/>
  <c r="H462" i="2"/>
  <c r="I462" i="2"/>
  <c r="J462" i="2"/>
  <c r="K462" i="2"/>
  <c r="L462" i="2"/>
  <c r="M462" i="2"/>
  <c r="P462" i="2"/>
  <c r="E463" i="2"/>
  <c r="N463" i="2" s="1"/>
  <c r="F463" i="2"/>
  <c r="O463" i="2" s="1"/>
  <c r="G463" i="2"/>
  <c r="H463" i="2"/>
  <c r="I463" i="2"/>
  <c r="J463" i="2"/>
  <c r="K463" i="2"/>
  <c r="L463" i="2"/>
  <c r="M463" i="2"/>
  <c r="P463" i="2"/>
  <c r="E464" i="2"/>
  <c r="N464" i="2" s="1"/>
  <c r="F464" i="2"/>
  <c r="O464" i="2" s="1"/>
  <c r="G464" i="2"/>
  <c r="H464" i="2"/>
  <c r="I464" i="2"/>
  <c r="J464" i="2"/>
  <c r="K464" i="2"/>
  <c r="L464" i="2"/>
  <c r="M464" i="2"/>
  <c r="P464" i="2"/>
  <c r="E465" i="2"/>
  <c r="N465" i="2" s="1"/>
  <c r="F465" i="2"/>
  <c r="O465" i="2" s="1"/>
  <c r="G465" i="2"/>
  <c r="H465" i="2"/>
  <c r="I465" i="2"/>
  <c r="J465" i="2"/>
  <c r="K465" i="2"/>
  <c r="L465" i="2"/>
  <c r="M465" i="2"/>
  <c r="P465" i="2"/>
  <c r="E466" i="2"/>
  <c r="N466" i="2" s="1"/>
  <c r="F466" i="2"/>
  <c r="O466" i="2" s="1"/>
  <c r="G466" i="2"/>
  <c r="H466" i="2"/>
  <c r="I466" i="2"/>
  <c r="J466" i="2"/>
  <c r="K466" i="2"/>
  <c r="L466" i="2"/>
  <c r="M466" i="2"/>
  <c r="P466" i="2"/>
  <c r="E467" i="2"/>
  <c r="N467" i="2" s="1"/>
  <c r="F467" i="2"/>
  <c r="O467" i="2" s="1"/>
  <c r="G467" i="2"/>
  <c r="H467" i="2"/>
  <c r="I467" i="2"/>
  <c r="J467" i="2"/>
  <c r="K467" i="2"/>
  <c r="L467" i="2"/>
  <c r="M467" i="2"/>
  <c r="P467" i="2"/>
  <c r="E468" i="2"/>
  <c r="N468" i="2" s="1"/>
  <c r="F468" i="2"/>
  <c r="O468" i="2" s="1"/>
  <c r="G468" i="2"/>
  <c r="H468" i="2"/>
  <c r="I468" i="2"/>
  <c r="J468" i="2"/>
  <c r="K468" i="2"/>
  <c r="L468" i="2"/>
  <c r="M468" i="2"/>
  <c r="P468" i="2"/>
  <c r="E469" i="2"/>
  <c r="N469" i="2" s="1"/>
  <c r="F469" i="2"/>
  <c r="O469" i="2" s="1"/>
  <c r="G469" i="2"/>
  <c r="H469" i="2"/>
  <c r="I469" i="2"/>
  <c r="J469" i="2"/>
  <c r="K469" i="2"/>
  <c r="L469" i="2"/>
  <c r="M469" i="2"/>
  <c r="P469" i="2"/>
  <c r="E470" i="2"/>
  <c r="N470" i="2" s="1"/>
  <c r="F470" i="2"/>
  <c r="O470" i="2" s="1"/>
  <c r="G470" i="2"/>
  <c r="H470" i="2"/>
  <c r="I470" i="2"/>
  <c r="J470" i="2"/>
  <c r="K470" i="2"/>
  <c r="L470" i="2"/>
  <c r="M470" i="2"/>
  <c r="P470" i="2"/>
  <c r="E471" i="2"/>
  <c r="N471" i="2" s="1"/>
  <c r="F471" i="2"/>
  <c r="O471" i="2" s="1"/>
  <c r="G471" i="2"/>
  <c r="H471" i="2"/>
  <c r="I471" i="2"/>
  <c r="J471" i="2"/>
  <c r="K471" i="2"/>
  <c r="L471" i="2"/>
  <c r="M471" i="2"/>
  <c r="P471" i="2"/>
  <c r="E472" i="2"/>
  <c r="N472" i="2" s="1"/>
  <c r="F472" i="2"/>
  <c r="O472" i="2" s="1"/>
  <c r="G472" i="2"/>
  <c r="H472" i="2"/>
  <c r="I472" i="2"/>
  <c r="J472" i="2"/>
  <c r="K472" i="2"/>
  <c r="L472" i="2"/>
  <c r="M472" i="2"/>
  <c r="P472" i="2"/>
  <c r="E473" i="2"/>
  <c r="N473" i="2" s="1"/>
  <c r="F473" i="2"/>
  <c r="O473" i="2" s="1"/>
  <c r="G473" i="2"/>
  <c r="H473" i="2"/>
  <c r="I473" i="2"/>
  <c r="J473" i="2"/>
  <c r="K473" i="2"/>
  <c r="L473" i="2"/>
  <c r="M473" i="2"/>
  <c r="P473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371" i="2"/>
  <c r="D372" i="2"/>
  <c r="D373" i="2"/>
  <c r="D374" i="2"/>
  <c r="D375" i="2"/>
  <c r="D376" i="2"/>
  <c r="D8" i="8" l="1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4" i="8"/>
  <c r="E4" i="8"/>
  <c r="F4" i="8"/>
  <c r="G4" i="8"/>
  <c r="H4" i="8"/>
  <c r="I4" i="8"/>
  <c r="J4" i="8"/>
  <c r="K4" i="8"/>
  <c r="L4" i="8"/>
  <c r="M4" i="8"/>
  <c r="O4" i="8"/>
  <c r="P4" i="8"/>
  <c r="T4" i="8" s="1"/>
  <c r="Q4" i="8"/>
  <c r="R4" i="8"/>
  <c r="S4" i="8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U189" i="2"/>
  <c r="V189" i="2"/>
  <c r="W189" i="2"/>
  <c r="X189" i="2"/>
  <c r="AA189" i="2" s="1"/>
  <c r="Y189" i="2"/>
  <c r="Z189" i="2"/>
  <c r="AB189" i="2"/>
  <c r="AC189" i="2"/>
  <c r="U190" i="2"/>
  <c r="V190" i="2"/>
  <c r="W190" i="2"/>
  <c r="AC190" i="2" s="1"/>
  <c r="X190" i="2"/>
  <c r="Y190" i="2"/>
  <c r="Z190" i="2"/>
  <c r="AA190" i="2"/>
  <c r="AB190" i="2"/>
  <c r="U191" i="2"/>
  <c r="V191" i="2"/>
  <c r="AB191" i="2" s="1"/>
  <c r="W191" i="2"/>
  <c r="X191" i="2"/>
  <c r="Y191" i="2"/>
  <c r="Z191" i="2"/>
  <c r="AC191" i="2" s="1"/>
  <c r="AA191" i="2"/>
  <c r="U192" i="2"/>
  <c r="AA192" i="2" s="1"/>
  <c r="V192" i="2"/>
  <c r="W192" i="2"/>
  <c r="X192" i="2"/>
  <c r="Y192" i="2"/>
  <c r="AB192" i="2" s="1"/>
  <c r="Z192" i="2"/>
  <c r="AC192" i="2"/>
  <c r="U193" i="2"/>
  <c r="V193" i="2"/>
  <c r="W193" i="2"/>
  <c r="X193" i="2"/>
  <c r="AA193" i="2" s="1"/>
  <c r="Y193" i="2"/>
  <c r="Z193" i="2"/>
  <c r="AB193" i="2"/>
  <c r="AC193" i="2"/>
  <c r="U194" i="2"/>
  <c r="V194" i="2"/>
  <c r="W194" i="2"/>
  <c r="AC194" i="2" s="1"/>
  <c r="X194" i="2"/>
  <c r="Y194" i="2"/>
  <c r="Z194" i="2"/>
  <c r="AA194" i="2"/>
  <c r="AB194" i="2"/>
  <c r="U195" i="2"/>
  <c r="V195" i="2"/>
  <c r="AB195" i="2" s="1"/>
  <c r="W195" i="2"/>
  <c r="X195" i="2"/>
  <c r="Y195" i="2"/>
  <c r="Z195" i="2"/>
  <c r="AC195" i="2" s="1"/>
  <c r="AA195" i="2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X197" i="2"/>
  <c r="AA197" i="2" s="1"/>
  <c r="Y197" i="2"/>
  <c r="Z197" i="2"/>
  <c r="AB197" i="2"/>
  <c r="AC197" i="2"/>
  <c r="U198" i="2"/>
  <c r="V198" i="2"/>
  <c r="W198" i="2"/>
  <c r="AC198" i="2" s="1"/>
  <c r="X198" i="2"/>
  <c r="Y198" i="2"/>
  <c r="AB198" i="2" s="1"/>
  <c r="Z198" i="2"/>
  <c r="AA198" i="2"/>
  <c r="U199" i="2"/>
  <c r="V199" i="2"/>
  <c r="AB199" i="2" s="1"/>
  <c r="W199" i="2"/>
  <c r="X199" i="2"/>
  <c r="AA199" i="2" s="1"/>
  <c r="Y199" i="2"/>
  <c r="Z199" i="2"/>
  <c r="AC199" i="2" s="1"/>
  <c r="U200" i="2"/>
  <c r="AA200" i="2" s="1"/>
  <c r="V200" i="2"/>
  <c r="W200" i="2"/>
  <c r="X200" i="2"/>
  <c r="Y200" i="2"/>
  <c r="AB200" i="2" s="1"/>
  <c r="Z200" i="2"/>
  <c r="AC200" i="2"/>
  <c r="U201" i="2"/>
  <c r="V201" i="2"/>
  <c r="W201" i="2"/>
  <c r="X201" i="2"/>
  <c r="AA201" i="2" s="1"/>
  <c r="Y201" i="2"/>
  <c r="Z201" i="2"/>
  <c r="AB201" i="2"/>
  <c r="AC201" i="2"/>
  <c r="U202" i="2"/>
  <c r="V202" i="2"/>
  <c r="W202" i="2"/>
  <c r="AC202" i="2" s="1"/>
  <c r="X202" i="2"/>
  <c r="Y202" i="2"/>
  <c r="AB202" i="2" s="1"/>
  <c r="Z202" i="2"/>
  <c r="AA202" i="2"/>
  <c r="U203" i="2"/>
  <c r="V203" i="2"/>
  <c r="AB203" i="2" s="1"/>
  <c r="W203" i="2"/>
  <c r="X203" i="2"/>
  <c r="Y203" i="2"/>
  <c r="Z203" i="2"/>
  <c r="AC203" i="2" s="1"/>
  <c r="AA203" i="2"/>
  <c r="U204" i="2"/>
  <c r="AA204" i="2" s="1"/>
  <c r="V204" i="2"/>
  <c r="W204" i="2"/>
  <c r="X204" i="2"/>
  <c r="Y204" i="2"/>
  <c r="AB204" i="2" s="1"/>
  <c r="Z204" i="2"/>
  <c r="AC204" i="2"/>
  <c r="U205" i="2"/>
  <c r="V205" i="2"/>
  <c r="W205" i="2"/>
  <c r="X205" i="2"/>
  <c r="AA205" i="2" s="1"/>
  <c r="Y205" i="2"/>
  <c r="Z205" i="2"/>
  <c r="AB205" i="2"/>
  <c r="AC205" i="2"/>
  <c r="U206" i="2"/>
  <c r="V206" i="2"/>
  <c r="W206" i="2"/>
  <c r="AC206" i="2" s="1"/>
  <c r="X206" i="2"/>
  <c r="Y206" i="2"/>
  <c r="AB206" i="2" s="1"/>
  <c r="Z206" i="2"/>
  <c r="AA206" i="2"/>
  <c r="U207" i="2"/>
  <c r="V207" i="2"/>
  <c r="AB207" i="2" s="1"/>
  <c r="W207" i="2"/>
  <c r="X207" i="2"/>
  <c r="AA207" i="2" s="1"/>
  <c r="Y207" i="2"/>
  <c r="Z207" i="2"/>
  <c r="AC207" i="2" s="1"/>
  <c r="U208" i="2"/>
  <c r="AA208" i="2" s="1"/>
  <c r="V208" i="2"/>
  <c r="W208" i="2"/>
  <c r="X208" i="2"/>
  <c r="Y208" i="2"/>
  <c r="AB208" i="2" s="1"/>
  <c r="Z208" i="2"/>
  <c r="AC208" i="2"/>
  <c r="U209" i="2"/>
  <c r="V209" i="2"/>
  <c r="W209" i="2"/>
  <c r="X209" i="2"/>
  <c r="AA209" i="2" s="1"/>
  <c r="Y209" i="2"/>
  <c r="Z209" i="2"/>
  <c r="AC209" i="2" s="1"/>
  <c r="AB209" i="2"/>
  <c r="U210" i="2"/>
  <c r="V210" i="2"/>
  <c r="W210" i="2"/>
  <c r="AC210" i="2" s="1"/>
  <c r="X210" i="2"/>
  <c r="Y210" i="2"/>
  <c r="AB210" i="2" s="1"/>
  <c r="Z210" i="2"/>
  <c r="AA210" i="2"/>
  <c r="U211" i="2"/>
  <c r="AA211" i="2" s="1"/>
  <c r="V211" i="2"/>
  <c r="AB211" i="2" s="1"/>
  <c r="W211" i="2"/>
  <c r="X211" i="2"/>
  <c r="Y211" i="2"/>
  <c r="Z211" i="2"/>
  <c r="AC211" i="2" s="1"/>
  <c r="U212" i="2"/>
  <c r="AA212" i="2" s="1"/>
  <c r="V212" i="2"/>
  <c r="W212" i="2"/>
  <c r="X212" i="2"/>
  <c r="Y212" i="2"/>
  <c r="AB212" i="2" s="1"/>
  <c r="Z212" i="2"/>
  <c r="AC212" i="2"/>
  <c r="U213" i="2"/>
  <c r="V213" i="2"/>
  <c r="W213" i="2"/>
  <c r="X213" i="2"/>
  <c r="AA213" i="2" s="1"/>
  <c r="Y213" i="2"/>
  <c r="Z213" i="2"/>
  <c r="AC213" i="2" s="1"/>
  <c r="AB213" i="2"/>
  <c r="U214" i="2"/>
  <c r="V214" i="2"/>
  <c r="W214" i="2"/>
  <c r="AC214" i="2" s="1"/>
  <c r="X214" i="2"/>
  <c r="Y214" i="2"/>
  <c r="AB214" i="2" s="1"/>
  <c r="Z214" i="2"/>
  <c r="AA214" i="2"/>
  <c r="U215" i="2"/>
  <c r="V215" i="2"/>
  <c r="AB215" i="2" s="1"/>
  <c r="W215" i="2"/>
  <c r="X215" i="2"/>
  <c r="AA215" i="2" s="1"/>
  <c r="Y215" i="2"/>
  <c r="Z215" i="2"/>
  <c r="AC215" i="2" s="1"/>
  <c r="U216" i="2"/>
  <c r="AA216" i="2" s="1"/>
  <c r="V216" i="2"/>
  <c r="W216" i="2"/>
  <c r="X216" i="2"/>
  <c r="Y216" i="2"/>
  <c r="AB216" i="2" s="1"/>
  <c r="Z216" i="2"/>
  <c r="AC216" i="2"/>
  <c r="U217" i="2"/>
  <c r="V217" i="2"/>
  <c r="W217" i="2"/>
  <c r="X217" i="2"/>
  <c r="AA217" i="2" s="1"/>
  <c r="Y217" i="2"/>
  <c r="Z217" i="2"/>
  <c r="AC217" i="2" s="1"/>
  <c r="AB217" i="2"/>
  <c r="U218" i="2"/>
  <c r="V218" i="2"/>
  <c r="W218" i="2"/>
  <c r="AC218" i="2" s="1"/>
  <c r="X218" i="2"/>
  <c r="Y218" i="2"/>
  <c r="AB218" i="2" s="1"/>
  <c r="Z218" i="2"/>
  <c r="AA218" i="2"/>
  <c r="U219" i="2"/>
  <c r="V219" i="2"/>
  <c r="AB219" i="2" s="1"/>
  <c r="W219" i="2"/>
  <c r="X219" i="2"/>
  <c r="AA219" i="2" s="1"/>
  <c r="Y219" i="2"/>
  <c r="Z219" i="2"/>
  <c r="AC219" i="2" s="1"/>
  <c r="U220" i="2"/>
  <c r="AA220" i="2" s="1"/>
  <c r="V220" i="2"/>
  <c r="W220" i="2"/>
  <c r="X220" i="2"/>
  <c r="Y220" i="2"/>
  <c r="AB220" i="2" s="1"/>
  <c r="Z220" i="2"/>
  <c r="AC220" i="2"/>
  <c r="U221" i="2"/>
  <c r="V221" i="2"/>
  <c r="W221" i="2"/>
  <c r="X221" i="2"/>
  <c r="AA221" i="2" s="1"/>
  <c r="Y221" i="2"/>
  <c r="Z221" i="2"/>
  <c r="AC221" i="2" s="1"/>
  <c r="AB221" i="2"/>
  <c r="U222" i="2"/>
  <c r="V222" i="2"/>
  <c r="W222" i="2"/>
  <c r="AC222" i="2" s="1"/>
  <c r="X222" i="2"/>
  <c r="Y222" i="2"/>
  <c r="AB222" i="2" s="1"/>
  <c r="Z222" i="2"/>
  <c r="AA222" i="2"/>
  <c r="U223" i="2"/>
  <c r="AA223" i="2" s="1"/>
  <c r="V223" i="2"/>
  <c r="AB223" i="2" s="1"/>
  <c r="W223" i="2"/>
  <c r="X223" i="2"/>
  <c r="Y223" i="2"/>
  <c r="Z223" i="2"/>
  <c r="AC223" i="2" s="1"/>
  <c r="U224" i="2"/>
  <c r="AA224" i="2" s="1"/>
  <c r="V224" i="2"/>
  <c r="W224" i="2"/>
  <c r="X224" i="2"/>
  <c r="Y224" i="2"/>
  <c r="AB224" i="2" s="1"/>
  <c r="Z224" i="2"/>
  <c r="AC224" i="2"/>
  <c r="U225" i="2"/>
  <c r="V225" i="2"/>
  <c r="W225" i="2"/>
  <c r="AC225" i="2" s="1"/>
  <c r="X225" i="2"/>
  <c r="AA225" i="2" s="1"/>
  <c r="Y225" i="2"/>
  <c r="Z225" i="2"/>
  <c r="AB225" i="2"/>
  <c r="U226" i="2"/>
  <c r="V226" i="2"/>
  <c r="W226" i="2"/>
  <c r="AC226" i="2" s="1"/>
  <c r="X226" i="2"/>
  <c r="Y226" i="2"/>
  <c r="AB226" i="2" s="1"/>
  <c r="Z226" i="2"/>
  <c r="AA226" i="2"/>
  <c r="U227" i="2"/>
  <c r="V227" i="2"/>
  <c r="AB227" i="2" s="1"/>
  <c r="W227" i="2"/>
  <c r="X227" i="2"/>
  <c r="AA227" i="2" s="1"/>
  <c r="Y227" i="2"/>
  <c r="Z227" i="2"/>
  <c r="AC227" i="2" s="1"/>
  <c r="U228" i="2"/>
  <c r="AA228" i="2" s="1"/>
  <c r="V228" i="2"/>
  <c r="W228" i="2"/>
  <c r="X228" i="2"/>
  <c r="Y228" i="2"/>
  <c r="AB228" i="2" s="1"/>
  <c r="Z228" i="2"/>
  <c r="AC228" i="2"/>
  <c r="U229" i="2"/>
  <c r="V229" i="2"/>
  <c r="W229" i="2"/>
  <c r="X229" i="2"/>
  <c r="AA229" i="2" s="1"/>
  <c r="Y229" i="2"/>
  <c r="Z229" i="2"/>
  <c r="AC229" i="2" s="1"/>
  <c r="AB229" i="2"/>
  <c r="U230" i="2"/>
  <c r="V230" i="2"/>
  <c r="W230" i="2"/>
  <c r="AC230" i="2" s="1"/>
  <c r="X230" i="2"/>
  <c r="Y230" i="2"/>
  <c r="AB230" i="2" s="1"/>
  <c r="Z230" i="2"/>
  <c r="AA230" i="2"/>
  <c r="U231" i="2"/>
  <c r="V231" i="2"/>
  <c r="AB231" i="2" s="1"/>
  <c r="W231" i="2"/>
  <c r="X231" i="2"/>
  <c r="AA231" i="2" s="1"/>
  <c r="Y231" i="2"/>
  <c r="Z231" i="2"/>
  <c r="AC231" i="2" s="1"/>
  <c r="U232" i="2"/>
  <c r="AA232" i="2" s="1"/>
  <c r="V232" i="2"/>
  <c r="W232" i="2"/>
  <c r="X232" i="2"/>
  <c r="Y232" i="2"/>
  <c r="AB232" i="2" s="1"/>
  <c r="Z232" i="2"/>
  <c r="AC232" i="2"/>
  <c r="U233" i="2"/>
  <c r="V233" i="2"/>
  <c r="W233" i="2"/>
  <c r="X233" i="2"/>
  <c r="AA233" i="2" s="1"/>
  <c r="Y233" i="2"/>
  <c r="Z233" i="2"/>
  <c r="AC233" i="2" s="1"/>
  <c r="AB233" i="2"/>
  <c r="U234" i="2"/>
  <c r="V234" i="2"/>
  <c r="W234" i="2"/>
  <c r="AC234" i="2" s="1"/>
  <c r="X234" i="2"/>
  <c r="Y234" i="2"/>
  <c r="AB234" i="2" s="1"/>
  <c r="Z234" i="2"/>
  <c r="AA234" i="2"/>
  <c r="U235" i="2"/>
  <c r="AA235" i="2" s="1"/>
  <c r="V235" i="2"/>
  <c r="AB235" i="2" s="1"/>
  <c r="W235" i="2"/>
  <c r="X235" i="2"/>
  <c r="Y235" i="2"/>
  <c r="Z235" i="2"/>
  <c r="AC235" i="2" s="1"/>
  <c r="U236" i="2"/>
  <c r="AA236" i="2" s="1"/>
  <c r="V236" i="2"/>
  <c r="W236" i="2"/>
  <c r="X236" i="2"/>
  <c r="Y236" i="2"/>
  <c r="AB236" i="2" s="1"/>
  <c r="Z236" i="2"/>
  <c r="AC236" i="2"/>
  <c r="U237" i="2"/>
  <c r="V237" i="2"/>
  <c r="W237" i="2"/>
  <c r="X237" i="2"/>
  <c r="AA237" i="2" s="1"/>
  <c r="Y237" i="2"/>
  <c r="Z237" i="2"/>
  <c r="AC237" i="2" s="1"/>
  <c r="AB237" i="2"/>
  <c r="U238" i="2"/>
  <c r="V238" i="2"/>
  <c r="AB238" i="2" s="1"/>
  <c r="W238" i="2"/>
  <c r="AC238" i="2" s="1"/>
  <c r="X238" i="2"/>
  <c r="Y238" i="2"/>
  <c r="Z238" i="2"/>
  <c r="AA238" i="2"/>
  <c r="U239" i="2"/>
  <c r="AA239" i="2" s="1"/>
  <c r="V239" i="2"/>
  <c r="AB239" i="2" s="1"/>
  <c r="W239" i="2"/>
  <c r="X239" i="2"/>
  <c r="Y239" i="2"/>
  <c r="Z239" i="2"/>
  <c r="AC239" i="2" s="1"/>
  <c r="U240" i="2"/>
  <c r="AA240" i="2" s="1"/>
  <c r="V240" i="2"/>
  <c r="W240" i="2"/>
  <c r="X240" i="2"/>
  <c r="Y240" i="2"/>
  <c r="AB240" i="2" s="1"/>
  <c r="Z240" i="2"/>
  <c r="AC240" i="2"/>
  <c r="U241" i="2"/>
  <c r="V241" i="2"/>
  <c r="W241" i="2"/>
  <c r="X241" i="2"/>
  <c r="AA241" i="2" s="1"/>
  <c r="Y241" i="2"/>
  <c r="Z241" i="2"/>
  <c r="AC241" i="2" s="1"/>
  <c r="AB241" i="2"/>
  <c r="U242" i="2"/>
  <c r="V242" i="2"/>
  <c r="W242" i="2"/>
  <c r="AC242" i="2" s="1"/>
  <c r="X242" i="2"/>
  <c r="Y242" i="2"/>
  <c r="AB242" i="2" s="1"/>
  <c r="Z242" i="2"/>
  <c r="AA242" i="2"/>
  <c r="U243" i="2"/>
  <c r="V243" i="2"/>
  <c r="AB243" i="2" s="1"/>
  <c r="W243" i="2"/>
  <c r="X243" i="2"/>
  <c r="AA243" i="2" s="1"/>
  <c r="Y243" i="2"/>
  <c r="Z243" i="2"/>
  <c r="AC243" i="2" s="1"/>
  <c r="U244" i="2"/>
  <c r="AA244" i="2" s="1"/>
  <c r="V244" i="2"/>
  <c r="W244" i="2"/>
  <c r="X244" i="2"/>
  <c r="Y244" i="2"/>
  <c r="AB244" i="2" s="1"/>
  <c r="Z244" i="2"/>
  <c r="AC244" i="2"/>
  <c r="U245" i="2"/>
  <c r="V245" i="2"/>
  <c r="W245" i="2"/>
  <c r="X245" i="2"/>
  <c r="AA245" i="2" s="1"/>
  <c r="Y245" i="2"/>
  <c r="Z245" i="2"/>
  <c r="AC245" i="2" s="1"/>
  <c r="AB245" i="2"/>
  <c r="U246" i="2"/>
  <c r="V246" i="2"/>
  <c r="W246" i="2"/>
  <c r="AC246" i="2" s="1"/>
  <c r="X246" i="2"/>
  <c r="Y246" i="2"/>
  <c r="AB246" i="2" s="1"/>
  <c r="Z246" i="2"/>
  <c r="AA246" i="2"/>
  <c r="U247" i="2"/>
  <c r="V247" i="2"/>
  <c r="AB247" i="2" s="1"/>
  <c r="W247" i="2"/>
  <c r="X247" i="2"/>
  <c r="AA247" i="2" s="1"/>
  <c r="Y247" i="2"/>
  <c r="Z247" i="2"/>
  <c r="AC247" i="2" s="1"/>
  <c r="U248" i="2"/>
  <c r="AA248" i="2" s="1"/>
  <c r="V248" i="2"/>
  <c r="W248" i="2"/>
  <c r="X248" i="2"/>
  <c r="Y248" i="2"/>
  <c r="AB248" i="2" s="1"/>
  <c r="Z248" i="2"/>
  <c r="AC248" i="2"/>
  <c r="U249" i="2"/>
  <c r="V249" i="2"/>
  <c r="W249" i="2"/>
  <c r="X249" i="2"/>
  <c r="AA249" i="2" s="1"/>
  <c r="Y249" i="2"/>
  <c r="Z249" i="2"/>
  <c r="AC249" i="2" s="1"/>
  <c r="AB249" i="2"/>
  <c r="U250" i="2"/>
  <c r="V250" i="2"/>
  <c r="W250" i="2"/>
  <c r="AC250" i="2" s="1"/>
  <c r="X250" i="2"/>
  <c r="Y250" i="2"/>
  <c r="AB250" i="2" s="1"/>
  <c r="Z250" i="2"/>
  <c r="AA250" i="2"/>
  <c r="U251" i="2"/>
  <c r="V251" i="2"/>
  <c r="AB251" i="2" s="1"/>
  <c r="W251" i="2"/>
  <c r="X251" i="2"/>
  <c r="AA251" i="2" s="1"/>
  <c r="Y251" i="2"/>
  <c r="Z251" i="2"/>
  <c r="AC251" i="2" s="1"/>
  <c r="U252" i="2"/>
  <c r="AA252" i="2" s="1"/>
  <c r="V252" i="2"/>
  <c r="W252" i="2"/>
  <c r="X252" i="2"/>
  <c r="Y252" i="2"/>
  <c r="AB252" i="2" s="1"/>
  <c r="Z252" i="2"/>
  <c r="AC252" i="2"/>
  <c r="U253" i="2"/>
  <c r="V253" i="2"/>
  <c r="W253" i="2"/>
  <c r="X253" i="2"/>
  <c r="AA253" i="2" s="1"/>
  <c r="Y253" i="2"/>
  <c r="Z253" i="2"/>
  <c r="AC253" i="2" s="1"/>
  <c r="AB253" i="2"/>
  <c r="U254" i="2"/>
  <c r="V254" i="2"/>
  <c r="W254" i="2"/>
  <c r="AC254" i="2" s="1"/>
  <c r="X254" i="2"/>
  <c r="Y254" i="2"/>
  <c r="AB254" i="2" s="1"/>
  <c r="Z254" i="2"/>
  <c r="AA254" i="2"/>
  <c r="U255" i="2"/>
  <c r="V255" i="2"/>
  <c r="AB255" i="2" s="1"/>
  <c r="W255" i="2"/>
  <c r="X255" i="2"/>
  <c r="AA255" i="2" s="1"/>
  <c r="Y255" i="2"/>
  <c r="Z255" i="2"/>
  <c r="AC255" i="2" s="1"/>
  <c r="U256" i="2"/>
  <c r="AA256" i="2" s="1"/>
  <c r="V256" i="2"/>
  <c r="W256" i="2"/>
  <c r="X256" i="2"/>
  <c r="Y256" i="2"/>
  <c r="AB256" i="2" s="1"/>
  <c r="Z256" i="2"/>
  <c r="AC256" i="2"/>
  <c r="U257" i="2"/>
  <c r="V257" i="2"/>
  <c r="W257" i="2"/>
  <c r="X257" i="2"/>
  <c r="AA257" i="2" s="1"/>
  <c r="Y257" i="2"/>
  <c r="Z257" i="2"/>
  <c r="AC257" i="2" s="1"/>
  <c r="AB257" i="2"/>
  <c r="U258" i="2"/>
  <c r="V258" i="2"/>
  <c r="W258" i="2"/>
  <c r="AC258" i="2" s="1"/>
  <c r="X258" i="2"/>
  <c r="Y258" i="2"/>
  <c r="AB258" i="2" s="1"/>
  <c r="Z258" i="2"/>
  <c r="AA258" i="2"/>
  <c r="U259" i="2"/>
  <c r="V259" i="2"/>
  <c r="AB259" i="2" s="1"/>
  <c r="W259" i="2"/>
  <c r="X259" i="2"/>
  <c r="AA259" i="2" s="1"/>
  <c r="Y259" i="2"/>
  <c r="Z259" i="2"/>
  <c r="AC259" i="2" s="1"/>
  <c r="U260" i="2"/>
  <c r="AA260" i="2" s="1"/>
  <c r="V260" i="2"/>
  <c r="W260" i="2"/>
  <c r="X260" i="2"/>
  <c r="Y260" i="2"/>
  <c r="AB260" i="2" s="1"/>
  <c r="Z260" i="2"/>
  <c r="AC260" i="2"/>
  <c r="U261" i="2"/>
  <c r="V261" i="2"/>
  <c r="W261" i="2"/>
  <c r="X261" i="2"/>
  <c r="AA261" i="2" s="1"/>
  <c r="Y261" i="2"/>
  <c r="Z261" i="2"/>
  <c r="AC261" i="2" s="1"/>
  <c r="AB261" i="2"/>
  <c r="U262" i="2"/>
  <c r="V262" i="2"/>
  <c r="W262" i="2"/>
  <c r="AC262" i="2" s="1"/>
  <c r="X262" i="2"/>
  <c r="Y262" i="2"/>
  <c r="AB262" i="2" s="1"/>
  <c r="Z262" i="2"/>
  <c r="AA262" i="2"/>
  <c r="U263" i="2"/>
  <c r="AA263" i="2" s="1"/>
  <c r="V263" i="2"/>
  <c r="AB263" i="2" s="1"/>
  <c r="W263" i="2"/>
  <c r="X263" i="2"/>
  <c r="Y263" i="2"/>
  <c r="Z263" i="2"/>
  <c r="AC263" i="2" s="1"/>
  <c r="U264" i="2"/>
  <c r="AA264" i="2" s="1"/>
  <c r="V264" i="2"/>
  <c r="W264" i="2"/>
  <c r="X264" i="2"/>
  <c r="Y264" i="2"/>
  <c r="AB264" i="2" s="1"/>
  <c r="Z264" i="2"/>
  <c r="AC264" i="2"/>
  <c r="U265" i="2"/>
  <c r="V265" i="2"/>
  <c r="W265" i="2"/>
  <c r="X265" i="2"/>
  <c r="AA265" i="2" s="1"/>
  <c r="Y265" i="2"/>
  <c r="Z265" i="2"/>
  <c r="AC265" i="2" s="1"/>
  <c r="AB265" i="2"/>
  <c r="U266" i="2"/>
  <c r="V266" i="2"/>
  <c r="W266" i="2"/>
  <c r="AC266" i="2" s="1"/>
  <c r="X266" i="2"/>
  <c r="Y266" i="2"/>
  <c r="AB266" i="2" s="1"/>
  <c r="Z266" i="2"/>
  <c r="AA266" i="2"/>
  <c r="U267" i="2"/>
  <c r="AA267" i="2" s="1"/>
  <c r="V267" i="2"/>
  <c r="AB267" i="2" s="1"/>
  <c r="W267" i="2"/>
  <c r="X267" i="2"/>
  <c r="Y267" i="2"/>
  <c r="Z267" i="2"/>
  <c r="AC267" i="2" s="1"/>
  <c r="U268" i="2"/>
  <c r="AA268" i="2" s="1"/>
  <c r="V268" i="2"/>
  <c r="W268" i="2"/>
  <c r="X268" i="2"/>
  <c r="Y268" i="2"/>
  <c r="AB268" i="2" s="1"/>
  <c r="Z268" i="2"/>
  <c r="AC268" i="2"/>
  <c r="U269" i="2"/>
  <c r="V269" i="2"/>
  <c r="W269" i="2"/>
  <c r="X269" i="2"/>
  <c r="AA269" i="2" s="1"/>
  <c r="Y269" i="2"/>
  <c r="Z269" i="2"/>
  <c r="AC269" i="2" s="1"/>
  <c r="AB269" i="2"/>
  <c r="U270" i="2"/>
  <c r="V270" i="2"/>
  <c r="W270" i="2"/>
  <c r="AC270" i="2" s="1"/>
  <c r="X270" i="2"/>
  <c r="Y270" i="2"/>
  <c r="AB270" i="2" s="1"/>
  <c r="Z270" i="2"/>
  <c r="AA270" i="2"/>
  <c r="U271" i="2"/>
  <c r="AA271" i="2" s="1"/>
  <c r="V271" i="2"/>
  <c r="AB271" i="2" s="1"/>
  <c r="W271" i="2"/>
  <c r="X271" i="2"/>
  <c r="Y271" i="2"/>
  <c r="Z271" i="2"/>
  <c r="AC271" i="2" s="1"/>
  <c r="U272" i="2"/>
  <c r="AA272" i="2" s="1"/>
  <c r="V272" i="2"/>
  <c r="W272" i="2"/>
  <c r="X272" i="2"/>
  <c r="Y272" i="2"/>
  <c r="AB272" i="2" s="1"/>
  <c r="Z272" i="2"/>
  <c r="AC272" i="2"/>
  <c r="U273" i="2"/>
  <c r="V273" i="2"/>
  <c r="W273" i="2"/>
  <c r="AC273" i="2" s="1"/>
  <c r="X273" i="2"/>
  <c r="AA273" i="2" s="1"/>
  <c r="Y273" i="2"/>
  <c r="Z273" i="2"/>
  <c r="AB273" i="2"/>
  <c r="U274" i="2"/>
  <c r="V274" i="2"/>
  <c r="AB274" i="2" s="1"/>
  <c r="W274" i="2"/>
  <c r="AC274" i="2" s="1"/>
  <c r="X274" i="2"/>
  <c r="Y274" i="2"/>
  <c r="Z274" i="2"/>
  <c r="AA274" i="2"/>
  <c r="U275" i="2"/>
  <c r="AA275" i="2" s="1"/>
  <c r="V275" i="2"/>
  <c r="AB275" i="2" s="1"/>
  <c r="W275" i="2"/>
  <c r="X275" i="2"/>
  <c r="Y275" i="2"/>
  <c r="Z275" i="2"/>
  <c r="AC275" i="2" s="1"/>
  <c r="U276" i="2"/>
  <c r="AA276" i="2" s="1"/>
  <c r="V276" i="2"/>
  <c r="W276" i="2"/>
  <c r="X276" i="2"/>
  <c r="Y276" i="2"/>
  <c r="AB276" i="2" s="1"/>
  <c r="Z276" i="2"/>
  <c r="AC276" i="2"/>
  <c r="U277" i="2"/>
  <c r="V277" i="2"/>
  <c r="W277" i="2"/>
  <c r="AC277" i="2" s="1"/>
  <c r="X277" i="2"/>
  <c r="AA277" i="2" s="1"/>
  <c r="Y277" i="2"/>
  <c r="Z277" i="2"/>
  <c r="AB277" i="2"/>
  <c r="U278" i="2"/>
  <c r="V278" i="2"/>
  <c r="AB278" i="2" s="1"/>
  <c r="W278" i="2"/>
  <c r="AC278" i="2" s="1"/>
  <c r="X278" i="2"/>
  <c r="Y278" i="2"/>
  <c r="Z278" i="2"/>
  <c r="AA278" i="2"/>
  <c r="U279" i="2"/>
  <c r="AA279" i="2" s="1"/>
  <c r="V279" i="2"/>
  <c r="AB279" i="2" s="1"/>
  <c r="W279" i="2"/>
  <c r="X279" i="2"/>
  <c r="Y279" i="2"/>
  <c r="Z279" i="2"/>
  <c r="AC279" i="2" s="1"/>
  <c r="U280" i="2"/>
  <c r="AA280" i="2" s="1"/>
  <c r="V280" i="2"/>
  <c r="W280" i="2"/>
  <c r="X280" i="2"/>
  <c r="Y280" i="2"/>
  <c r="AB280" i="2" s="1"/>
  <c r="Z280" i="2"/>
  <c r="AC280" i="2"/>
  <c r="U281" i="2"/>
  <c r="V281" i="2"/>
  <c r="W281" i="2"/>
  <c r="AC281" i="2" s="1"/>
  <c r="X281" i="2"/>
  <c r="AA281" i="2" s="1"/>
  <c r="Y281" i="2"/>
  <c r="Z281" i="2"/>
  <c r="AB281" i="2"/>
  <c r="U282" i="2"/>
  <c r="V282" i="2"/>
  <c r="AB282" i="2" s="1"/>
  <c r="W282" i="2"/>
  <c r="AC282" i="2" s="1"/>
  <c r="X282" i="2"/>
  <c r="Y282" i="2"/>
  <c r="Z282" i="2"/>
  <c r="AA282" i="2"/>
  <c r="U283" i="2"/>
  <c r="AA283" i="2" s="1"/>
  <c r="V283" i="2"/>
  <c r="AB283" i="2" s="1"/>
  <c r="W283" i="2"/>
  <c r="X283" i="2"/>
  <c r="Y283" i="2"/>
  <c r="Z283" i="2"/>
  <c r="AC283" i="2" s="1"/>
  <c r="U284" i="2"/>
  <c r="AA284" i="2" s="1"/>
  <c r="V284" i="2"/>
  <c r="W284" i="2"/>
  <c r="X284" i="2"/>
  <c r="Y284" i="2"/>
  <c r="AB284" i="2" s="1"/>
  <c r="Z284" i="2"/>
  <c r="AC284" i="2"/>
  <c r="U285" i="2"/>
  <c r="V285" i="2"/>
  <c r="W285" i="2"/>
  <c r="AC285" i="2" s="1"/>
  <c r="X285" i="2"/>
  <c r="AA285" i="2" s="1"/>
  <c r="Y285" i="2"/>
  <c r="Z285" i="2"/>
  <c r="AB285" i="2"/>
  <c r="U286" i="2"/>
  <c r="V286" i="2"/>
  <c r="AB286" i="2" s="1"/>
  <c r="W286" i="2"/>
  <c r="AC286" i="2" s="1"/>
  <c r="X286" i="2"/>
  <c r="Y286" i="2"/>
  <c r="Z286" i="2"/>
  <c r="AA286" i="2"/>
  <c r="U287" i="2"/>
  <c r="AA287" i="2" s="1"/>
  <c r="V287" i="2"/>
  <c r="AB287" i="2" s="1"/>
  <c r="W287" i="2"/>
  <c r="X287" i="2"/>
  <c r="Y287" i="2"/>
  <c r="Z287" i="2"/>
  <c r="AC287" i="2" s="1"/>
  <c r="U288" i="2"/>
  <c r="AA288" i="2" s="1"/>
  <c r="V288" i="2"/>
  <c r="W288" i="2"/>
  <c r="X288" i="2"/>
  <c r="Y288" i="2"/>
  <c r="AB288" i="2" s="1"/>
  <c r="Z288" i="2"/>
  <c r="AC288" i="2"/>
  <c r="U289" i="2"/>
  <c r="V289" i="2"/>
  <c r="W289" i="2"/>
  <c r="AC289" i="2" s="1"/>
  <c r="X289" i="2"/>
  <c r="AA289" i="2" s="1"/>
  <c r="Y289" i="2"/>
  <c r="Z289" i="2"/>
  <c r="AB289" i="2"/>
  <c r="U290" i="2"/>
  <c r="V290" i="2"/>
  <c r="AB290" i="2" s="1"/>
  <c r="W290" i="2"/>
  <c r="AC290" i="2" s="1"/>
  <c r="X290" i="2"/>
  <c r="Y290" i="2"/>
  <c r="Z290" i="2"/>
  <c r="AA290" i="2"/>
  <c r="U291" i="2"/>
  <c r="AA291" i="2" s="1"/>
  <c r="V291" i="2"/>
  <c r="AB291" i="2" s="1"/>
  <c r="W291" i="2"/>
  <c r="X291" i="2"/>
  <c r="Y291" i="2"/>
  <c r="Z291" i="2"/>
  <c r="AC291" i="2" s="1"/>
  <c r="U292" i="2"/>
  <c r="AA292" i="2" s="1"/>
  <c r="V292" i="2"/>
  <c r="W292" i="2"/>
  <c r="X292" i="2"/>
  <c r="Y292" i="2"/>
  <c r="AB292" i="2" s="1"/>
  <c r="Z292" i="2"/>
  <c r="AC292" i="2"/>
  <c r="U293" i="2"/>
  <c r="V293" i="2"/>
  <c r="W293" i="2"/>
  <c r="AC293" i="2" s="1"/>
  <c r="X293" i="2"/>
  <c r="AA293" i="2" s="1"/>
  <c r="Y293" i="2"/>
  <c r="Z293" i="2"/>
  <c r="AB293" i="2"/>
  <c r="U294" i="2"/>
  <c r="V294" i="2"/>
  <c r="AB294" i="2" s="1"/>
  <c r="W294" i="2"/>
  <c r="AC294" i="2" s="1"/>
  <c r="X294" i="2"/>
  <c r="Y294" i="2"/>
  <c r="Z294" i="2"/>
  <c r="AA294" i="2"/>
  <c r="U295" i="2"/>
  <c r="AA295" i="2" s="1"/>
  <c r="V295" i="2"/>
  <c r="AB295" i="2" s="1"/>
  <c r="W295" i="2"/>
  <c r="X295" i="2"/>
  <c r="Y295" i="2"/>
  <c r="Z295" i="2"/>
  <c r="AC295" i="2" s="1"/>
  <c r="U296" i="2"/>
  <c r="AA296" i="2" s="1"/>
  <c r="V296" i="2"/>
  <c r="W296" i="2"/>
  <c r="X296" i="2"/>
  <c r="Y296" i="2"/>
  <c r="AB296" i="2" s="1"/>
  <c r="Z296" i="2"/>
  <c r="AC296" i="2"/>
  <c r="U297" i="2"/>
  <c r="V297" i="2"/>
  <c r="W297" i="2"/>
  <c r="AC297" i="2" s="1"/>
  <c r="X297" i="2"/>
  <c r="AA297" i="2" s="1"/>
  <c r="Y297" i="2"/>
  <c r="Z297" i="2"/>
  <c r="AB297" i="2"/>
  <c r="U298" i="2"/>
  <c r="V298" i="2"/>
  <c r="AB298" i="2" s="1"/>
  <c r="W298" i="2"/>
  <c r="AC298" i="2" s="1"/>
  <c r="X298" i="2"/>
  <c r="Y298" i="2"/>
  <c r="Z298" i="2"/>
  <c r="AA298" i="2"/>
  <c r="U299" i="2"/>
  <c r="AA299" i="2" s="1"/>
  <c r="V299" i="2"/>
  <c r="AB299" i="2" s="1"/>
  <c r="W299" i="2"/>
  <c r="X299" i="2"/>
  <c r="Y299" i="2"/>
  <c r="Z299" i="2"/>
  <c r="AC299" i="2" s="1"/>
  <c r="U300" i="2"/>
  <c r="AA300" i="2" s="1"/>
  <c r="V300" i="2"/>
  <c r="W300" i="2"/>
  <c r="X300" i="2"/>
  <c r="Y300" i="2"/>
  <c r="AB300" i="2" s="1"/>
  <c r="Z300" i="2"/>
  <c r="AC300" i="2"/>
  <c r="U301" i="2"/>
  <c r="V301" i="2"/>
  <c r="W301" i="2"/>
  <c r="AC301" i="2" s="1"/>
  <c r="X301" i="2"/>
  <c r="AA301" i="2" s="1"/>
  <c r="Y301" i="2"/>
  <c r="Z301" i="2"/>
  <c r="AB301" i="2"/>
  <c r="U302" i="2"/>
  <c r="V302" i="2"/>
  <c r="W302" i="2"/>
  <c r="AC302" i="2" s="1"/>
  <c r="X302" i="2"/>
  <c r="Y302" i="2"/>
  <c r="Z302" i="2"/>
  <c r="AA302" i="2"/>
  <c r="U303" i="2"/>
  <c r="AA303" i="2" s="1"/>
  <c r="V303" i="2"/>
  <c r="W303" i="2"/>
  <c r="X303" i="2"/>
  <c r="Y303" i="2"/>
  <c r="Z303" i="2"/>
  <c r="AC303" i="2" s="1"/>
  <c r="AB303" i="2"/>
  <c r="U304" i="2"/>
  <c r="V304" i="2"/>
  <c r="AB304" i="2" s="1"/>
  <c r="W304" i="2"/>
  <c r="AC304" i="2" s="1"/>
  <c r="X304" i="2"/>
  <c r="Y304" i="2"/>
  <c r="Z304" i="2"/>
  <c r="AA304" i="2"/>
  <c r="U305" i="2"/>
  <c r="AA305" i="2" s="1"/>
  <c r="V305" i="2"/>
  <c r="AB305" i="2" s="1"/>
  <c r="W305" i="2"/>
  <c r="X305" i="2"/>
  <c r="Y305" i="2"/>
  <c r="Z305" i="2"/>
  <c r="AC305" i="2" s="1"/>
  <c r="U306" i="2"/>
  <c r="AA306" i="2" s="1"/>
  <c r="V306" i="2"/>
  <c r="W306" i="2"/>
  <c r="X306" i="2"/>
  <c r="Y306" i="2"/>
  <c r="AB306" i="2" s="1"/>
  <c r="Z306" i="2"/>
  <c r="AC306" i="2"/>
  <c r="U307" i="2"/>
  <c r="V307" i="2"/>
  <c r="W307" i="2"/>
  <c r="AC307" i="2" s="1"/>
  <c r="X307" i="2"/>
  <c r="AA307" i="2" s="1"/>
  <c r="Y307" i="2"/>
  <c r="Z307" i="2"/>
  <c r="AB307" i="2"/>
  <c r="U308" i="2"/>
  <c r="V308" i="2"/>
  <c r="AB308" i="2" s="1"/>
  <c r="W308" i="2"/>
  <c r="AC308" i="2" s="1"/>
  <c r="X308" i="2"/>
  <c r="Y308" i="2"/>
  <c r="Z308" i="2"/>
  <c r="AA308" i="2"/>
  <c r="U309" i="2"/>
  <c r="AA309" i="2" s="1"/>
  <c r="V309" i="2"/>
  <c r="AB309" i="2" s="1"/>
  <c r="W309" i="2"/>
  <c r="X309" i="2"/>
  <c r="Y309" i="2"/>
  <c r="Z309" i="2"/>
  <c r="AC309" i="2" s="1"/>
  <c r="U310" i="2"/>
  <c r="AA310" i="2" s="1"/>
  <c r="V310" i="2"/>
  <c r="W310" i="2"/>
  <c r="X310" i="2"/>
  <c r="Y310" i="2"/>
  <c r="AB310" i="2" s="1"/>
  <c r="Z310" i="2"/>
  <c r="AC310" i="2"/>
  <c r="U311" i="2"/>
  <c r="V311" i="2"/>
  <c r="W311" i="2"/>
  <c r="AC311" i="2" s="1"/>
  <c r="X311" i="2"/>
  <c r="AA311" i="2" s="1"/>
  <c r="Y311" i="2"/>
  <c r="Z311" i="2"/>
  <c r="AB311" i="2"/>
  <c r="U312" i="2"/>
  <c r="V312" i="2"/>
  <c r="AB312" i="2" s="1"/>
  <c r="W312" i="2"/>
  <c r="AC312" i="2" s="1"/>
  <c r="X312" i="2"/>
  <c r="Y312" i="2"/>
  <c r="Z312" i="2"/>
  <c r="AA312" i="2"/>
  <c r="U313" i="2"/>
  <c r="AA313" i="2" s="1"/>
  <c r="V313" i="2"/>
  <c r="AB313" i="2" s="1"/>
  <c r="W313" i="2"/>
  <c r="X313" i="2"/>
  <c r="Y313" i="2"/>
  <c r="Z313" i="2"/>
  <c r="AC313" i="2" s="1"/>
  <c r="U314" i="2"/>
  <c r="AA314" i="2" s="1"/>
  <c r="V314" i="2"/>
  <c r="W314" i="2"/>
  <c r="X314" i="2"/>
  <c r="Y314" i="2"/>
  <c r="AB314" i="2" s="1"/>
  <c r="Z314" i="2"/>
  <c r="AC314" i="2"/>
  <c r="U315" i="2"/>
  <c r="V315" i="2"/>
  <c r="W315" i="2"/>
  <c r="AC315" i="2" s="1"/>
  <c r="X315" i="2"/>
  <c r="AA315" i="2" s="1"/>
  <c r="Y315" i="2"/>
  <c r="Z315" i="2"/>
  <c r="AB315" i="2"/>
  <c r="U316" i="2"/>
  <c r="V316" i="2"/>
  <c r="AB316" i="2" s="1"/>
  <c r="W316" i="2"/>
  <c r="AC316" i="2" s="1"/>
  <c r="X316" i="2"/>
  <c r="Y316" i="2"/>
  <c r="Z316" i="2"/>
  <c r="AA316" i="2"/>
  <c r="U317" i="2"/>
  <c r="AA317" i="2" s="1"/>
  <c r="V317" i="2"/>
  <c r="AB317" i="2" s="1"/>
  <c r="W317" i="2"/>
  <c r="X317" i="2"/>
  <c r="Y317" i="2"/>
  <c r="Z317" i="2"/>
  <c r="AC317" i="2" s="1"/>
  <c r="U318" i="2"/>
  <c r="AA318" i="2" s="1"/>
  <c r="V318" i="2"/>
  <c r="W318" i="2"/>
  <c r="X318" i="2"/>
  <c r="Y318" i="2"/>
  <c r="AB318" i="2" s="1"/>
  <c r="Z318" i="2"/>
  <c r="AC318" i="2"/>
  <c r="U319" i="2"/>
  <c r="V319" i="2"/>
  <c r="W319" i="2"/>
  <c r="AC319" i="2" s="1"/>
  <c r="X319" i="2"/>
  <c r="AA319" i="2" s="1"/>
  <c r="Y319" i="2"/>
  <c r="Z319" i="2"/>
  <c r="AB319" i="2"/>
  <c r="U320" i="2"/>
  <c r="V320" i="2"/>
  <c r="AB320" i="2" s="1"/>
  <c r="W320" i="2"/>
  <c r="AC320" i="2" s="1"/>
  <c r="X320" i="2"/>
  <c r="Y320" i="2"/>
  <c r="Z320" i="2"/>
  <c r="AA320" i="2"/>
  <c r="U321" i="2"/>
  <c r="AA321" i="2" s="1"/>
  <c r="V321" i="2"/>
  <c r="AB321" i="2" s="1"/>
  <c r="W321" i="2"/>
  <c r="X321" i="2"/>
  <c r="Y321" i="2"/>
  <c r="Z321" i="2"/>
  <c r="AC321" i="2" s="1"/>
  <c r="U322" i="2"/>
  <c r="AA322" i="2" s="1"/>
  <c r="V322" i="2"/>
  <c r="W322" i="2"/>
  <c r="X322" i="2"/>
  <c r="Y322" i="2"/>
  <c r="AB322" i="2" s="1"/>
  <c r="Z322" i="2"/>
  <c r="AC322" i="2"/>
  <c r="U323" i="2"/>
  <c r="V323" i="2"/>
  <c r="W323" i="2"/>
  <c r="AC323" i="2" s="1"/>
  <c r="X323" i="2"/>
  <c r="AA323" i="2" s="1"/>
  <c r="Y323" i="2"/>
  <c r="Z323" i="2"/>
  <c r="AB323" i="2"/>
  <c r="U324" i="2"/>
  <c r="V324" i="2"/>
  <c r="AB324" i="2" s="1"/>
  <c r="W324" i="2"/>
  <c r="AC324" i="2" s="1"/>
  <c r="X324" i="2"/>
  <c r="Y324" i="2"/>
  <c r="Z324" i="2"/>
  <c r="AA324" i="2"/>
  <c r="U325" i="2"/>
  <c r="AA325" i="2" s="1"/>
  <c r="V325" i="2"/>
  <c r="AB325" i="2" s="1"/>
  <c r="W325" i="2"/>
  <c r="X325" i="2"/>
  <c r="Y325" i="2"/>
  <c r="Z325" i="2"/>
  <c r="AC325" i="2" s="1"/>
  <c r="U326" i="2"/>
  <c r="AA326" i="2" s="1"/>
  <c r="V326" i="2"/>
  <c r="W326" i="2"/>
  <c r="X326" i="2"/>
  <c r="Y326" i="2"/>
  <c r="AB326" i="2" s="1"/>
  <c r="Z326" i="2"/>
  <c r="AC326" i="2"/>
  <c r="U327" i="2"/>
  <c r="V327" i="2"/>
  <c r="W327" i="2"/>
  <c r="AC327" i="2" s="1"/>
  <c r="X327" i="2"/>
  <c r="AA327" i="2" s="1"/>
  <c r="Y327" i="2"/>
  <c r="Z327" i="2"/>
  <c r="AB327" i="2"/>
  <c r="U328" i="2"/>
  <c r="V328" i="2"/>
  <c r="AB328" i="2" s="1"/>
  <c r="W328" i="2"/>
  <c r="AC328" i="2" s="1"/>
  <c r="X328" i="2"/>
  <c r="Y328" i="2"/>
  <c r="Z328" i="2"/>
  <c r="AA328" i="2"/>
  <c r="U329" i="2"/>
  <c r="AA329" i="2" s="1"/>
  <c r="V329" i="2"/>
  <c r="AB329" i="2" s="1"/>
  <c r="W329" i="2"/>
  <c r="X329" i="2"/>
  <c r="Y329" i="2"/>
  <c r="Z329" i="2"/>
  <c r="AC329" i="2" s="1"/>
  <c r="U330" i="2"/>
  <c r="AA330" i="2" s="1"/>
  <c r="V330" i="2"/>
  <c r="W330" i="2"/>
  <c r="X330" i="2"/>
  <c r="Y330" i="2"/>
  <c r="AB330" i="2" s="1"/>
  <c r="Z330" i="2"/>
  <c r="AC330" i="2"/>
  <c r="U331" i="2"/>
  <c r="V331" i="2"/>
  <c r="W331" i="2"/>
  <c r="AC331" i="2" s="1"/>
  <c r="X331" i="2"/>
  <c r="AA331" i="2" s="1"/>
  <c r="Y331" i="2"/>
  <c r="Z331" i="2"/>
  <c r="AB331" i="2"/>
  <c r="U332" i="2"/>
  <c r="V332" i="2"/>
  <c r="AB332" i="2" s="1"/>
  <c r="W332" i="2"/>
  <c r="AC332" i="2" s="1"/>
  <c r="X332" i="2"/>
  <c r="Y332" i="2"/>
  <c r="Z332" i="2"/>
  <c r="AA332" i="2"/>
  <c r="U333" i="2"/>
  <c r="AA333" i="2" s="1"/>
  <c r="V333" i="2"/>
  <c r="AB333" i="2" s="1"/>
  <c r="W333" i="2"/>
  <c r="X333" i="2"/>
  <c r="Y333" i="2"/>
  <c r="Z333" i="2"/>
  <c r="AC333" i="2" s="1"/>
  <c r="U334" i="2"/>
  <c r="AA334" i="2" s="1"/>
  <c r="V334" i="2"/>
  <c r="W334" i="2"/>
  <c r="X334" i="2"/>
  <c r="Y334" i="2"/>
  <c r="AB334" i="2" s="1"/>
  <c r="Z334" i="2"/>
  <c r="AC334" i="2"/>
  <c r="U335" i="2"/>
  <c r="V335" i="2"/>
  <c r="W335" i="2"/>
  <c r="AC335" i="2" s="1"/>
  <c r="X335" i="2"/>
  <c r="AA335" i="2" s="1"/>
  <c r="Y335" i="2"/>
  <c r="Z335" i="2"/>
  <c r="AB335" i="2"/>
  <c r="U336" i="2"/>
  <c r="V336" i="2"/>
  <c r="AB336" i="2" s="1"/>
  <c r="W336" i="2"/>
  <c r="AC336" i="2" s="1"/>
  <c r="X336" i="2"/>
  <c r="Y336" i="2"/>
  <c r="Z336" i="2"/>
  <c r="AA336" i="2"/>
  <c r="U337" i="2"/>
  <c r="AA337" i="2" s="1"/>
  <c r="V337" i="2"/>
  <c r="AB337" i="2" s="1"/>
  <c r="W337" i="2"/>
  <c r="X337" i="2"/>
  <c r="Y337" i="2"/>
  <c r="Z337" i="2"/>
  <c r="AC337" i="2" s="1"/>
  <c r="U338" i="2"/>
  <c r="AA338" i="2" s="1"/>
  <c r="V338" i="2"/>
  <c r="W338" i="2"/>
  <c r="X338" i="2"/>
  <c r="Y338" i="2"/>
  <c r="AB338" i="2" s="1"/>
  <c r="Z338" i="2"/>
  <c r="AC338" i="2"/>
  <c r="U339" i="2"/>
  <c r="V339" i="2"/>
  <c r="W339" i="2"/>
  <c r="AC339" i="2" s="1"/>
  <c r="X339" i="2"/>
  <c r="AA339" i="2" s="1"/>
  <c r="Y339" i="2"/>
  <c r="Z339" i="2"/>
  <c r="AB339" i="2"/>
  <c r="U340" i="2"/>
  <c r="V340" i="2"/>
  <c r="AB340" i="2" s="1"/>
  <c r="W340" i="2"/>
  <c r="AC340" i="2" s="1"/>
  <c r="X340" i="2"/>
  <c r="Y340" i="2"/>
  <c r="Z340" i="2"/>
  <c r="AA340" i="2"/>
  <c r="U341" i="2"/>
  <c r="AA341" i="2" s="1"/>
  <c r="V341" i="2"/>
  <c r="AB341" i="2" s="1"/>
  <c r="W341" i="2"/>
  <c r="X341" i="2"/>
  <c r="Y341" i="2"/>
  <c r="Z341" i="2"/>
  <c r="AC341" i="2" s="1"/>
  <c r="U342" i="2"/>
  <c r="AA342" i="2" s="1"/>
  <c r="V342" i="2"/>
  <c r="W342" i="2"/>
  <c r="X342" i="2"/>
  <c r="Y342" i="2"/>
  <c r="AB342" i="2" s="1"/>
  <c r="Z342" i="2"/>
  <c r="AC342" i="2"/>
  <c r="U343" i="2"/>
  <c r="V343" i="2"/>
  <c r="W343" i="2"/>
  <c r="AC343" i="2" s="1"/>
  <c r="X343" i="2"/>
  <c r="AA343" i="2" s="1"/>
  <c r="Y343" i="2"/>
  <c r="Z343" i="2"/>
  <c r="AB343" i="2"/>
  <c r="U344" i="2"/>
  <c r="V344" i="2"/>
  <c r="AB344" i="2" s="1"/>
  <c r="W344" i="2"/>
  <c r="AC344" i="2" s="1"/>
  <c r="X344" i="2"/>
  <c r="Y344" i="2"/>
  <c r="Z344" i="2"/>
  <c r="AA344" i="2"/>
  <c r="U345" i="2"/>
  <c r="AA345" i="2" s="1"/>
  <c r="V345" i="2"/>
  <c r="AB345" i="2" s="1"/>
  <c r="W345" i="2"/>
  <c r="X345" i="2"/>
  <c r="Y345" i="2"/>
  <c r="Z345" i="2"/>
  <c r="AC345" i="2" s="1"/>
  <c r="U346" i="2"/>
  <c r="AA346" i="2" s="1"/>
  <c r="V346" i="2"/>
  <c r="W346" i="2"/>
  <c r="X346" i="2"/>
  <c r="Y346" i="2"/>
  <c r="AB346" i="2" s="1"/>
  <c r="Z346" i="2"/>
  <c r="AC346" i="2"/>
  <c r="U347" i="2"/>
  <c r="V347" i="2"/>
  <c r="W347" i="2"/>
  <c r="AC347" i="2" s="1"/>
  <c r="X347" i="2"/>
  <c r="AA347" i="2" s="1"/>
  <c r="Y347" i="2"/>
  <c r="Z347" i="2"/>
  <c r="AB347" i="2"/>
  <c r="U348" i="2"/>
  <c r="V348" i="2"/>
  <c r="AB348" i="2" s="1"/>
  <c r="W348" i="2"/>
  <c r="AC348" i="2" s="1"/>
  <c r="X348" i="2"/>
  <c r="Y348" i="2"/>
  <c r="Z348" i="2"/>
  <c r="AA348" i="2"/>
  <c r="U349" i="2"/>
  <c r="AA349" i="2" s="1"/>
  <c r="V349" i="2"/>
  <c r="AB349" i="2" s="1"/>
  <c r="W349" i="2"/>
  <c r="X349" i="2"/>
  <c r="Y349" i="2"/>
  <c r="Z349" i="2"/>
  <c r="AC349" i="2" s="1"/>
  <c r="U350" i="2"/>
  <c r="AA350" i="2" s="1"/>
  <c r="V350" i="2"/>
  <c r="W350" i="2"/>
  <c r="X350" i="2"/>
  <c r="Y350" i="2"/>
  <c r="AB350" i="2" s="1"/>
  <c r="Z350" i="2"/>
  <c r="AC350" i="2"/>
  <c r="U351" i="2"/>
  <c r="V351" i="2"/>
  <c r="W351" i="2"/>
  <c r="AC351" i="2" s="1"/>
  <c r="X351" i="2"/>
  <c r="AA351" i="2" s="1"/>
  <c r="Y351" i="2"/>
  <c r="Z351" i="2"/>
  <c r="AB351" i="2"/>
  <c r="U352" i="2"/>
  <c r="V352" i="2"/>
  <c r="AB352" i="2" s="1"/>
  <c r="W352" i="2"/>
  <c r="AC352" i="2" s="1"/>
  <c r="X352" i="2"/>
  <c r="Y352" i="2"/>
  <c r="Z352" i="2"/>
  <c r="AA352" i="2"/>
  <c r="U353" i="2"/>
  <c r="AA353" i="2" s="1"/>
  <c r="V353" i="2"/>
  <c r="AB353" i="2" s="1"/>
  <c r="W353" i="2"/>
  <c r="X353" i="2"/>
  <c r="Y353" i="2"/>
  <c r="Z353" i="2"/>
  <c r="AC353" i="2" s="1"/>
  <c r="U354" i="2"/>
  <c r="AA354" i="2" s="1"/>
  <c r="V354" i="2"/>
  <c r="W354" i="2"/>
  <c r="X354" i="2"/>
  <c r="Y354" i="2"/>
  <c r="AB354" i="2" s="1"/>
  <c r="Z354" i="2"/>
  <c r="AC354" i="2"/>
  <c r="U355" i="2"/>
  <c r="V355" i="2"/>
  <c r="W355" i="2"/>
  <c r="AC355" i="2" s="1"/>
  <c r="X355" i="2"/>
  <c r="AA355" i="2" s="1"/>
  <c r="Y355" i="2"/>
  <c r="Z355" i="2"/>
  <c r="AB355" i="2"/>
  <c r="U356" i="2"/>
  <c r="V356" i="2"/>
  <c r="AB356" i="2" s="1"/>
  <c r="W356" i="2"/>
  <c r="AC356" i="2" s="1"/>
  <c r="X356" i="2"/>
  <c r="Y356" i="2"/>
  <c r="Z356" i="2"/>
  <c r="AA356" i="2"/>
  <c r="U357" i="2"/>
  <c r="AA357" i="2" s="1"/>
  <c r="V357" i="2"/>
  <c r="AB357" i="2" s="1"/>
  <c r="W357" i="2"/>
  <c r="X357" i="2"/>
  <c r="Y357" i="2"/>
  <c r="Z357" i="2"/>
  <c r="AC357" i="2" s="1"/>
  <c r="U358" i="2"/>
  <c r="AA358" i="2" s="1"/>
  <c r="V358" i="2"/>
  <c r="W358" i="2"/>
  <c r="X358" i="2"/>
  <c r="Y358" i="2"/>
  <c r="AB358" i="2" s="1"/>
  <c r="Z358" i="2"/>
  <c r="AC358" i="2"/>
  <c r="U359" i="2"/>
  <c r="V359" i="2"/>
  <c r="W359" i="2"/>
  <c r="AC359" i="2" s="1"/>
  <c r="X359" i="2"/>
  <c r="AA359" i="2" s="1"/>
  <c r="Y359" i="2"/>
  <c r="Z359" i="2"/>
  <c r="AB359" i="2"/>
  <c r="U360" i="2"/>
  <c r="V360" i="2"/>
  <c r="AB360" i="2" s="1"/>
  <c r="W360" i="2"/>
  <c r="AC360" i="2" s="1"/>
  <c r="X360" i="2"/>
  <c r="Y360" i="2"/>
  <c r="Z360" i="2"/>
  <c r="AA360" i="2"/>
  <c r="U361" i="2"/>
  <c r="AA361" i="2" s="1"/>
  <c r="V361" i="2"/>
  <c r="AB361" i="2" s="1"/>
  <c r="W361" i="2"/>
  <c r="X361" i="2"/>
  <c r="Y361" i="2"/>
  <c r="Z361" i="2"/>
  <c r="AC361" i="2" s="1"/>
  <c r="U362" i="2"/>
  <c r="AA362" i="2" s="1"/>
  <c r="V362" i="2"/>
  <c r="W362" i="2"/>
  <c r="X362" i="2"/>
  <c r="Y362" i="2"/>
  <c r="AB362" i="2" s="1"/>
  <c r="Z362" i="2"/>
  <c r="AC362" i="2"/>
  <c r="U363" i="2"/>
  <c r="V363" i="2"/>
  <c r="W363" i="2"/>
  <c r="AC363" i="2" s="1"/>
  <c r="X363" i="2"/>
  <c r="AA363" i="2" s="1"/>
  <c r="Y363" i="2"/>
  <c r="Z363" i="2"/>
  <c r="AB363" i="2"/>
  <c r="U364" i="2"/>
  <c r="V364" i="2"/>
  <c r="AB364" i="2" s="1"/>
  <c r="W364" i="2"/>
  <c r="AC364" i="2" s="1"/>
  <c r="X364" i="2"/>
  <c r="Y364" i="2"/>
  <c r="Z364" i="2"/>
  <c r="AA364" i="2"/>
  <c r="U365" i="2"/>
  <c r="AA365" i="2" s="1"/>
  <c r="V365" i="2"/>
  <c r="AB365" i="2" s="1"/>
  <c r="W365" i="2"/>
  <c r="X365" i="2"/>
  <c r="Y365" i="2"/>
  <c r="Z365" i="2"/>
  <c r="AC365" i="2" s="1"/>
  <c r="U366" i="2"/>
  <c r="AA366" i="2" s="1"/>
  <c r="V366" i="2"/>
  <c r="W366" i="2"/>
  <c r="X366" i="2"/>
  <c r="Y366" i="2"/>
  <c r="AB366" i="2" s="1"/>
  <c r="Z366" i="2"/>
  <c r="AC366" i="2"/>
  <c r="U367" i="2"/>
  <c r="V367" i="2"/>
  <c r="W367" i="2"/>
  <c r="AC367" i="2" s="1"/>
  <c r="X367" i="2"/>
  <c r="AA367" i="2" s="1"/>
  <c r="Y367" i="2"/>
  <c r="Z367" i="2"/>
  <c r="AB367" i="2"/>
  <c r="U368" i="2"/>
  <c r="V368" i="2"/>
  <c r="AB368" i="2" s="1"/>
  <c r="W368" i="2"/>
  <c r="AC368" i="2" s="1"/>
  <c r="X368" i="2"/>
  <c r="Y368" i="2"/>
  <c r="Z368" i="2"/>
  <c r="AA368" i="2"/>
  <c r="U369" i="2"/>
  <c r="AA369" i="2" s="1"/>
  <c r="V369" i="2"/>
  <c r="AB369" i="2" s="1"/>
  <c r="W369" i="2"/>
  <c r="X369" i="2"/>
  <c r="Y369" i="2"/>
  <c r="Z369" i="2"/>
  <c r="AC369" i="2" s="1"/>
  <c r="U370" i="2"/>
  <c r="AA370" i="2" s="1"/>
  <c r="V370" i="2"/>
  <c r="W370" i="2"/>
  <c r="X370" i="2"/>
  <c r="Y370" i="2"/>
  <c r="AB370" i="2" s="1"/>
  <c r="Z370" i="2"/>
  <c r="AC370" i="2"/>
  <c r="U187" i="2"/>
  <c r="V187" i="2"/>
  <c r="W187" i="2"/>
  <c r="X187" i="2"/>
  <c r="AA187" i="2" s="1"/>
  <c r="Y187" i="2"/>
  <c r="Z187" i="2"/>
  <c r="AC187" i="2" s="1"/>
  <c r="AB187" i="2"/>
  <c r="U188" i="2"/>
  <c r="V188" i="2"/>
  <c r="W188" i="2"/>
  <c r="AC188" i="2" s="1"/>
  <c r="X188" i="2"/>
  <c r="Y188" i="2"/>
  <c r="AB188" i="2" s="1"/>
  <c r="Z188" i="2"/>
  <c r="AA188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E239" i="2"/>
  <c r="F239" i="2"/>
  <c r="O239" i="2" s="1"/>
  <c r="G239" i="2"/>
  <c r="H239" i="2"/>
  <c r="I239" i="2"/>
  <c r="J239" i="2"/>
  <c r="K239" i="2"/>
  <c r="L239" i="2"/>
  <c r="M239" i="2"/>
  <c r="N239" i="2"/>
  <c r="P239" i="2"/>
  <c r="E240" i="2"/>
  <c r="F240" i="2"/>
  <c r="O240" i="2" s="1"/>
  <c r="G240" i="2"/>
  <c r="H240" i="2"/>
  <c r="I240" i="2"/>
  <c r="J240" i="2"/>
  <c r="K240" i="2"/>
  <c r="L240" i="2"/>
  <c r="M240" i="2"/>
  <c r="N240" i="2"/>
  <c r="P240" i="2"/>
  <c r="E241" i="2"/>
  <c r="F241" i="2"/>
  <c r="O241" i="2" s="1"/>
  <c r="G241" i="2"/>
  <c r="H241" i="2"/>
  <c r="I241" i="2"/>
  <c r="J241" i="2"/>
  <c r="K241" i="2"/>
  <c r="L241" i="2"/>
  <c r="M241" i="2"/>
  <c r="N241" i="2"/>
  <c r="P241" i="2"/>
  <c r="E242" i="2"/>
  <c r="F242" i="2"/>
  <c r="O242" i="2" s="1"/>
  <c r="G242" i="2"/>
  <c r="H242" i="2"/>
  <c r="I242" i="2"/>
  <c r="J242" i="2"/>
  <c r="K242" i="2"/>
  <c r="L242" i="2"/>
  <c r="M242" i="2"/>
  <c r="N242" i="2"/>
  <c r="P242" i="2"/>
  <c r="E243" i="2"/>
  <c r="F243" i="2"/>
  <c r="O243" i="2" s="1"/>
  <c r="G243" i="2"/>
  <c r="H243" i="2"/>
  <c r="I243" i="2"/>
  <c r="J243" i="2"/>
  <c r="K243" i="2"/>
  <c r="L243" i="2"/>
  <c r="M243" i="2"/>
  <c r="N243" i="2"/>
  <c r="P243" i="2"/>
  <c r="E244" i="2"/>
  <c r="F244" i="2"/>
  <c r="O244" i="2" s="1"/>
  <c r="G244" i="2"/>
  <c r="H244" i="2"/>
  <c r="I244" i="2"/>
  <c r="J244" i="2"/>
  <c r="K244" i="2"/>
  <c r="L244" i="2"/>
  <c r="M244" i="2"/>
  <c r="N244" i="2"/>
  <c r="P244" i="2"/>
  <c r="E245" i="2"/>
  <c r="F245" i="2"/>
  <c r="O245" i="2" s="1"/>
  <c r="G245" i="2"/>
  <c r="H245" i="2"/>
  <c r="I245" i="2"/>
  <c r="J245" i="2"/>
  <c r="K245" i="2"/>
  <c r="L245" i="2"/>
  <c r="M245" i="2"/>
  <c r="N245" i="2"/>
  <c r="P245" i="2"/>
  <c r="E246" i="2"/>
  <c r="F246" i="2"/>
  <c r="O246" i="2" s="1"/>
  <c r="G246" i="2"/>
  <c r="H246" i="2"/>
  <c r="I246" i="2"/>
  <c r="J246" i="2"/>
  <c r="K246" i="2"/>
  <c r="L246" i="2"/>
  <c r="M246" i="2"/>
  <c r="N246" i="2"/>
  <c r="P246" i="2"/>
  <c r="E247" i="2"/>
  <c r="F247" i="2"/>
  <c r="O247" i="2" s="1"/>
  <c r="G247" i="2"/>
  <c r="H247" i="2"/>
  <c r="I247" i="2"/>
  <c r="J247" i="2"/>
  <c r="K247" i="2"/>
  <c r="L247" i="2"/>
  <c r="M247" i="2"/>
  <c r="N247" i="2"/>
  <c r="P247" i="2"/>
  <c r="E248" i="2"/>
  <c r="F248" i="2"/>
  <c r="O248" i="2" s="1"/>
  <c r="G248" i="2"/>
  <c r="H248" i="2"/>
  <c r="I248" i="2"/>
  <c r="J248" i="2"/>
  <c r="K248" i="2"/>
  <c r="L248" i="2"/>
  <c r="M248" i="2"/>
  <c r="N248" i="2"/>
  <c r="P248" i="2"/>
  <c r="E249" i="2"/>
  <c r="F249" i="2"/>
  <c r="O249" i="2" s="1"/>
  <c r="G249" i="2"/>
  <c r="H249" i="2"/>
  <c r="I249" i="2"/>
  <c r="J249" i="2"/>
  <c r="K249" i="2"/>
  <c r="L249" i="2"/>
  <c r="M249" i="2"/>
  <c r="N249" i="2"/>
  <c r="P249" i="2"/>
  <c r="E250" i="2"/>
  <c r="F250" i="2"/>
  <c r="O250" i="2" s="1"/>
  <c r="G250" i="2"/>
  <c r="H250" i="2"/>
  <c r="I250" i="2"/>
  <c r="J250" i="2"/>
  <c r="K250" i="2"/>
  <c r="L250" i="2"/>
  <c r="M250" i="2"/>
  <c r="N250" i="2"/>
  <c r="P250" i="2"/>
  <c r="E251" i="2"/>
  <c r="F251" i="2"/>
  <c r="O251" i="2" s="1"/>
  <c r="G251" i="2"/>
  <c r="H251" i="2"/>
  <c r="I251" i="2"/>
  <c r="J251" i="2"/>
  <c r="K251" i="2"/>
  <c r="L251" i="2"/>
  <c r="M251" i="2"/>
  <c r="N251" i="2"/>
  <c r="P251" i="2"/>
  <c r="E252" i="2"/>
  <c r="F252" i="2"/>
  <c r="O252" i="2" s="1"/>
  <c r="G252" i="2"/>
  <c r="H252" i="2"/>
  <c r="I252" i="2"/>
  <c r="J252" i="2"/>
  <c r="K252" i="2"/>
  <c r="L252" i="2"/>
  <c r="M252" i="2"/>
  <c r="N252" i="2"/>
  <c r="P252" i="2"/>
  <c r="E253" i="2"/>
  <c r="F253" i="2"/>
  <c r="O253" i="2" s="1"/>
  <c r="G253" i="2"/>
  <c r="H253" i="2"/>
  <c r="I253" i="2"/>
  <c r="J253" i="2"/>
  <c r="K253" i="2"/>
  <c r="L253" i="2"/>
  <c r="M253" i="2"/>
  <c r="N253" i="2"/>
  <c r="P253" i="2"/>
  <c r="E254" i="2"/>
  <c r="F254" i="2"/>
  <c r="O254" i="2" s="1"/>
  <c r="G254" i="2"/>
  <c r="H254" i="2"/>
  <c r="I254" i="2"/>
  <c r="J254" i="2"/>
  <c r="K254" i="2"/>
  <c r="L254" i="2"/>
  <c r="M254" i="2"/>
  <c r="N254" i="2"/>
  <c r="P254" i="2"/>
  <c r="E255" i="2"/>
  <c r="F255" i="2"/>
  <c r="O255" i="2" s="1"/>
  <c r="G255" i="2"/>
  <c r="H255" i="2"/>
  <c r="I255" i="2"/>
  <c r="J255" i="2"/>
  <c r="K255" i="2"/>
  <c r="L255" i="2"/>
  <c r="M255" i="2"/>
  <c r="N255" i="2"/>
  <c r="P255" i="2"/>
  <c r="E256" i="2"/>
  <c r="F256" i="2"/>
  <c r="O256" i="2" s="1"/>
  <c r="G256" i="2"/>
  <c r="H256" i="2"/>
  <c r="I256" i="2"/>
  <c r="J256" i="2"/>
  <c r="K256" i="2"/>
  <c r="L256" i="2"/>
  <c r="M256" i="2"/>
  <c r="N256" i="2"/>
  <c r="P256" i="2"/>
  <c r="E257" i="2"/>
  <c r="F257" i="2"/>
  <c r="O257" i="2" s="1"/>
  <c r="G257" i="2"/>
  <c r="H257" i="2"/>
  <c r="I257" i="2"/>
  <c r="J257" i="2"/>
  <c r="K257" i="2"/>
  <c r="L257" i="2"/>
  <c r="M257" i="2"/>
  <c r="N257" i="2"/>
  <c r="P257" i="2"/>
  <c r="E258" i="2"/>
  <c r="F258" i="2"/>
  <c r="O258" i="2" s="1"/>
  <c r="G258" i="2"/>
  <c r="H258" i="2"/>
  <c r="I258" i="2"/>
  <c r="J258" i="2"/>
  <c r="K258" i="2"/>
  <c r="L258" i="2"/>
  <c r="M258" i="2"/>
  <c r="N258" i="2"/>
  <c r="P258" i="2"/>
  <c r="E259" i="2"/>
  <c r="F259" i="2"/>
  <c r="O259" i="2" s="1"/>
  <c r="G259" i="2"/>
  <c r="H259" i="2"/>
  <c r="I259" i="2"/>
  <c r="J259" i="2"/>
  <c r="K259" i="2"/>
  <c r="L259" i="2"/>
  <c r="M259" i="2"/>
  <c r="N259" i="2"/>
  <c r="P259" i="2"/>
  <c r="E260" i="2"/>
  <c r="F260" i="2"/>
  <c r="O260" i="2" s="1"/>
  <c r="G260" i="2"/>
  <c r="H260" i="2"/>
  <c r="I260" i="2"/>
  <c r="J260" i="2"/>
  <c r="K260" i="2"/>
  <c r="L260" i="2"/>
  <c r="M260" i="2"/>
  <c r="N260" i="2"/>
  <c r="P260" i="2"/>
  <c r="E261" i="2"/>
  <c r="F261" i="2"/>
  <c r="O261" i="2" s="1"/>
  <c r="G261" i="2"/>
  <c r="H261" i="2"/>
  <c r="I261" i="2"/>
  <c r="J261" i="2"/>
  <c r="K261" i="2"/>
  <c r="L261" i="2"/>
  <c r="M261" i="2"/>
  <c r="N261" i="2"/>
  <c r="P261" i="2"/>
  <c r="E262" i="2"/>
  <c r="F262" i="2"/>
  <c r="O262" i="2" s="1"/>
  <c r="G262" i="2"/>
  <c r="H262" i="2"/>
  <c r="I262" i="2"/>
  <c r="J262" i="2"/>
  <c r="K262" i="2"/>
  <c r="L262" i="2"/>
  <c r="M262" i="2"/>
  <c r="N262" i="2"/>
  <c r="P262" i="2"/>
  <c r="E263" i="2"/>
  <c r="F263" i="2"/>
  <c r="O263" i="2" s="1"/>
  <c r="G263" i="2"/>
  <c r="H263" i="2"/>
  <c r="I263" i="2"/>
  <c r="J263" i="2"/>
  <c r="K263" i="2"/>
  <c r="L263" i="2"/>
  <c r="M263" i="2"/>
  <c r="N263" i="2"/>
  <c r="P263" i="2"/>
  <c r="E264" i="2"/>
  <c r="F264" i="2"/>
  <c r="O264" i="2" s="1"/>
  <c r="G264" i="2"/>
  <c r="H264" i="2"/>
  <c r="I264" i="2"/>
  <c r="J264" i="2"/>
  <c r="K264" i="2"/>
  <c r="L264" i="2"/>
  <c r="M264" i="2"/>
  <c r="N264" i="2"/>
  <c r="P264" i="2"/>
  <c r="E265" i="2"/>
  <c r="F265" i="2"/>
  <c r="O265" i="2" s="1"/>
  <c r="G265" i="2"/>
  <c r="H265" i="2"/>
  <c r="I265" i="2"/>
  <c r="J265" i="2"/>
  <c r="K265" i="2"/>
  <c r="L265" i="2"/>
  <c r="M265" i="2"/>
  <c r="N265" i="2"/>
  <c r="P265" i="2"/>
  <c r="E266" i="2"/>
  <c r="F266" i="2"/>
  <c r="O266" i="2" s="1"/>
  <c r="G266" i="2"/>
  <c r="H266" i="2"/>
  <c r="I266" i="2"/>
  <c r="J266" i="2"/>
  <c r="K266" i="2"/>
  <c r="L266" i="2"/>
  <c r="M266" i="2"/>
  <c r="N266" i="2"/>
  <c r="P266" i="2"/>
  <c r="E267" i="2"/>
  <c r="F267" i="2"/>
  <c r="O267" i="2" s="1"/>
  <c r="G267" i="2"/>
  <c r="H267" i="2"/>
  <c r="I267" i="2"/>
  <c r="J267" i="2"/>
  <c r="K267" i="2"/>
  <c r="L267" i="2"/>
  <c r="M267" i="2"/>
  <c r="N267" i="2"/>
  <c r="P267" i="2"/>
  <c r="E268" i="2"/>
  <c r="F268" i="2"/>
  <c r="O268" i="2" s="1"/>
  <c r="G268" i="2"/>
  <c r="H268" i="2"/>
  <c r="I268" i="2"/>
  <c r="J268" i="2"/>
  <c r="K268" i="2"/>
  <c r="L268" i="2"/>
  <c r="M268" i="2"/>
  <c r="N268" i="2"/>
  <c r="P268" i="2"/>
  <c r="E269" i="2"/>
  <c r="F269" i="2"/>
  <c r="O269" i="2" s="1"/>
  <c r="G269" i="2"/>
  <c r="H269" i="2"/>
  <c r="I269" i="2"/>
  <c r="J269" i="2"/>
  <c r="K269" i="2"/>
  <c r="L269" i="2"/>
  <c r="M269" i="2"/>
  <c r="N269" i="2"/>
  <c r="P269" i="2"/>
  <c r="E270" i="2"/>
  <c r="F270" i="2"/>
  <c r="O270" i="2" s="1"/>
  <c r="G270" i="2"/>
  <c r="H270" i="2"/>
  <c r="I270" i="2"/>
  <c r="J270" i="2"/>
  <c r="K270" i="2"/>
  <c r="L270" i="2"/>
  <c r="M270" i="2"/>
  <c r="N270" i="2"/>
  <c r="P270" i="2"/>
  <c r="E271" i="2"/>
  <c r="F271" i="2"/>
  <c r="O271" i="2" s="1"/>
  <c r="G271" i="2"/>
  <c r="H271" i="2"/>
  <c r="I271" i="2"/>
  <c r="J271" i="2"/>
  <c r="K271" i="2"/>
  <c r="L271" i="2"/>
  <c r="M271" i="2"/>
  <c r="N271" i="2"/>
  <c r="P271" i="2"/>
  <c r="E272" i="2"/>
  <c r="F272" i="2"/>
  <c r="O272" i="2" s="1"/>
  <c r="G272" i="2"/>
  <c r="H272" i="2"/>
  <c r="I272" i="2"/>
  <c r="J272" i="2"/>
  <c r="K272" i="2"/>
  <c r="L272" i="2"/>
  <c r="M272" i="2"/>
  <c r="N272" i="2"/>
  <c r="P272" i="2"/>
  <c r="E273" i="2"/>
  <c r="F273" i="2"/>
  <c r="O273" i="2" s="1"/>
  <c r="G273" i="2"/>
  <c r="H273" i="2"/>
  <c r="I273" i="2"/>
  <c r="J273" i="2"/>
  <c r="K273" i="2"/>
  <c r="L273" i="2"/>
  <c r="M273" i="2"/>
  <c r="N273" i="2"/>
  <c r="P273" i="2"/>
  <c r="E274" i="2"/>
  <c r="F274" i="2"/>
  <c r="O274" i="2" s="1"/>
  <c r="G274" i="2"/>
  <c r="H274" i="2"/>
  <c r="I274" i="2"/>
  <c r="J274" i="2"/>
  <c r="K274" i="2"/>
  <c r="L274" i="2"/>
  <c r="M274" i="2"/>
  <c r="N274" i="2"/>
  <c r="P274" i="2"/>
  <c r="E275" i="2"/>
  <c r="F275" i="2"/>
  <c r="O275" i="2" s="1"/>
  <c r="G275" i="2"/>
  <c r="H275" i="2"/>
  <c r="I275" i="2"/>
  <c r="J275" i="2"/>
  <c r="K275" i="2"/>
  <c r="L275" i="2"/>
  <c r="M275" i="2"/>
  <c r="N275" i="2"/>
  <c r="P275" i="2"/>
  <c r="E276" i="2"/>
  <c r="F276" i="2"/>
  <c r="O276" i="2" s="1"/>
  <c r="G276" i="2"/>
  <c r="H276" i="2"/>
  <c r="I276" i="2"/>
  <c r="J276" i="2"/>
  <c r="K276" i="2"/>
  <c r="L276" i="2"/>
  <c r="M276" i="2"/>
  <c r="N276" i="2"/>
  <c r="P276" i="2"/>
  <c r="E277" i="2"/>
  <c r="F277" i="2"/>
  <c r="O277" i="2" s="1"/>
  <c r="G277" i="2"/>
  <c r="H277" i="2"/>
  <c r="I277" i="2"/>
  <c r="J277" i="2"/>
  <c r="K277" i="2"/>
  <c r="L277" i="2"/>
  <c r="M277" i="2"/>
  <c r="N277" i="2"/>
  <c r="P277" i="2"/>
  <c r="E278" i="2"/>
  <c r="F278" i="2"/>
  <c r="O278" i="2" s="1"/>
  <c r="G278" i="2"/>
  <c r="H278" i="2"/>
  <c r="I278" i="2"/>
  <c r="J278" i="2"/>
  <c r="K278" i="2"/>
  <c r="L278" i="2"/>
  <c r="M278" i="2"/>
  <c r="N278" i="2"/>
  <c r="P278" i="2"/>
  <c r="E279" i="2"/>
  <c r="F279" i="2"/>
  <c r="O279" i="2" s="1"/>
  <c r="G279" i="2"/>
  <c r="H279" i="2"/>
  <c r="I279" i="2"/>
  <c r="J279" i="2"/>
  <c r="K279" i="2"/>
  <c r="L279" i="2"/>
  <c r="M279" i="2"/>
  <c r="N279" i="2"/>
  <c r="P279" i="2"/>
  <c r="E280" i="2"/>
  <c r="F280" i="2"/>
  <c r="O280" i="2" s="1"/>
  <c r="G280" i="2"/>
  <c r="H280" i="2"/>
  <c r="I280" i="2"/>
  <c r="J280" i="2"/>
  <c r="K280" i="2"/>
  <c r="L280" i="2"/>
  <c r="M280" i="2"/>
  <c r="N280" i="2"/>
  <c r="P280" i="2"/>
  <c r="E281" i="2"/>
  <c r="F281" i="2"/>
  <c r="O281" i="2" s="1"/>
  <c r="G281" i="2"/>
  <c r="H281" i="2"/>
  <c r="I281" i="2"/>
  <c r="J281" i="2"/>
  <c r="K281" i="2"/>
  <c r="L281" i="2"/>
  <c r="M281" i="2"/>
  <c r="N281" i="2"/>
  <c r="P281" i="2"/>
  <c r="E282" i="2"/>
  <c r="F282" i="2"/>
  <c r="O282" i="2" s="1"/>
  <c r="G282" i="2"/>
  <c r="H282" i="2"/>
  <c r="I282" i="2"/>
  <c r="J282" i="2"/>
  <c r="K282" i="2"/>
  <c r="L282" i="2"/>
  <c r="M282" i="2"/>
  <c r="N282" i="2"/>
  <c r="P282" i="2"/>
  <c r="E283" i="2"/>
  <c r="F283" i="2"/>
  <c r="O283" i="2" s="1"/>
  <c r="G283" i="2"/>
  <c r="H283" i="2"/>
  <c r="I283" i="2"/>
  <c r="J283" i="2"/>
  <c r="K283" i="2"/>
  <c r="L283" i="2"/>
  <c r="M283" i="2"/>
  <c r="N283" i="2"/>
  <c r="P283" i="2"/>
  <c r="E284" i="2"/>
  <c r="F284" i="2"/>
  <c r="O284" i="2" s="1"/>
  <c r="G284" i="2"/>
  <c r="H284" i="2"/>
  <c r="I284" i="2"/>
  <c r="J284" i="2"/>
  <c r="K284" i="2"/>
  <c r="L284" i="2"/>
  <c r="M284" i="2"/>
  <c r="N284" i="2"/>
  <c r="P284" i="2"/>
  <c r="E285" i="2"/>
  <c r="F285" i="2"/>
  <c r="O285" i="2" s="1"/>
  <c r="G285" i="2"/>
  <c r="H285" i="2"/>
  <c r="I285" i="2"/>
  <c r="J285" i="2"/>
  <c r="K285" i="2"/>
  <c r="L285" i="2"/>
  <c r="M285" i="2"/>
  <c r="N285" i="2"/>
  <c r="P285" i="2"/>
  <c r="E286" i="2"/>
  <c r="F286" i="2"/>
  <c r="O286" i="2" s="1"/>
  <c r="G286" i="2"/>
  <c r="H286" i="2"/>
  <c r="I286" i="2"/>
  <c r="J286" i="2"/>
  <c r="K286" i="2"/>
  <c r="L286" i="2"/>
  <c r="M286" i="2"/>
  <c r="N286" i="2"/>
  <c r="P286" i="2"/>
  <c r="E287" i="2"/>
  <c r="F287" i="2"/>
  <c r="O287" i="2" s="1"/>
  <c r="G287" i="2"/>
  <c r="H287" i="2"/>
  <c r="I287" i="2"/>
  <c r="J287" i="2"/>
  <c r="K287" i="2"/>
  <c r="L287" i="2"/>
  <c r="M287" i="2"/>
  <c r="N287" i="2"/>
  <c r="P287" i="2"/>
  <c r="E288" i="2"/>
  <c r="F288" i="2"/>
  <c r="O288" i="2" s="1"/>
  <c r="G288" i="2"/>
  <c r="H288" i="2"/>
  <c r="I288" i="2"/>
  <c r="J288" i="2"/>
  <c r="K288" i="2"/>
  <c r="L288" i="2"/>
  <c r="M288" i="2"/>
  <c r="N288" i="2"/>
  <c r="P288" i="2"/>
  <c r="E289" i="2"/>
  <c r="F289" i="2"/>
  <c r="O289" i="2" s="1"/>
  <c r="G289" i="2"/>
  <c r="H289" i="2"/>
  <c r="I289" i="2"/>
  <c r="J289" i="2"/>
  <c r="K289" i="2"/>
  <c r="L289" i="2"/>
  <c r="M289" i="2"/>
  <c r="N289" i="2"/>
  <c r="P289" i="2"/>
  <c r="E290" i="2"/>
  <c r="F290" i="2"/>
  <c r="O290" i="2" s="1"/>
  <c r="G290" i="2"/>
  <c r="H290" i="2"/>
  <c r="I290" i="2"/>
  <c r="J290" i="2"/>
  <c r="K290" i="2"/>
  <c r="L290" i="2"/>
  <c r="M290" i="2"/>
  <c r="N290" i="2"/>
  <c r="P290" i="2"/>
  <c r="E291" i="2"/>
  <c r="F291" i="2"/>
  <c r="O291" i="2" s="1"/>
  <c r="G291" i="2"/>
  <c r="H291" i="2"/>
  <c r="I291" i="2"/>
  <c r="J291" i="2"/>
  <c r="K291" i="2"/>
  <c r="L291" i="2"/>
  <c r="M291" i="2"/>
  <c r="N291" i="2"/>
  <c r="P291" i="2"/>
  <c r="E292" i="2"/>
  <c r="F292" i="2"/>
  <c r="O292" i="2" s="1"/>
  <c r="G292" i="2"/>
  <c r="H292" i="2"/>
  <c r="I292" i="2"/>
  <c r="J292" i="2"/>
  <c r="K292" i="2"/>
  <c r="L292" i="2"/>
  <c r="M292" i="2"/>
  <c r="N292" i="2"/>
  <c r="P292" i="2"/>
  <c r="E293" i="2"/>
  <c r="F293" i="2"/>
  <c r="O293" i="2" s="1"/>
  <c r="G293" i="2"/>
  <c r="H293" i="2"/>
  <c r="I293" i="2"/>
  <c r="J293" i="2"/>
  <c r="K293" i="2"/>
  <c r="L293" i="2"/>
  <c r="M293" i="2"/>
  <c r="N293" i="2"/>
  <c r="P293" i="2"/>
  <c r="E294" i="2"/>
  <c r="F294" i="2"/>
  <c r="O294" i="2" s="1"/>
  <c r="G294" i="2"/>
  <c r="H294" i="2"/>
  <c r="I294" i="2"/>
  <c r="J294" i="2"/>
  <c r="K294" i="2"/>
  <c r="L294" i="2"/>
  <c r="M294" i="2"/>
  <c r="N294" i="2"/>
  <c r="P294" i="2"/>
  <c r="E295" i="2"/>
  <c r="F295" i="2"/>
  <c r="O295" i="2" s="1"/>
  <c r="G295" i="2"/>
  <c r="H295" i="2"/>
  <c r="I295" i="2"/>
  <c r="J295" i="2"/>
  <c r="K295" i="2"/>
  <c r="L295" i="2"/>
  <c r="M295" i="2"/>
  <c r="N295" i="2"/>
  <c r="P295" i="2"/>
  <c r="E296" i="2"/>
  <c r="F296" i="2"/>
  <c r="O296" i="2" s="1"/>
  <c r="G296" i="2"/>
  <c r="H296" i="2"/>
  <c r="I296" i="2"/>
  <c r="J296" i="2"/>
  <c r="K296" i="2"/>
  <c r="L296" i="2"/>
  <c r="M296" i="2"/>
  <c r="N296" i="2"/>
  <c r="P296" i="2"/>
  <c r="E297" i="2"/>
  <c r="F297" i="2"/>
  <c r="O297" i="2" s="1"/>
  <c r="G297" i="2"/>
  <c r="H297" i="2"/>
  <c r="I297" i="2"/>
  <c r="J297" i="2"/>
  <c r="K297" i="2"/>
  <c r="L297" i="2"/>
  <c r="M297" i="2"/>
  <c r="N297" i="2"/>
  <c r="P297" i="2"/>
  <c r="E298" i="2"/>
  <c r="F298" i="2"/>
  <c r="O298" i="2" s="1"/>
  <c r="G298" i="2"/>
  <c r="H298" i="2"/>
  <c r="I298" i="2"/>
  <c r="J298" i="2"/>
  <c r="K298" i="2"/>
  <c r="L298" i="2"/>
  <c r="M298" i="2"/>
  <c r="N298" i="2"/>
  <c r="P298" i="2"/>
  <c r="E299" i="2"/>
  <c r="F299" i="2"/>
  <c r="O299" i="2" s="1"/>
  <c r="G299" i="2"/>
  <c r="H299" i="2"/>
  <c r="I299" i="2"/>
  <c r="J299" i="2"/>
  <c r="K299" i="2"/>
  <c r="L299" i="2"/>
  <c r="M299" i="2"/>
  <c r="N299" i="2"/>
  <c r="P299" i="2"/>
  <c r="E300" i="2"/>
  <c r="F300" i="2"/>
  <c r="O300" i="2" s="1"/>
  <c r="G300" i="2"/>
  <c r="H300" i="2"/>
  <c r="I300" i="2"/>
  <c r="J300" i="2"/>
  <c r="K300" i="2"/>
  <c r="L300" i="2"/>
  <c r="M300" i="2"/>
  <c r="N300" i="2"/>
  <c r="P300" i="2"/>
  <c r="E301" i="2"/>
  <c r="F301" i="2"/>
  <c r="O301" i="2" s="1"/>
  <c r="G301" i="2"/>
  <c r="H301" i="2"/>
  <c r="I301" i="2"/>
  <c r="J301" i="2"/>
  <c r="K301" i="2"/>
  <c r="L301" i="2"/>
  <c r="M301" i="2"/>
  <c r="N301" i="2"/>
  <c r="P301" i="2"/>
  <c r="E302" i="2"/>
  <c r="F302" i="2"/>
  <c r="O302" i="2" s="1"/>
  <c r="G302" i="2"/>
  <c r="H302" i="2"/>
  <c r="I302" i="2"/>
  <c r="J302" i="2"/>
  <c r="K302" i="2"/>
  <c r="L302" i="2"/>
  <c r="M302" i="2"/>
  <c r="N302" i="2"/>
  <c r="P302" i="2"/>
  <c r="E303" i="2"/>
  <c r="F303" i="2"/>
  <c r="O303" i="2" s="1"/>
  <c r="G303" i="2"/>
  <c r="H303" i="2"/>
  <c r="I303" i="2"/>
  <c r="J303" i="2"/>
  <c r="K303" i="2"/>
  <c r="L303" i="2"/>
  <c r="M303" i="2"/>
  <c r="N303" i="2"/>
  <c r="P303" i="2"/>
  <c r="E304" i="2"/>
  <c r="F304" i="2"/>
  <c r="O304" i="2" s="1"/>
  <c r="G304" i="2"/>
  <c r="H304" i="2"/>
  <c r="I304" i="2"/>
  <c r="J304" i="2"/>
  <c r="K304" i="2"/>
  <c r="L304" i="2"/>
  <c r="M304" i="2"/>
  <c r="N304" i="2"/>
  <c r="P304" i="2"/>
  <c r="E305" i="2"/>
  <c r="F305" i="2"/>
  <c r="O305" i="2" s="1"/>
  <c r="G305" i="2"/>
  <c r="H305" i="2"/>
  <c r="I305" i="2"/>
  <c r="J305" i="2"/>
  <c r="K305" i="2"/>
  <c r="L305" i="2"/>
  <c r="M305" i="2"/>
  <c r="N305" i="2"/>
  <c r="P305" i="2"/>
  <c r="E306" i="2"/>
  <c r="F306" i="2"/>
  <c r="O306" i="2" s="1"/>
  <c r="G306" i="2"/>
  <c r="H306" i="2"/>
  <c r="I306" i="2"/>
  <c r="J306" i="2"/>
  <c r="K306" i="2"/>
  <c r="L306" i="2"/>
  <c r="M306" i="2"/>
  <c r="N306" i="2"/>
  <c r="P306" i="2"/>
  <c r="E307" i="2"/>
  <c r="F307" i="2"/>
  <c r="O307" i="2" s="1"/>
  <c r="G307" i="2"/>
  <c r="H307" i="2"/>
  <c r="I307" i="2"/>
  <c r="J307" i="2"/>
  <c r="K307" i="2"/>
  <c r="L307" i="2"/>
  <c r="M307" i="2"/>
  <c r="N307" i="2"/>
  <c r="P307" i="2"/>
  <c r="E308" i="2"/>
  <c r="F308" i="2"/>
  <c r="O308" i="2" s="1"/>
  <c r="G308" i="2"/>
  <c r="H308" i="2"/>
  <c r="I308" i="2"/>
  <c r="J308" i="2"/>
  <c r="K308" i="2"/>
  <c r="L308" i="2"/>
  <c r="M308" i="2"/>
  <c r="N308" i="2"/>
  <c r="P308" i="2"/>
  <c r="E309" i="2"/>
  <c r="F309" i="2"/>
  <c r="O309" i="2" s="1"/>
  <c r="G309" i="2"/>
  <c r="H309" i="2"/>
  <c r="I309" i="2"/>
  <c r="J309" i="2"/>
  <c r="K309" i="2"/>
  <c r="L309" i="2"/>
  <c r="M309" i="2"/>
  <c r="N309" i="2"/>
  <c r="P309" i="2"/>
  <c r="E310" i="2"/>
  <c r="F310" i="2"/>
  <c r="O310" i="2" s="1"/>
  <c r="G310" i="2"/>
  <c r="H310" i="2"/>
  <c r="I310" i="2"/>
  <c r="J310" i="2"/>
  <c r="K310" i="2"/>
  <c r="L310" i="2"/>
  <c r="M310" i="2"/>
  <c r="N310" i="2"/>
  <c r="P310" i="2"/>
  <c r="E311" i="2"/>
  <c r="F311" i="2"/>
  <c r="O311" i="2" s="1"/>
  <c r="G311" i="2"/>
  <c r="H311" i="2"/>
  <c r="I311" i="2"/>
  <c r="J311" i="2"/>
  <c r="K311" i="2"/>
  <c r="L311" i="2"/>
  <c r="M311" i="2"/>
  <c r="N311" i="2"/>
  <c r="P311" i="2"/>
  <c r="E312" i="2"/>
  <c r="F312" i="2"/>
  <c r="O312" i="2" s="1"/>
  <c r="G312" i="2"/>
  <c r="H312" i="2"/>
  <c r="I312" i="2"/>
  <c r="J312" i="2"/>
  <c r="K312" i="2"/>
  <c r="L312" i="2"/>
  <c r="M312" i="2"/>
  <c r="N312" i="2"/>
  <c r="P312" i="2"/>
  <c r="E313" i="2"/>
  <c r="F313" i="2"/>
  <c r="O313" i="2" s="1"/>
  <c r="G313" i="2"/>
  <c r="H313" i="2"/>
  <c r="I313" i="2"/>
  <c r="J313" i="2"/>
  <c r="K313" i="2"/>
  <c r="L313" i="2"/>
  <c r="M313" i="2"/>
  <c r="N313" i="2"/>
  <c r="P313" i="2"/>
  <c r="E314" i="2"/>
  <c r="F314" i="2"/>
  <c r="O314" i="2" s="1"/>
  <c r="G314" i="2"/>
  <c r="H314" i="2"/>
  <c r="I314" i="2"/>
  <c r="J314" i="2"/>
  <c r="K314" i="2"/>
  <c r="L314" i="2"/>
  <c r="M314" i="2"/>
  <c r="N314" i="2"/>
  <c r="P314" i="2"/>
  <c r="E315" i="2"/>
  <c r="F315" i="2"/>
  <c r="O315" i="2" s="1"/>
  <c r="G315" i="2"/>
  <c r="H315" i="2"/>
  <c r="I315" i="2"/>
  <c r="J315" i="2"/>
  <c r="K315" i="2"/>
  <c r="L315" i="2"/>
  <c r="M315" i="2"/>
  <c r="N315" i="2"/>
  <c r="P315" i="2"/>
  <c r="E316" i="2"/>
  <c r="F316" i="2"/>
  <c r="O316" i="2" s="1"/>
  <c r="G316" i="2"/>
  <c r="H316" i="2"/>
  <c r="I316" i="2"/>
  <c r="J316" i="2"/>
  <c r="K316" i="2"/>
  <c r="L316" i="2"/>
  <c r="M316" i="2"/>
  <c r="N316" i="2"/>
  <c r="P316" i="2"/>
  <c r="E317" i="2"/>
  <c r="F317" i="2"/>
  <c r="O317" i="2" s="1"/>
  <c r="G317" i="2"/>
  <c r="H317" i="2"/>
  <c r="I317" i="2"/>
  <c r="J317" i="2"/>
  <c r="K317" i="2"/>
  <c r="L317" i="2"/>
  <c r="M317" i="2"/>
  <c r="N317" i="2"/>
  <c r="P317" i="2"/>
  <c r="E318" i="2"/>
  <c r="F318" i="2"/>
  <c r="O318" i="2" s="1"/>
  <c r="G318" i="2"/>
  <c r="H318" i="2"/>
  <c r="I318" i="2"/>
  <c r="J318" i="2"/>
  <c r="K318" i="2"/>
  <c r="L318" i="2"/>
  <c r="M318" i="2"/>
  <c r="N318" i="2"/>
  <c r="P318" i="2"/>
  <c r="E319" i="2"/>
  <c r="F319" i="2"/>
  <c r="O319" i="2" s="1"/>
  <c r="G319" i="2"/>
  <c r="H319" i="2"/>
  <c r="I319" i="2"/>
  <c r="J319" i="2"/>
  <c r="K319" i="2"/>
  <c r="L319" i="2"/>
  <c r="M319" i="2"/>
  <c r="N319" i="2"/>
  <c r="P319" i="2"/>
  <c r="E320" i="2"/>
  <c r="F320" i="2"/>
  <c r="O320" i="2" s="1"/>
  <c r="G320" i="2"/>
  <c r="H320" i="2"/>
  <c r="I320" i="2"/>
  <c r="J320" i="2"/>
  <c r="K320" i="2"/>
  <c r="L320" i="2"/>
  <c r="M320" i="2"/>
  <c r="N320" i="2"/>
  <c r="P320" i="2"/>
  <c r="E321" i="2"/>
  <c r="F321" i="2"/>
  <c r="O321" i="2" s="1"/>
  <c r="G321" i="2"/>
  <c r="H321" i="2"/>
  <c r="I321" i="2"/>
  <c r="J321" i="2"/>
  <c r="K321" i="2"/>
  <c r="L321" i="2"/>
  <c r="M321" i="2"/>
  <c r="N321" i="2"/>
  <c r="P321" i="2"/>
  <c r="E322" i="2"/>
  <c r="F322" i="2"/>
  <c r="O322" i="2" s="1"/>
  <c r="G322" i="2"/>
  <c r="H322" i="2"/>
  <c r="I322" i="2"/>
  <c r="J322" i="2"/>
  <c r="K322" i="2"/>
  <c r="L322" i="2"/>
  <c r="M322" i="2"/>
  <c r="N322" i="2"/>
  <c r="P322" i="2"/>
  <c r="E323" i="2"/>
  <c r="F323" i="2"/>
  <c r="O323" i="2" s="1"/>
  <c r="G323" i="2"/>
  <c r="H323" i="2"/>
  <c r="I323" i="2"/>
  <c r="J323" i="2"/>
  <c r="K323" i="2"/>
  <c r="L323" i="2"/>
  <c r="M323" i="2"/>
  <c r="N323" i="2"/>
  <c r="P323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E348" i="2"/>
  <c r="N348" i="2" s="1"/>
  <c r="F348" i="2"/>
  <c r="G348" i="2"/>
  <c r="H348" i="2"/>
  <c r="I348" i="2"/>
  <c r="J348" i="2"/>
  <c r="K348" i="2"/>
  <c r="L348" i="2"/>
  <c r="M348" i="2"/>
  <c r="O348" i="2"/>
  <c r="P348" i="2"/>
  <c r="E349" i="2"/>
  <c r="N349" i="2" s="1"/>
  <c r="F349" i="2"/>
  <c r="G349" i="2"/>
  <c r="H349" i="2"/>
  <c r="I349" i="2"/>
  <c r="J349" i="2"/>
  <c r="K349" i="2"/>
  <c r="L349" i="2"/>
  <c r="M349" i="2"/>
  <c r="O349" i="2"/>
  <c r="P349" i="2"/>
  <c r="E350" i="2"/>
  <c r="N350" i="2" s="1"/>
  <c r="F350" i="2"/>
  <c r="G350" i="2"/>
  <c r="H350" i="2"/>
  <c r="I350" i="2"/>
  <c r="J350" i="2"/>
  <c r="K350" i="2"/>
  <c r="L350" i="2"/>
  <c r="M350" i="2"/>
  <c r="O350" i="2"/>
  <c r="P350" i="2"/>
  <c r="E351" i="2"/>
  <c r="N351" i="2" s="1"/>
  <c r="F351" i="2"/>
  <c r="G351" i="2"/>
  <c r="H351" i="2"/>
  <c r="I351" i="2"/>
  <c r="J351" i="2"/>
  <c r="K351" i="2"/>
  <c r="L351" i="2"/>
  <c r="M351" i="2"/>
  <c r="O351" i="2"/>
  <c r="P351" i="2"/>
  <c r="E352" i="2"/>
  <c r="N352" i="2" s="1"/>
  <c r="F352" i="2"/>
  <c r="G352" i="2"/>
  <c r="H352" i="2"/>
  <c r="I352" i="2"/>
  <c r="J352" i="2"/>
  <c r="K352" i="2"/>
  <c r="L352" i="2"/>
  <c r="M352" i="2"/>
  <c r="O352" i="2"/>
  <c r="P352" i="2"/>
  <c r="E353" i="2"/>
  <c r="N353" i="2" s="1"/>
  <c r="F353" i="2"/>
  <c r="G353" i="2"/>
  <c r="H353" i="2"/>
  <c r="I353" i="2"/>
  <c r="J353" i="2"/>
  <c r="K353" i="2"/>
  <c r="L353" i="2"/>
  <c r="M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H360" i="2"/>
  <c r="I360" i="2"/>
  <c r="J360" i="2"/>
  <c r="K360" i="2"/>
  <c r="L360" i="2"/>
  <c r="M360" i="2"/>
  <c r="O360" i="2"/>
  <c r="P360" i="2"/>
  <c r="E361" i="2"/>
  <c r="N361" i="2" s="1"/>
  <c r="F361" i="2"/>
  <c r="G361" i="2"/>
  <c r="H361" i="2"/>
  <c r="I361" i="2"/>
  <c r="J361" i="2"/>
  <c r="K361" i="2"/>
  <c r="L361" i="2"/>
  <c r="M361" i="2"/>
  <c r="O361" i="2"/>
  <c r="P361" i="2"/>
  <c r="E362" i="2"/>
  <c r="N362" i="2" s="1"/>
  <c r="F362" i="2"/>
  <c r="G362" i="2"/>
  <c r="H362" i="2"/>
  <c r="I362" i="2"/>
  <c r="J362" i="2"/>
  <c r="K362" i="2"/>
  <c r="L362" i="2"/>
  <c r="M362" i="2"/>
  <c r="O362" i="2"/>
  <c r="P362" i="2"/>
  <c r="E363" i="2"/>
  <c r="N363" i="2" s="1"/>
  <c r="F363" i="2"/>
  <c r="G363" i="2"/>
  <c r="H363" i="2"/>
  <c r="I363" i="2"/>
  <c r="J363" i="2"/>
  <c r="K363" i="2"/>
  <c r="L363" i="2"/>
  <c r="M363" i="2"/>
  <c r="O363" i="2"/>
  <c r="P363" i="2"/>
  <c r="E364" i="2"/>
  <c r="N364" i="2" s="1"/>
  <c r="F364" i="2"/>
  <c r="G364" i="2"/>
  <c r="H364" i="2"/>
  <c r="I364" i="2"/>
  <c r="J364" i="2"/>
  <c r="K364" i="2"/>
  <c r="L364" i="2"/>
  <c r="M364" i="2"/>
  <c r="O364" i="2"/>
  <c r="P364" i="2"/>
  <c r="E365" i="2"/>
  <c r="N365" i="2" s="1"/>
  <c r="F365" i="2"/>
  <c r="G365" i="2"/>
  <c r="H365" i="2"/>
  <c r="I365" i="2"/>
  <c r="J365" i="2"/>
  <c r="K365" i="2"/>
  <c r="L365" i="2"/>
  <c r="M365" i="2"/>
  <c r="O365" i="2"/>
  <c r="P365" i="2"/>
  <c r="E366" i="2"/>
  <c r="N366" i="2" s="1"/>
  <c r="F366" i="2"/>
  <c r="G366" i="2"/>
  <c r="H366" i="2"/>
  <c r="I366" i="2"/>
  <c r="J366" i="2"/>
  <c r="K366" i="2"/>
  <c r="L366" i="2"/>
  <c r="M366" i="2"/>
  <c r="O366" i="2"/>
  <c r="P366" i="2"/>
  <c r="E367" i="2"/>
  <c r="N367" i="2" s="1"/>
  <c r="F367" i="2"/>
  <c r="G367" i="2"/>
  <c r="H367" i="2"/>
  <c r="I367" i="2"/>
  <c r="J367" i="2"/>
  <c r="K367" i="2"/>
  <c r="L367" i="2"/>
  <c r="M367" i="2"/>
  <c r="O367" i="2"/>
  <c r="P367" i="2"/>
  <c r="E368" i="2"/>
  <c r="N368" i="2" s="1"/>
  <c r="F368" i="2"/>
  <c r="G368" i="2"/>
  <c r="H368" i="2"/>
  <c r="I368" i="2"/>
  <c r="J368" i="2"/>
  <c r="K368" i="2"/>
  <c r="L368" i="2"/>
  <c r="M368" i="2"/>
  <c r="O368" i="2"/>
  <c r="P368" i="2"/>
  <c r="E369" i="2"/>
  <c r="N369" i="2" s="1"/>
  <c r="F369" i="2"/>
  <c r="G369" i="2"/>
  <c r="H369" i="2"/>
  <c r="I369" i="2"/>
  <c r="J369" i="2"/>
  <c r="K369" i="2"/>
  <c r="L369" i="2"/>
  <c r="M369" i="2"/>
  <c r="O369" i="2"/>
  <c r="P369" i="2"/>
  <c r="E370" i="2"/>
  <c r="N370" i="2" s="1"/>
  <c r="F370" i="2"/>
  <c r="G370" i="2"/>
  <c r="H370" i="2"/>
  <c r="I370" i="2"/>
  <c r="J370" i="2"/>
  <c r="K370" i="2"/>
  <c r="L370" i="2"/>
  <c r="M370" i="2"/>
  <c r="O370" i="2"/>
  <c r="P370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187" i="2"/>
  <c r="D188" i="2"/>
  <c r="D189" i="2"/>
  <c r="D190" i="2"/>
  <c r="AB302" i="2" l="1"/>
  <c r="C5" i="8" l="1"/>
  <c r="D690" i="2" l="1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C656" i="8" l="1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D656" i="8"/>
  <c r="E656" i="8"/>
  <c r="F656" i="8"/>
  <c r="G656" i="8"/>
  <c r="H656" i="8"/>
  <c r="I656" i="8"/>
  <c r="D657" i="8"/>
  <c r="E657" i="8"/>
  <c r="F657" i="8"/>
  <c r="G657" i="8"/>
  <c r="H657" i="8"/>
  <c r="I657" i="8"/>
  <c r="D658" i="8"/>
  <c r="E658" i="8"/>
  <c r="F658" i="8"/>
  <c r="G658" i="8"/>
  <c r="H658" i="8"/>
  <c r="I658" i="8"/>
  <c r="D659" i="8"/>
  <c r="E659" i="8"/>
  <c r="F659" i="8"/>
  <c r="G659" i="8"/>
  <c r="H659" i="8"/>
  <c r="I659" i="8"/>
  <c r="D660" i="8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 s="1"/>
  <c r="E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E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E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E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E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E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E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E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E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E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E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E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H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F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H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E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F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E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F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F332" i="11" s="1"/>
  <c r="B332" i="11"/>
  <c r="D332" i="11" s="1"/>
  <c r="A333" i="11"/>
  <c r="C333" i="11" s="1"/>
  <c r="B333" i="11"/>
  <c r="D333" i="11" s="1"/>
  <c r="A334" i="11"/>
  <c r="C334" i="11" s="1"/>
  <c r="F334" i="11" s="1"/>
  <c r="B334" i="11"/>
  <c r="D334" i="11" s="1"/>
  <c r="A335" i="11"/>
  <c r="C335" i="11" s="1"/>
  <c r="B335" i="11"/>
  <c r="D335" i="11" s="1"/>
  <c r="A336" i="11"/>
  <c r="C336" i="11" s="1"/>
  <c r="E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H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E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E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H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E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E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E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E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E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E492" i="11" s="1"/>
  <c r="B492" i="11"/>
  <c r="D492" i="11" s="1"/>
  <c r="A493" i="11"/>
  <c r="C493" i="11" s="1"/>
  <c r="B493" i="11"/>
  <c r="D493" i="11" s="1"/>
  <c r="A494" i="11"/>
  <c r="B494" i="11"/>
  <c r="D494" i="1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F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E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/>
  <c r="A513" i="11"/>
  <c r="C513" i="11" s="1"/>
  <c r="B513" i="11"/>
  <c r="D513" i="11" s="1"/>
  <c r="A514" i="11"/>
  <c r="C514" i="11" s="1"/>
  <c r="B514" i="11"/>
  <c r="D514" i="11" s="1"/>
  <c r="H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F522" i="11" s="1"/>
  <c r="B522" i="11"/>
  <c r="D522" i="11" s="1"/>
  <c r="A523" i="11"/>
  <c r="C523" i="11" s="1"/>
  <c r="B523" i="11"/>
  <c r="D523" i="1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F534" i="11" s="1"/>
  <c r="C534" i="1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E538" i="11" s="1"/>
  <c r="B538" i="11"/>
  <c r="D538" i="11" s="1"/>
  <c r="A539" i="11"/>
  <c r="C539" i="11" s="1"/>
  <c r="B539" i="11"/>
  <c r="D539" i="11" s="1"/>
  <c r="A540" i="11"/>
  <c r="B540" i="11"/>
  <c r="D540" i="1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E545" i="11" s="1"/>
  <c r="B545" i="11"/>
  <c r="D545" i="11" s="1"/>
  <c r="A546" i="11"/>
  <c r="C546" i="11" s="1"/>
  <c r="B546" i="11"/>
  <c r="D546" i="11" s="1"/>
  <c r="A547" i="11"/>
  <c r="C547" i="11" s="1"/>
  <c r="B547" i="11"/>
  <c r="D547" i="1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F551" i="11" s="1"/>
  <c r="A552" i="11"/>
  <c r="C552" i="11" s="1"/>
  <c r="B552" i="11"/>
  <c r="D552" i="11" s="1"/>
  <c r="A553" i="11"/>
  <c r="C553" i="11" s="1"/>
  <c r="E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E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E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F571" i="11" s="1"/>
  <c r="B571" i="11"/>
  <c r="D571" i="1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E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H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F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E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F626" i="11" s="1"/>
  <c r="B626" i="11"/>
  <c r="D626" i="11" s="1"/>
  <c r="A627" i="11"/>
  <c r="C627" i="11" s="1"/>
  <c r="H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E630" i="11" s="1"/>
  <c r="B630" i="11"/>
  <c r="D630" i="11" s="1"/>
  <c r="A631" i="11"/>
  <c r="C631" i="11" s="1"/>
  <c r="B631" i="11"/>
  <c r="D631" i="11" s="1"/>
  <c r="A632" i="11"/>
  <c r="B632" i="11"/>
  <c r="D632" i="11" s="1"/>
  <c r="C632" i="11"/>
  <c r="F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E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B655" i="11"/>
  <c r="D655" i="11" s="1"/>
  <c r="C655" i="1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F676" i="11" s="1"/>
  <c r="B676" i="11"/>
  <c r="D676" i="11" s="1"/>
  <c r="A677" i="11"/>
  <c r="C677" i="11" s="1"/>
  <c r="E677" i="11" s="1"/>
  <c r="B677" i="11"/>
  <c r="D677" i="11" s="1"/>
  <c r="A678" i="11"/>
  <c r="B678" i="11"/>
  <c r="D678" i="11" s="1"/>
  <c r="C678" i="1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E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B685" i="11"/>
  <c r="D685" i="11" s="1"/>
  <c r="C685" i="11"/>
  <c r="A686" i="11"/>
  <c r="C686" i="11" s="1"/>
  <c r="B686" i="11"/>
  <c r="D686" i="11" s="1"/>
  <c r="A687" i="11"/>
  <c r="C687" i="11" s="1"/>
  <c r="B687" i="11"/>
  <c r="D687" i="11" s="1"/>
  <c r="A688" i="11"/>
  <c r="B688" i="11"/>
  <c r="D688" i="11" s="1"/>
  <c r="C688" i="11"/>
  <c r="H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H440" i="11"/>
  <c r="E860" i="11"/>
  <c r="E564" i="11"/>
  <c r="H828" i="11"/>
  <c r="F773" i="11"/>
  <c r="F311" i="11"/>
  <c r="H658" i="11"/>
  <c r="H566" i="11"/>
  <c r="H544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76" i="11"/>
  <c r="E660" i="11"/>
  <c r="H562" i="11"/>
  <c r="E514" i="11"/>
  <c r="H508" i="11"/>
  <c r="F503" i="11"/>
  <c r="F411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E674" i="11"/>
  <c r="E658" i="11"/>
  <c r="H636" i="11"/>
  <c r="F616" i="11"/>
  <c r="J616" i="11" s="1"/>
  <c r="E557" i="11"/>
  <c r="F554" i="11"/>
  <c r="E544" i="11"/>
  <c r="F538" i="11"/>
  <c r="F506" i="11"/>
  <c r="I506" i="11" s="1"/>
  <c r="E501" i="11"/>
  <c r="E496" i="11"/>
  <c r="E477" i="11"/>
  <c r="E448" i="11"/>
  <c r="E440" i="11"/>
  <c r="E401" i="11"/>
  <c r="E393" i="11"/>
  <c r="E385" i="11"/>
  <c r="E377" i="11"/>
  <c r="E369" i="11"/>
  <c r="E361" i="11"/>
  <c r="E353" i="11"/>
  <c r="E683" i="11"/>
  <c r="E662" i="11"/>
  <c r="F656" i="11"/>
  <c r="J656" i="11" s="1"/>
  <c r="E583" i="11"/>
  <c r="F564" i="11"/>
  <c r="E532" i="11"/>
  <c r="F526" i="11"/>
  <c r="E513" i="11"/>
  <c r="F510" i="11"/>
  <c r="E508" i="11"/>
  <c r="E505" i="11"/>
  <c r="E484" i="11"/>
  <c r="E452" i="11"/>
  <c r="E389" i="11"/>
  <c r="E381" i="11"/>
  <c r="E365" i="11"/>
  <c r="E357" i="11"/>
  <c r="E341" i="11"/>
  <c r="E325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89" i="11"/>
  <c r="F686" i="11"/>
  <c r="H684" i="11"/>
  <c r="F683" i="11"/>
  <c r="F682" i="11"/>
  <c r="F679" i="11"/>
  <c r="F678" i="11"/>
  <c r="H676" i="11"/>
  <c r="I676" i="11" s="1"/>
  <c r="F674" i="11"/>
  <c r="F671" i="11"/>
  <c r="F667" i="11"/>
  <c r="E665" i="11"/>
  <c r="F662" i="11"/>
  <c r="H660" i="11"/>
  <c r="F658" i="11"/>
  <c r="I658" i="11" s="1"/>
  <c r="H656" i="11"/>
  <c r="H652" i="11"/>
  <c r="E621" i="11"/>
  <c r="H616" i="11"/>
  <c r="F614" i="11"/>
  <c r="H612" i="11"/>
  <c r="H604" i="11"/>
  <c r="H588" i="11"/>
  <c r="E585" i="11"/>
  <c r="F583" i="11"/>
  <c r="E577" i="11"/>
  <c r="F575" i="11"/>
  <c r="F557" i="11"/>
  <c r="H554" i="11"/>
  <c r="F553" i="11"/>
  <c r="F552" i="11"/>
  <c r="E551" i="11"/>
  <c r="F544" i="11"/>
  <c r="I544" i="11" s="1"/>
  <c r="E535" i="11"/>
  <c r="H534" i="11"/>
  <c r="F533" i="11"/>
  <c r="F532" i="11"/>
  <c r="E527" i="11"/>
  <c r="H526" i="11"/>
  <c r="E515" i="11"/>
  <c r="F513" i="11"/>
  <c r="E511" i="11"/>
  <c r="H510" i="11"/>
  <c r="F509" i="11"/>
  <c r="F508" i="11"/>
  <c r="E507" i="11"/>
  <c r="H506" i="11"/>
  <c r="F505" i="11"/>
  <c r="E503" i="11"/>
  <c r="F501" i="11"/>
  <c r="F496" i="11"/>
  <c r="F493" i="11"/>
  <c r="F488" i="11"/>
  <c r="F485" i="11"/>
  <c r="F477" i="11"/>
  <c r="F460" i="11"/>
  <c r="F452" i="11"/>
  <c r="F448" i="11"/>
  <c r="F444" i="11"/>
  <c r="F440" i="11"/>
  <c r="J440" i="11" s="1"/>
  <c r="F429" i="11"/>
  <c r="F425" i="11"/>
  <c r="F417" i="11"/>
  <c r="F413" i="11"/>
  <c r="E411" i="11"/>
  <c r="E395" i="11"/>
  <c r="E391" i="11"/>
  <c r="E387" i="11"/>
  <c r="E383" i="11"/>
  <c r="E379" i="11"/>
  <c r="E375" i="11"/>
  <c r="E371" i="11"/>
  <c r="E367" i="11"/>
  <c r="E363" i="11"/>
  <c r="E359" i="11"/>
  <c r="E355" i="11"/>
  <c r="E351" i="11"/>
  <c r="E343" i="11"/>
  <c r="F341" i="11"/>
  <c r="E331" i="11"/>
  <c r="E279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E645" i="1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83" i="11"/>
  <c r="H679" i="11"/>
  <c r="H675" i="11"/>
  <c r="H671" i="11"/>
  <c r="H667" i="11"/>
  <c r="J667" i="11" s="1"/>
  <c r="H665" i="11"/>
  <c r="H642" i="11"/>
  <c r="H638" i="11"/>
  <c r="E427" i="11"/>
  <c r="H419" i="11"/>
  <c r="H617" i="11"/>
  <c r="H613" i="11"/>
  <c r="H609" i="11"/>
  <c r="H589" i="11"/>
  <c r="H585" i="11"/>
  <c r="H575" i="11"/>
  <c r="H557" i="11"/>
  <c r="I557" i="11" s="1"/>
  <c r="H553" i="11"/>
  <c r="H551" i="11"/>
  <c r="H535" i="11"/>
  <c r="H533" i="11"/>
  <c r="H527" i="11"/>
  <c r="H515" i="11"/>
  <c r="H513" i="11"/>
  <c r="H511" i="11"/>
  <c r="H509" i="11"/>
  <c r="H507" i="11"/>
  <c r="H505" i="11"/>
  <c r="H503" i="11"/>
  <c r="H501" i="11"/>
  <c r="H493" i="11"/>
  <c r="I493" i="11" s="1"/>
  <c r="H485" i="11"/>
  <c r="H477" i="11"/>
  <c r="E429" i="11"/>
  <c r="H425" i="11"/>
  <c r="E421" i="11"/>
  <c r="H413" i="11"/>
  <c r="J413" i="11" s="1"/>
  <c r="H411" i="11"/>
  <c r="H347" i="11"/>
  <c r="H343" i="11"/>
  <c r="H339" i="11"/>
  <c r="H335" i="11"/>
  <c r="H331" i="11"/>
  <c r="H327" i="11"/>
  <c r="H323" i="11"/>
  <c r="H315" i="11"/>
  <c r="H279" i="11"/>
  <c r="F25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C206" i="9" s="1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C284" i="9" s="1"/>
  <c r="D284" i="9" s="1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C298" i="9" s="1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C306" i="9" s="1"/>
  <c r="E306" i="9" s="1"/>
  <c r="B306" i="9"/>
  <c r="A307" i="9"/>
  <c r="B307" i="9"/>
  <c r="A308" i="9"/>
  <c r="C308" i="9" s="1"/>
  <c r="G308" i="9" s="1"/>
  <c r="B308" i="9"/>
  <c r="A309" i="9"/>
  <c r="B309" i="9"/>
  <c r="A310" i="9"/>
  <c r="C310" i="9" s="1"/>
  <c r="G310" i="9" s="1"/>
  <c r="B310" i="9"/>
  <c r="A311" i="9"/>
  <c r="C311" i="9" s="1"/>
  <c r="E311" i="9" s="1"/>
  <c r="B311" i="9"/>
  <c r="A312" i="9"/>
  <c r="C312" i="9" s="1"/>
  <c r="E312" i="9" s="1"/>
  <c r="B312" i="9"/>
  <c r="A313" i="9"/>
  <c r="B313" i="9"/>
  <c r="A314" i="9"/>
  <c r="B314" i="9"/>
  <c r="A315" i="9"/>
  <c r="B315" i="9"/>
  <c r="A316" i="9"/>
  <c r="B316" i="9"/>
  <c r="A317" i="9"/>
  <c r="B317" i="9"/>
  <c r="A318" i="9"/>
  <c r="C318" i="9" s="1"/>
  <c r="E318" i="9" s="1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C325" i="9" s="1"/>
  <c r="D325" i="9" s="1"/>
  <c r="B325" i="9"/>
  <c r="A326" i="9"/>
  <c r="C326" i="9" s="1"/>
  <c r="B326" i="9"/>
  <c r="A327" i="9"/>
  <c r="B327" i="9"/>
  <c r="A328" i="9"/>
  <c r="C328" i="9" s="1"/>
  <c r="B328" i="9"/>
  <c r="A329" i="9"/>
  <c r="C329" i="9" s="1"/>
  <c r="E329" i="9" s="1"/>
  <c r="B329" i="9"/>
  <c r="A330" i="9"/>
  <c r="C330" i="9" s="1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C337" i="9" s="1"/>
  <c r="B337" i="9"/>
  <c r="A338" i="9"/>
  <c r="B338" i="9"/>
  <c r="A339" i="9"/>
  <c r="B339" i="9"/>
  <c r="A340" i="9"/>
  <c r="B340" i="9"/>
  <c r="A341" i="9"/>
  <c r="B341" i="9"/>
  <c r="A342" i="9"/>
  <c r="C342" i="9" s="1"/>
  <c r="B342" i="9"/>
  <c r="A343" i="9"/>
  <c r="B343" i="9"/>
  <c r="A344" i="9"/>
  <c r="C344" i="9" s="1"/>
  <c r="D344" i="9" s="1"/>
  <c r="B344" i="9"/>
  <c r="A345" i="9"/>
  <c r="C345" i="9" s="1"/>
  <c r="E345" i="9" s="1"/>
  <c r="B345" i="9"/>
  <c r="A346" i="9"/>
  <c r="B346" i="9"/>
  <c r="A347" i="9"/>
  <c r="B347" i="9"/>
  <c r="A348" i="9"/>
  <c r="C348" i="9" s="1"/>
  <c r="D348" i="9" s="1"/>
  <c r="B348" i="9"/>
  <c r="A349" i="9"/>
  <c r="B349" i="9"/>
  <c r="A350" i="9"/>
  <c r="C350" i="9" s="1"/>
  <c r="G350" i="9" s="1"/>
  <c r="B350" i="9"/>
  <c r="A411" i="9"/>
  <c r="C411" i="9" s="1"/>
  <c r="G411" i="9" s="1"/>
  <c r="B411" i="9"/>
  <c r="A412" i="9"/>
  <c r="C412" i="9" s="1"/>
  <c r="B412" i="9"/>
  <c r="A413" i="9"/>
  <c r="B413" i="9"/>
  <c r="A414" i="9"/>
  <c r="C414" i="9" s="1"/>
  <c r="G414" i="9" s="1"/>
  <c r="B414" i="9"/>
  <c r="A415" i="9"/>
  <c r="B415" i="9"/>
  <c r="A416" i="9"/>
  <c r="C416" i="9" s="1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B457" i="9"/>
  <c r="A458" i="9"/>
  <c r="B458" i="9"/>
  <c r="A459" i="9"/>
  <c r="C459" i="9" s="1"/>
  <c r="B459" i="9"/>
  <c r="A460" i="9"/>
  <c r="B460" i="9"/>
  <c r="A461" i="9"/>
  <c r="C461" i="9" s="1"/>
  <c r="B461" i="9"/>
  <c r="A462" i="9"/>
  <c r="B462" i="9"/>
  <c r="A463" i="9"/>
  <c r="C463" i="9" s="1"/>
  <c r="G463" i="9" s="1"/>
  <c r="B463" i="9"/>
  <c r="A464" i="9"/>
  <c r="C464" i="9" s="1"/>
  <c r="B464" i="9"/>
  <c r="A465" i="9"/>
  <c r="B465" i="9"/>
  <c r="A466" i="9"/>
  <c r="B466" i="9"/>
  <c r="A467" i="9"/>
  <c r="C467" i="9" s="1"/>
  <c r="G467" i="9" s="1"/>
  <c r="B467" i="9"/>
  <c r="A468" i="9"/>
  <c r="B468" i="9"/>
  <c r="A469" i="9"/>
  <c r="C469" i="9" s="1"/>
  <c r="B469" i="9"/>
  <c r="A470" i="9"/>
  <c r="B470" i="9"/>
  <c r="A471" i="9"/>
  <c r="C471" i="9" s="1"/>
  <c r="G471" i="9" s="1"/>
  <c r="B471" i="9"/>
  <c r="A472" i="9"/>
  <c r="B472" i="9"/>
  <c r="A473" i="9"/>
  <c r="C473" i="9" s="1"/>
  <c r="B473" i="9"/>
  <c r="A474" i="9"/>
  <c r="B474" i="9"/>
  <c r="A475" i="9"/>
  <c r="B475" i="9"/>
  <c r="A476" i="9"/>
  <c r="B476" i="9"/>
  <c r="A477" i="9"/>
  <c r="C477" i="9" s="1"/>
  <c r="B477" i="9"/>
  <c r="A478" i="9"/>
  <c r="C478" i="9" s="1"/>
  <c r="G478" i="9" s="1"/>
  <c r="B478" i="9"/>
  <c r="A479" i="9"/>
  <c r="C479" i="9" s="1"/>
  <c r="G479" i="9" s="1"/>
  <c r="B479" i="9"/>
  <c r="A480" i="9"/>
  <c r="B480" i="9"/>
  <c r="A481" i="9"/>
  <c r="B481" i="9"/>
  <c r="A482" i="9"/>
  <c r="B482" i="9"/>
  <c r="A483" i="9"/>
  <c r="B483" i="9"/>
  <c r="A484" i="9"/>
  <c r="B484" i="9"/>
  <c r="A485" i="9"/>
  <c r="C485" i="9" s="1"/>
  <c r="B485" i="9"/>
  <c r="A486" i="9"/>
  <c r="C486" i="9" s="1"/>
  <c r="G486" i="9" s="1"/>
  <c r="B486" i="9"/>
  <c r="A487" i="9"/>
  <c r="C487" i="9" s="1"/>
  <c r="G487" i="9" s="1"/>
  <c r="B487" i="9"/>
  <c r="A488" i="9"/>
  <c r="B488" i="9"/>
  <c r="A489" i="9"/>
  <c r="B489" i="9"/>
  <c r="A490" i="9"/>
  <c r="B490" i="9"/>
  <c r="A491" i="9"/>
  <c r="B491" i="9"/>
  <c r="A492" i="9"/>
  <c r="B492" i="9"/>
  <c r="A493" i="9"/>
  <c r="C493" i="9" s="1"/>
  <c r="B493" i="9"/>
  <c r="A494" i="9"/>
  <c r="C494" i="9" s="1"/>
  <c r="G494" i="9" s="1"/>
  <c r="B494" i="9"/>
  <c r="A495" i="9"/>
  <c r="C495" i="9" s="1"/>
  <c r="G495" i="9" s="1"/>
  <c r="B495" i="9"/>
  <c r="A496" i="9"/>
  <c r="B496" i="9"/>
  <c r="A497" i="9"/>
  <c r="B497" i="9"/>
  <c r="A498" i="9"/>
  <c r="B498" i="9"/>
  <c r="A499" i="9"/>
  <c r="B499" i="9"/>
  <c r="A500" i="9"/>
  <c r="B500" i="9"/>
  <c r="A501" i="9"/>
  <c r="C501" i="9" s="1"/>
  <c r="B501" i="9"/>
  <c r="A502" i="9"/>
  <c r="C502" i="9" s="1"/>
  <c r="G502" i="9" s="1"/>
  <c r="B502" i="9"/>
  <c r="A503" i="9"/>
  <c r="C503" i="9" s="1"/>
  <c r="G503" i="9" s="1"/>
  <c r="B503" i="9"/>
  <c r="A504" i="9"/>
  <c r="G504" i="9" s="1"/>
  <c r="B504" i="9"/>
  <c r="A505" i="9"/>
  <c r="B505" i="9"/>
  <c r="A506" i="9"/>
  <c r="C506" i="9" s="1"/>
  <c r="B506" i="9"/>
  <c r="A507" i="9"/>
  <c r="B507" i="9"/>
  <c r="A508" i="9"/>
  <c r="B508" i="9"/>
  <c r="A509" i="9"/>
  <c r="B509" i="9"/>
  <c r="A510" i="9"/>
  <c r="C510" i="9" s="1"/>
  <c r="B510" i="9"/>
  <c r="A511" i="9"/>
  <c r="B511" i="9"/>
  <c r="A512" i="9"/>
  <c r="G512" i="9" s="1"/>
  <c r="B512" i="9"/>
  <c r="A513" i="9"/>
  <c r="B513" i="9"/>
  <c r="A514" i="9"/>
  <c r="C514" i="9" s="1"/>
  <c r="B514" i="9"/>
  <c r="A515" i="9"/>
  <c r="B515" i="9"/>
  <c r="A516" i="9"/>
  <c r="B516" i="9"/>
  <c r="A517" i="9"/>
  <c r="B517" i="9"/>
  <c r="A518" i="9"/>
  <c r="C518" i="9" s="1"/>
  <c r="B518" i="9"/>
  <c r="A519" i="9"/>
  <c r="B519" i="9"/>
  <c r="A520" i="9"/>
  <c r="G520" i="9" s="1"/>
  <c r="B520" i="9"/>
  <c r="A521" i="9"/>
  <c r="B521" i="9"/>
  <c r="A522" i="9"/>
  <c r="G522" i="9" s="1"/>
  <c r="B522" i="9"/>
  <c r="A523" i="9"/>
  <c r="B523" i="9"/>
  <c r="A524" i="9"/>
  <c r="B524" i="9"/>
  <c r="A525" i="9"/>
  <c r="B525" i="9"/>
  <c r="A526" i="9"/>
  <c r="C526" i="9" s="1"/>
  <c r="B526" i="9"/>
  <c r="A527" i="9"/>
  <c r="B527" i="9"/>
  <c r="A528" i="9"/>
  <c r="B528" i="9"/>
  <c r="A529" i="9"/>
  <c r="B529" i="9"/>
  <c r="A530" i="9"/>
  <c r="C530" i="9" s="1"/>
  <c r="B530" i="9"/>
  <c r="A531" i="9"/>
  <c r="B531" i="9"/>
  <c r="A532" i="9"/>
  <c r="B532" i="9"/>
  <c r="A533" i="9"/>
  <c r="B533" i="9"/>
  <c r="A534" i="9"/>
  <c r="C534" i="9" s="1"/>
  <c r="B534" i="9"/>
  <c r="A535" i="9"/>
  <c r="B535" i="9"/>
  <c r="A536" i="9"/>
  <c r="B536" i="9"/>
  <c r="A537" i="9"/>
  <c r="B537" i="9"/>
  <c r="A538" i="9"/>
  <c r="C538" i="9" s="1"/>
  <c r="B538" i="9"/>
  <c r="A539" i="9"/>
  <c r="B539" i="9"/>
  <c r="A540" i="9"/>
  <c r="B540" i="9"/>
  <c r="A541" i="9"/>
  <c r="B541" i="9"/>
  <c r="A542" i="9"/>
  <c r="C542" i="9" s="1"/>
  <c r="B542" i="9"/>
  <c r="A543" i="9"/>
  <c r="B543" i="9"/>
  <c r="A544" i="9"/>
  <c r="B544" i="9"/>
  <c r="A545" i="9"/>
  <c r="B545" i="9"/>
  <c r="E545" i="9" s="1"/>
  <c r="A546" i="9"/>
  <c r="G546" i="9" s="1"/>
  <c r="B546" i="9"/>
  <c r="E546" i="9" s="1"/>
  <c r="A547" i="9"/>
  <c r="B547" i="9"/>
  <c r="E547" i="9" s="1"/>
  <c r="A548" i="9"/>
  <c r="B548" i="9"/>
  <c r="E548" i="9" s="1"/>
  <c r="A549" i="9"/>
  <c r="B549" i="9"/>
  <c r="E549" i="9" s="1"/>
  <c r="A550" i="9"/>
  <c r="C550" i="9" s="1"/>
  <c r="D550" i="9" s="1"/>
  <c r="B550" i="9"/>
  <c r="E550" i="9" s="1"/>
  <c r="A551" i="9"/>
  <c r="B551" i="9"/>
  <c r="E551" i="9" s="1"/>
  <c r="A552" i="9"/>
  <c r="B552" i="9"/>
  <c r="E552" i="9" s="1"/>
  <c r="A553" i="9"/>
  <c r="B553" i="9"/>
  <c r="E553" i="9" s="1"/>
  <c r="A554" i="9"/>
  <c r="G554" i="9" s="1"/>
  <c r="B554" i="9"/>
  <c r="E554" i="9" s="1"/>
  <c r="A555" i="9"/>
  <c r="B555" i="9"/>
  <c r="E555" i="9" s="1"/>
  <c r="A556" i="9"/>
  <c r="B556" i="9"/>
  <c r="E556" i="9" s="1"/>
  <c r="A557" i="9"/>
  <c r="B557" i="9"/>
  <c r="E557" i="9" s="1"/>
  <c r="A558" i="9"/>
  <c r="C558" i="9" s="1"/>
  <c r="D558" i="9" s="1"/>
  <c r="B558" i="9"/>
  <c r="E558" i="9" s="1"/>
  <c r="A559" i="9"/>
  <c r="D559" i="9" s="1"/>
  <c r="B559" i="9"/>
  <c r="E559" i="9" s="1"/>
  <c r="A560" i="9"/>
  <c r="B560" i="9"/>
  <c r="A561" i="9"/>
  <c r="B561" i="9"/>
  <c r="A562" i="9"/>
  <c r="B562" i="9"/>
  <c r="A563" i="9"/>
  <c r="B563" i="9"/>
  <c r="A564" i="9"/>
  <c r="G564" i="9" s="1"/>
  <c r="B564" i="9"/>
  <c r="A565" i="9"/>
  <c r="B565" i="9"/>
  <c r="A566" i="9"/>
  <c r="B566" i="9"/>
  <c r="A567" i="9"/>
  <c r="B567" i="9"/>
  <c r="A568" i="9"/>
  <c r="C568" i="9" s="1"/>
  <c r="B568" i="9"/>
  <c r="A569" i="9"/>
  <c r="B569" i="9"/>
  <c r="A570" i="9"/>
  <c r="B570" i="9"/>
  <c r="A571" i="9"/>
  <c r="B571" i="9"/>
  <c r="A572" i="9"/>
  <c r="B572" i="9"/>
  <c r="A573" i="9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G580" i="9" s="1"/>
  <c r="B580" i="9"/>
  <c r="A581" i="9"/>
  <c r="B581" i="9"/>
  <c r="A582" i="9"/>
  <c r="B582" i="9"/>
  <c r="A583" i="9"/>
  <c r="B583" i="9"/>
  <c r="A584" i="9"/>
  <c r="C584" i="9" s="1"/>
  <c r="B584" i="9"/>
  <c r="A585" i="9"/>
  <c r="B585" i="9"/>
  <c r="A586" i="9"/>
  <c r="B586" i="9"/>
  <c r="A587" i="9"/>
  <c r="B587" i="9"/>
  <c r="A588" i="9"/>
  <c r="B588" i="9"/>
  <c r="A589" i="9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G596" i="9" s="1"/>
  <c r="B596" i="9"/>
  <c r="A597" i="9"/>
  <c r="B597" i="9"/>
  <c r="A598" i="9"/>
  <c r="B598" i="9"/>
  <c r="A599" i="9"/>
  <c r="B599" i="9"/>
  <c r="A600" i="9"/>
  <c r="C600" i="9" s="1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C614" i="9" s="1"/>
  <c r="G614" i="9" s="1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B621" i="9"/>
  <c r="A622" i="9"/>
  <c r="C622" i="9" s="1"/>
  <c r="G622" i="9" s="1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B629" i="9"/>
  <c r="A630" i="9"/>
  <c r="C630" i="9" s="1"/>
  <c r="G630" i="9" s="1"/>
  <c r="B630" i="9"/>
  <c r="A631" i="9"/>
  <c r="B631" i="9"/>
  <c r="A632" i="9"/>
  <c r="B632" i="9"/>
  <c r="A633" i="9"/>
  <c r="B633" i="9"/>
  <c r="A634" i="9"/>
  <c r="B634" i="9"/>
  <c r="A635" i="9"/>
  <c r="B635" i="9"/>
  <c r="A636" i="9"/>
  <c r="C636" i="9" s="1"/>
  <c r="G636" i="9" s="1"/>
  <c r="B636" i="9"/>
  <c r="A637" i="9"/>
  <c r="B637" i="9"/>
  <c r="A638" i="9"/>
  <c r="B638" i="9"/>
  <c r="A639" i="9"/>
  <c r="B639" i="9"/>
  <c r="A640" i="9"/>
  <c r="C640" i="9" s="1"/>
  <c r="G640" i="9" s="1"/>
  <c r="B640" i="9"/>
  <c r="A641" i="9"/>
  <c r="B641" i="9"/>
  <c r="A642" i="9"/>
  <c r="B642" i="9"/>
  <c r="A643" i="9"/>
  <c r="B643" i="9"/>
  <c r="A644" i="9"/>
  <c r="C644" i="9" s="1"/>
  <c r="G644" i="9" s="1"/>
  <c r="B644" i="9"/>
  <c r="A645" i="9"/>
  <c r="B645" i="9"/>
  <c r="A646" i="9"/>
  <c r="B646" i="9"/>
  <c r="A647" i="9"/>
  <c r="B647" i="9"/>
  <c r="A648" i="9"/>
  <c r="C648" i="9" s="1"/>
  <c r="G648" i="9" s="1"/>
  <c r="B648" i="9"/>
  <c r="A649" i="9"/>
  <c r="B649" i="9"/>
  <c r="A650" i="9"/>
  <c r="B650" i="9"/>
  <c r="A651" i="9"/>
  <c r="B651" i="9"/>
  <c r="A652" i="9"/>
  <c r="C652" i="9" s="1"/>
  <c r="G652" i="9" s="1"/>
  <c r="B652" i="9"/>
  <c r="A653" i="9"/>
  <c r="B653" i="9"/>
  <c r="A654" i="9"/>
  <c r="B654" i="9"/>
  <c r="A655" i="9"/>
  <c r="B655" i="9"/>
  <c r="A656" i="9"/>
  <c r="G656" i="9" s="1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G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G672" i="9" s="1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G680" i="9" s="1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G688" i="9" s="1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D4" i="5" s="1"/>
  <c r="C4" i="5"/>
  <c r="A5" i="5"/>
  <c r="B5" i="5"/>
  <c r="C5" i="5"/>
  <c r="A6" i="5"/>
  <c r="B6" i="5"/>
  <c r="C6" i="5"/>
  <c r="A7" i="5"/>
  <c r="B7" i="5"/>
  <c r="C7" i="5"/>
  <c r="A8" i="5"/>
  <c r="B8" i="5"/>
  <c r="D8" i="5" s="1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D14" i="5" s="1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D24" i="5" s="1"/>
  <c r="C24" i="5"/>
  <c r="A25" i="5"/>
  <c r="B25" i="5"/>
  <c r="C25" i="5"/>
  <c r="A26" i="5"/>
  <c r="B26" i="5"/>
  <c r="D26" i="5" s="1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D33" i="5" s="1"/>
  <c r="F33" i="5" s="1"/>
  <c r="I34" i="2" s="1"/>
  <c r="B33" i="5"/>
  <c r="C33" i="5"/>
  <c r="A34" i="5"/>
  <c r="B34" i="5"/>
  <c r="C34" i="5"/>
  <c r="A35" i="5"/>
  <c r="B35" i="5"/>
  <c r="C35" i="5"/>
  <c r="A36" i="5"/>
  <c r="B36" i="5"/>
  <c r="D36" i="5" s="1"/>
  <c r="G36" i="5" s="1"/>
  <c r="J37" i="2" s="1"/>
  <c r="C36" i="5"/>
  <c r="A37" i="5"/>
  <c r="B37" i="5"/>
  <c r="C37" i="5"/>
  <c r="A38" i="5"/>
  <c r="B38" i="5"/>
  <c r="D38" i="5" s="1"/>
  <c r="C38" i="5"/>
  <c r="A39" i="5"/>
  <c r="B39" i="5"/>
  <c r="C39" i="5"/>
  <c r="A40" i="5"/>
  <c r="B40" i="5"/>
  <c r="D40" i="5" s="1"/>
  <c r="I40" i="5" s="1"/>
  <c r="E41" i="2" s="1"/>
  <c r="N41" i="2" s="1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D110" i="5" s="1"/>
  <c r="C110" i="5"/>
  <c r="A111" i="5"/>
  <c r="B111" i="5"/>
  <c r="C111" i="5"/>
  <c r="A112" i="5"/>
  <c r="B112" i="5"/>
  <c r="D112" i="5" s="1"/>
  <c r="I112" i="5" s="1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D118" i="5" s="1"/>
  <c r="C118" i="5"/>
  <c r="A119" i="5"/>
  <c r="B119" i="5"/>
  <c r="C119" i="5"/>
  <c r="A120" i="5"/>
  <c r="B120" i="5"/>
  <c r="D120" i="5" s="1"/>
  <c r="I120" i="5" s="1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D126" i="5" s="1"/>
  <c r="C126" i="5"/>
  <c r="A127" i="5"/>
  <c r="B127" i="5"/>
  <c r="C127" i="5"/>
  <c r="A128" i="5"/>
  <c r="B128" i="5"/>
  <c r="D128" i="5" s="1"/>
  <c r="I128" i="5" s="1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D134" i="5" s="1"/>
  <c r="C134" i="5"/>
  <c r="A135" i="5"/>
  <c r="B135" i="5"/>
  <c r="C135" i="5"/>
  <c r="A136" i="5"/>
  <c r="B136" i="5"/>
  <c r="D136" i="5" s="1"/>
  <c r="I136" i="5" s="1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D142" i="5" s="1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D152" i="5" s="1"/>
  <c r="F152" i="5" s="1"/>
  <c r="I153" i="2" s="1"/>
  <c r="C152" i="5"/>
  <c r="A153" i="5"/>
  <c r="D153" i="5" s="1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D160" i="5" s="1"/>
  <c r="G160" i="5" s="1"/>
  <c r="J161" i="2" s="1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D168" i="5" s="1"/>
  <c r="F168" i="5" s="1"/>
  <c r="I169" i="2" s="1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D176" i="5" s="1"/>
  <c r="G176" i="5" s="1"/>
  <c r="J177" i="2" s="1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D184" i="5" s="1"/>
  <c r="F184" i="5" s="1"/>
  <c r="I185" i="2" s="1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D782" i="5" s="1"/>
  <c r="I782" i="5" s="1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F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D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G891" i="5" s="1"/>
  <c r="A892" i="5"/>
  <c r="E892" i="5" s="1"/>
  <c r="B892" i="5"/>
  <c r="F892" i="5" s="1"/>
  <c r="C892" i="5"/>
  <c r="G892" i="5" s="1"/>
  <c r="A893" i="5"/>
  <c r="E893" i="5" s="1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D915" i="5" s="1"/>
  <c r="B915" i="5"/>
  <c r="F915" i="5" s="1"/>
  <c r="C915" i="5"/>
  <c r="G915" i="5" s="1"/>
  <c r="A916" i="5"/>
  <c r="E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D933" i="5" s="1"/>
  <c r="B933" i="5"/>
  <c r="C933" i="5"/>
  <c r="G933" i="5" s="1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D960" i="5" s="1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D992" i="5" s="1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N8" i="4" s="1"/>
  <c r="R8" i="4" s="1"/>
  <c r="C8" i="4"/>
  <c r="M8" i="4" s="1"/>
  <c r="O8" i="4"/>
  <c r="A9" i="4"/>
  <c r="K9" i="4" s="1"/>
  <c r="B9" i="4"/>
  <c r="L9" i="4" s="1"/>
  <c r="N9" i="4" s="1"/>
  <c r="R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 s="1"/>
  <c r="B25" i="4"/>
  <c r="L25" i="4" s="1"/>
  <c r="P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P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N40" i="4" s="1"/>
  <c r="R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C47" i="4"/>
  <c r="O47" i="4"/>
  <c r="A48" i="4"/>
  <c r="K48" i="4" s="1"/>
  <c r="B48" i="4"/>
  <c r="L48" i="4" s="1"/>
  <c r="Q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N71" i="4" s="1"/>
  <c r="R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Q85" i="4" s="1"/>
  <c r="C85" i="4"/>
  <c r="M85" i="4" s="1"/>
  <c r="O85" i="4"/>
  <c r="A86" i="4"/>
  <c r="B86" i="4"/>
  <c r="L86" i="4" s="1"/>
  <c r="C86" i="4"/>
  <c r="M86" i="4" s="1"/>
  <c r="O86" i="4"/>
  <c r="A87" i="4"/>
  <c r="K87" i="4" s="1"/>
  <c r="B87" i="4"/>
  <c r="L87" i="4" s="1"/>
  <c r="P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N100" i="4" s="1"/>
  <c r="R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N102" i="4" s="1"/>
  <c r="R102" i="4" s="1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/>
  <c r="O109" i="4"/>
  <c r="A110" i="4"/>
  <c r="K110" i="4" s="1"/>
  <c r="B110" i="4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Q125" i="4" s="1"/>
  <c r="C125" i="4"/>
  <c r="M125" i="4" s="1"/>
  <c r="O125" i="4"/>
  <c r="A126" i="4"/>
  <c r="K126" i="4" s="1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L142" i="4" s="1"/>
  <c r="C142" i="4"/>
  <c r="M142" i="4" s="1"/>
  <c r="O142" i="4"/>
  <c r="A143" i="4"/>
  <c r="K143" i="4" s="1"/>
  <c r="B143" i="4"/>
  <c r="L143" i="4" s="1"/>
  <c r="P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 s="1"/>
  <c r="B149" i="4"/>
  <c r="L149" i="4" s="1"/>
  <c r="P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P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C155" i="4"/>
  <c r="M155" i="4" s="1"/>
  <c r="O155" i="4"/>
  <c r="A156" i="4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N171" i="4" s="1"/>
  <c r="R171" i="4" s="1"/>
  <c r="C171" i="4"/>
  <c r="M171" i="4" s="1"/>
  <c r="O171" i="4"/>
  <c r="A172" i="4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O583" i="4"/>
  <c r="A584" i="4"/>
  <c r="K584" i="4" s="1"/>
  <c r="B584" i="4"/>
  <c r="L584" i="4" s="1"/>
  <c r="C584" i="4"/>
  <c r="O584" i="4"/>
  <c r="A585" i="4"/>
  <c r="K585" i="4" s="1"/>
  <c r="B585" i="4"/>
  <c r="L585" i="4" s="1"/>
  <c r="C585" i="4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O702" i="4"/>
  <c r="A703" i="4"/>
  <c r="K703" i="4" s="1"/>
  <c r="B703" i="4"/>
  <c r="L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O715" i="4"/>
  <c r="A716" i="4"/>
  <c r="K716" i="4" s="1"/>
  <c r="B716" i="4"/>
  <c r="L716" i="4" s="1"/>
  <c r="C716" i="4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O769" i="4"/>
  <c r="A770" i="4"/>
  <c r="K770" i="4" s="1"/>
  <c r="B770" i="4"/>
  <c r="L770" i="4" s="1"/>
  <c r="C770" i="4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O790" i="4"/>
  <c r="A791" i="4"/>
  <c r="K791" i="4" s="1"/>
  <c r="B791" i="4"/>
  <c r="L791" i="4" s="1"/>
  <c r="C791" i="4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K812" i="4" s="1"/>
  <c r="B812" i="4"/>
  <c r="C812" i="4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K815" i="4" s="1"/>
  <c r="B815" i="4"/>
  <c r="L815" i="4" s="1"/>
  <c r="C815" i="4"/>
  <c r="O815" i="4"/>
  <c r="A816" i="4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B870" i="4"/>
  <c r="L870" i="4" s="1"/>
  <c r="C870" i="4"/>
  <c r="O870" i="4"/>
  <c r="A871" i="4"/>
  <c r="B871" i="4"/>
  <c r="C871" i="4"/>
  <c r="M871" i="4" s="1"/>
  <c r="O871" i="4"/>
  <c r="A872" i="4"/>
  <c r="B872" i="4"/>
  <c r="C872" i="4"/>
  <c r="M872" i="4" s="1"/>
  <c r="O872" i="4"/>
  <c r="A873" i="4"/>
  <c r="B873" i="4"/>
  <c r="C873" i="4"/>
  <c r="O873" i="4"/>
  <c r="A874" i="4"/>
  <c r="K874" i="4" s="1"/>
  <c r="B874" i="4"/>
  <c r="C874" i="4"/>
  <c r="O874" i="4"/>
  <c r="A875" i="4"/>
  <c r="B875" i="4"/>
  <c r="C875" i="4"/>
  <c r="M875" i="4" s="1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O878" i="4"/>
  <c r="A879" i="4"/>
  <c r="B879" i="4"/>
  <c r="C879" i="4"/>
  <c r="M879" i="4" s="1"/>
  <c r="O879" i="4"/>
  <c r="A880" i="4"/>
  <c r="B880" i="4"/>
  <c r="C880" i="4"/>
  <c r="O880" i="4"/>
  <c r="A881" i="4"/>
  <c r="AR881" i="4" s="1"/>
  <c r="B881" i="4"/>
  <c r="C881" i="4"/>
  <c r="O881" i="4"/>
  <c r="A882" i="4"/>
  <c r="B882" i="4"/>
  <c r="L882" i="4" s="1"/>
  <c r="C882" i="4"/>
  <c r="O882" i="4"/>
  <c r="A883" i="4"/>
  <c r="B883" i="4"/>
  <c r="C883" i="4"/>
  <c r="J883" i="4" s="1"/>
  <c r="O883" i="4"/>
  <c r="A884" i="4"/>
  <c r="AR884" i="4" s="1"/>
  <c r="B884" i="4"/>
  <c r="L884" i="4" s="1"/>
  <c r="E884" i="4" s="1"/>
  <c r="C884" i="4"/>
  <c r="O884" i="4"/>
  <c r="A885" i="4"/>
  <c r="H885" i="4" s="1"/>
  <c r="B885" i="4"/>
  <c r="C885" i="4"/>
  <c r="M885" i="4" s="1"/>
  <c r="O885" i="4"/>
  <c r="A886" i="4"/>
  <c r="B886" i="4"/>
  <c r="L886" i="4" s="1"/>
  <c r="C886" i="4"/>
  <c r="J886" i="4" s="1"/>
  <c r="O886" i="4"/>
  <c r="A887" i="4"/>
  <c r="B887" i="4"/>
  <c r="L887" i="4" s="1"/>
  <c r="C887" i="4"/>
  <c r="M887" i="4" s="1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K890" i="4" s="1"/>
  <c r="B890" i="4"/>
  <c r="L890" i="4" s="1"/>
  <c r="C890" i="4"/>
  <c r="J890" i="4" s="1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H893" i="4" s="1"/>
  <c r="B893" i="4"/>
  <c r="L893" i="4" s="1"/>
  <c r="C893" i="4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C901" i="4"/>
  <c r="M901" i="4" s="1"/>
  <c r="O901" i="4"/>
  <c r="A902" i="4"/>
  <c r="B902" i="4"/>
  <c r="L902" i="4" s="1"/>
  <c r="C902" i="4"/>
  <c r="O902" i="4"/>
  <c r="A903" i="4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O906" i="4"/>
  <c r="A907" i="4"/>
  <c r="K907" i="4" s="1"/>
  <c r="B907" i="4"/>
  <c r="C907" i="4"/>
  <c r="M907" i="4" s="1"/>
  <c r="O907" i="4"/>
  <c r="A908" i="4"/>
  <c r="K908" i="4" s="1"/>
  <c r="B908" i="4"/>
  <c r="L908" i="4" s="1"/>
  <c r="C908" i="4"/>
  <c r="M908" i="4" s="1"/>
  <c r="O908" i="4"/>
  <c r="A909" i="4"/>
  <c r="B909" i="4"/>
  <c r="C909" i="4"/>
  <c r="J909" i="4" s="1"/>
  <c r="O909" i="4"/>
  <c r="A910" i="4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O912" i="4"/>
  <c r="A913" i="4"/>
  <c r="B913" i="4"/>
  <c r="C913" i="4"/>
  <c r="M913" i="4" s="1"/>
  <c r="O913" i="4"/>
  <c r="A914" i="4"/>
  <c r="B914" i="4"/>
  <c r="C914" i="4"/>
  <c r="M914" i="4" s="1"/>
  <c r="O914" i="4"/>
  <c r="A915" i="4"/>
  <c r="B915" i="4"/>
  <c r="C915" i="4"/>
  <c r="O915" i="4"/>
  <c r="A916" i="4"/>
  <c r="B916" i="4"/>
  <c r="L916" i="4" s="1"/>
  <c r="C916" i="4"/>
  <c r="O916" i="4"/>
  <c r="A917" i="4"/>
  <c r="B917" i="4"/>
  <c r="L917" i="4" s="1"/>
  <c r="C917" i="4"/>
  <c r="M917" i="4" s="1"/>
  <c r="O917" i="4"/>
  <c r="A918" i="4"/>
  <c r="B918" i="4"/>
  <c r="C918" i="4"/>
  <c r="M918" i="4" s="1"/>
  <c r="O918" i="4"/>
  <c r="A919" i="4"/>
  <c r="B919" i="4"/>
  <c r="C919" i="4"/>
  <c r="M919" i="4" s="1"/>
  <c r="O919" i="4"/>
  <c r="A920" i="4"/>
  <c r="B920" i="4"/>
  <c r="C920" i="4"/>
  <c r="J920" i="4" s="1"/>
  <c r="O920" i="4"/>
  <c r="A921" i="4"/>
  <c r="B921" i="4"/>
  <c r="C921" i="4"/>
  <c r="M921" i="4" s="1"/>
  <c r="O921" i="4"/>
  <c r="A922" i="4"/>
  <c r="B922" i="4"/>
  <c r="L922" i="4" s="1"/>
  <c r="C922" i="4"/>
  <c r="M922" i="4" s="1"/>
  <c r="O922" i="4"/>
  <c r="A923" i="4"/>
  <c r="B923" i="4"/>
  <c r="C923" i="4"/>
  <c r="M923" i="4" s="1"/>
  <c r="O923" i="4"/>
  <c r="A924" i="4"/>
  <c r="B924" i="4"/>
  <c r="C924" i="4"/>
  <c r="M924" i="4" s="1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B927" i="4"/>
  <c r="C927" i="4"/>
  <c r="M927" i="4" s="1"/>
  <c r="O927" i="4"/>
  <c r="A928" i="4"/>
  <c r="B928" i="4"/>
  <c r="L928" i="4" s="1"/>
  <c r="C928" i="4"/>
  <c r="M928" i="4" s="1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B931" i="4"/>
  <c r="C931" i="4"/>
  <c r="M931" i="4" s="1"/>
  <c r="O931" i="4"/>
  <c r="A932" i="4"/>
  <c r="AR932" i="4" s="1"/>
  <c r="G932" i="4" s="1"/>
  <c r="K932" i="4"/>
  <c r="B932" i="4"/>
  <c r="L932" i="4" s="1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O950" i="4"/>
  <c r="A951" i="4"/>
  <c r="B951" i="4"/>
  <c r="L951" i="4" s="1"/>
  <c r="C951" i="4"/>
  <c r="O951" i="4"/>
  <c r="A952" i="4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K956" i="4" s="1"/>
  <c r="B956" i="4"/>
  <c r="C956" i="4"/>
  <c r="O956" i="4"/>
  <c r="A957" i="4"/>
  <c r="AR957" i="4" s="1"/>
  <c r="B957" i="4"/>
  <c r="C957" i="4"/>
  <c r="O957" i="4"/>
  <c r="A958" i="4"/>
  <c r="B958" i="4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L961" i="4" s="1"/>
  <c r="C961" i="4"/>
  <c r="O961" i="4"/>
  <c r="A962" i="4"/>
  <c r="B962" i="4"/>
  <c r="I962" i="4" s="1"/>
  <c r="C962" i="4"/>
  <c r="M962" i="4" s="1"/>
  <c r="O962" i="4"/>
  <c r="A963" i="4"/>
  <c r="K963" i="4" s="1"/>
  <c r="B963" i="4"/>
  <c r="C963" i="4"/>
  <c r="M963" i="4" s="1"/>
  <c r="F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K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B971" i="4"/>
  <c r="L971" i="4" s="1"/>
  <c r="C971" i="4"/>
  <c r="M971" i="4" s="1"/>
  <c r="O971" i="4"/>
  <c r="A972" i="4"/>
  <c r="B972" i="4"/>
  <c r="C972" i="4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B975" i="4"/>
  <c r="L975" i="4" s="1"/>
  <c r="C975" i="4"/>
  <c r="M975" i="4" s="1"/>
  <c r="O975" i="4"/>
  <c r="A976" i="4"/>
  <c r="K976" i="4" s="1"/>
  <c r="B976" i="4"/>
  <c r="C976" i="4"/>
  <c r="M976" i="4" s="1"/>
  <c r="O976" i="4"/>
  <c r="A977" i="4"/>
  <c r="K977" i="4" s="1"/>
  <c r="B977" i="4"/>
  <c r="C977" i="4"/>
  <c r="O977" i="4"/>
  <c r="A978" i="4"/>
  <c r="AR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L983" i="4" s="1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B986" i="4"/>
  <c r="I986" i="4" s="1"/>
  <c r="C986" i="4"/>
  <c r="M986" i="4" s="1"/>
  <c r="O986" i="4"/>
  <c r="A987" i="4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K991" i="4" s="1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I505" i="11"/>
  <c r="I509" i="11"/>
  <c r="I513" i="11"/>
  <c r="I533" i="11"/>
  <c r="I553" i="11"/>
  <c r="I589" i="11"/>
  <c r="I869" i="11"/>
  <c r="J506" i="11"/>
  <c r="K506" i="11" s="1"/>
  <c r="M506" i="11" s="1"/>
  <c r="J684" i="11"/>
  <c r="I710" i="11"/>
  <c r="I508" i="11"/>
  <c r="J510" i="11"/>
  <c r="D882" i="5"/>
  <c r="D878" i="5"/>
  <c r="E874" i="5"/>
  <c r="D866" i="5"/>
  <c r="D850" i="5"/>
  <c r="D846" i="5"/>
  <c r="E846" i="5" s="1"/>
  <c r="E884" i="5"/>
  <c r="I880" i="5"/>
  <c r="I876" i="5"/>
  <c r="E872" i="5"/>
  <c r="I816" i="5"/>
  <c r="I812" i="5"/>
  <c r="I440" i="11"/>
  <c r="J534" i="11"/>
  <c r="J554" i="11"/>
  <c r="K554" i="11" s="1"/>
  <c r="M554" i="11" s="1"/>
  <c r="J526" i="11"/>
  <c r="J732" i="11"/>
  <c r="F992" i="11"/>
  <c r="I551" i="11"/>
  <c r="J884" i="11"/>
  <c r="H987" i="11"/>
  <c r="F993" i="11"/>
  <c r="I993" i="11" s="1"/>
  <c r="C791" i="9"/>
  <c r="I679" i="11"/>
  <c r="I719" i="11"/>
  <c r="I727" i="11"/>
  <c r="F991" i="11"/>
  <c r="J658" i="11"/>
  <c r="F987" i="11"/>
  <c r="J987" i="11" s="1"/>
  <c r="F989" i="11"/>
  <c r="I884" i="11"/>
  <c r="E992" i="11"/>
  <c r="J508" i="11"/>
  <c r="I534" i="11"/>
  <c r="I554" i="11"/>
  <c r="I656" i="11"/>
  <c r="I684" i="11"/>
  <c r="J710" i="11"/>
  <c r="I510" i="11"/>
  <c r="I526" i="11"/>
  <c r="E987" i="11"/>
  <c r="H989" i="11"/>
  <c r="E993" i="11"/>
  <c r="C778" i="9"/>
  <c r="C921" i="9"/>
  <c r="I411" i="11"/>
  <c r="I753" i="11"/>
  <c r="J551" i="11"/>
  <c r="J411" i="11"/>
  <c r="J691" i="11"/>
  <c r="J755" i="11"/>
  <c r="I828" i="11"/>
  <c r="J828" i="11"/>
  <c r="J505" i="11"/>
  <c r="J513" i="11"/>
  <c r="L513" i="11" s="1"/>
  <c r="N513" i="11" s="1"/>
  <c r="J553" i="11"/>
  <c r="J753" i="11"/>
  <c r="J769" i="11"/>
  <c r="J785" i="11"/>
  <c r="J801" i="11"/>
  <c r="K801" i="11" s="1"/>
  <c r="M801" i="11" s="1"/>
  <c r="J830" i="11"/>
  <c r="J846" i="11"/>
  <c r="J509" i="11"/>
  <c r="J533" i="11"/>
  <c r="L533" i="11" s="1"/>
  <c r="N533" i="11" s="1"/>
  <c r="J719" i="11"/>
  <c r="J767" i="11"/>
  <c r="J725" i="11"/>
  <c r="J773" i="11"/>
  <c r="J789" i="11"/>
  <c r="J869" i="11"/>
  <c r="C786" i="9"/>
  <c r="C917" i="9"/>
  <c r="C925" i="9"/>
  <c r="C633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596" i="9"/>
  <c r="C546" i="9"/>
  <c r="D546" i="9" s="1"/>
  <c r="C236" i="9"/>
  <c r="C324" i="9"/>
  <c r="E324" i="9" s="1"/>
  <c r="C457" i="9"/>
  <c r="C475" i="9"/>
  <c r="C481" i="9"/>
  <c r="C483" i="9"/>
  <c r="C489" i="9"/>
  <c r="C491" i="9"/>
  <c r="G491" i="9" s="1"/>
  <c r="C497" i="9"/>
  <c r="C499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1" i="9"/>
  <c r="C647" i="9"/>
  <c r="C643" i="9"/>
  <c r="C639" i="9"/>
  <c r="C635" i="9"/>
  <c r="C629" i="9"/>
  <c r="C625" i="9"/>
  <c r="C621" i="9"/>
  <c r="C617" i="9"/>
  <c r="C613" i="9"/>
  <c r="C609" i="9"/>
  <c r="G609" i="9" s="1"/>
  <c r="C605" i="9"/>
  <c r="G605" i="9" s="1"/>
  <c r="C601" i="9"/>
  <c r="G601" i="9" s="1"/>
  <c r="C597" i="9"/>
  <c r="G597" i="9" s="1"/>
  <c r="C593" i="9"/>
  <c r="G593" i="9" s="1"/>
  <c r="C589" i="9"/>
  <c r="G589" i="9" s="1"/>
  <c r="C585" i="9"/>
  <c r="G585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C541" i="9"/>
  <c r="C539" i="9"/>
  <c r="C537" i="9"/>
  <c r="C535" i="9"/>
  <c r="C533" i="9"/>
  <c r="C531" i="9"/>
  <c r="C529" i="9"/>
  <c r="C527" i="9"/>
  <c r="C525" i="9"/>
  <c r="C523" i="9"/>
  <c r="G412" i="9"/>
  <c r="G475" i="9"/>
  <c r="G483" i="9"/>
  <c r="G499" i="9"/>
  <c r="G505" i="9"/>
  <c r="G507" i="9"/>
  <c r="G509" i="9"/>
  <c r="G510" i="9"/>
  <c r="G511" i="9"/>
  <c r="G513" i="9"/>
  <c r="G515" i="9"/>
  <c r="G517" i="9"/>
  <c r="G519" i="9"/>
  <c r="G521" i="9"/>
  <c r="G523" i="9"/>
  <c r="G525" i="9"/>
  <c r="G526" i="9"/>
  <c r="G527" i="9"/>
  <c r="G529" i="9"/>
  <c r="G531" i="9"/>
  <c r="G533" i="9"/>
  <c r="G535" i="9"/>
  <c r="G537" i="9"/>
  <c r="G539" i="9"/>
  <c r="G541" i="9"/>
  <c r="G542" i="9"/>
  <c r="G543" i="9"/>
  <c r="G545" i="9"/>
  <c r="G547" i="9"/>
  <c r="G549" i="9"/>
  <c r="G551" i="9"/>
  <c r="G553" i="9"/>
  <c r="G555" i="9"/>
  <c r="G557" i="9"/>
  <c r="G558" i="9"/>
  <c r="G559" i="9"/>
  <c r="G600" i="9"/>
  <c r="G613" i="9"/>
  <c r="G617" i="9"/>
  <c r="G621" i="9"/>
  <c r="G625" i="9"/>
  <c r="G629" i="9"/>
  <c r="G633" i="9"/>
  <c r="G790" i="9"/>
  <c r="G635" i="9"/>
  <c r="G639" i="9"/>
  <c r="G641" i="9"/>
  <c r="G643" i="9"/>
  <c r="G645" i="9"/>
  <c r="G647" i="9"/>
  <c r="G649" i="9"/>
  <c r="G651" i="9"/>
  <c r="G653" i="9"/>
  <c r="G655" i="9"/>
  <c r="G657" i="9"/>
  <c r="G659" i="9"/>
  <c r="G661" i="9"/>
  <c r="G663" i="9"/>
  <c r="G665" i="9"/>
  <c r="G667" i="9"/>
  <c r="G669" i="9"/>
  <c r="G671" i="9"/>
  <c r="G673" i="9"/>
  <c r="G675" i="9"/>
  <c r="G677" i="9"/>
  <c r="G679" i="9"/>
  <c r="G681" i="9"/>
  <c r="G683" i="9"/>
  <c r="G685" i="9"/>
  <c r="G687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884" i="5"/>
  <c r="E876" i="5"/>
  <c r="E812" i="5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I928" i="5"/>
  <c r="G924" i="5"/>
  <c r="D920" i="5"/>
  <c r="D916" i="5"/>
  <c r="I912" i="5"/>
  <c r="G908" i="5"/>
  <c r="D904" i="5"/>
  <c r="D900" i="5"/>
  <c r="D896" i="5"/>
  <c r="D892" i="5"/>
  <c r="F891" i="5"/>
  <c r="F883" i="5"/>
  <c r="M47" i="4"/>
  <c r="M13" i="4"/>
  <c r="K978" i="4"/>
  <c r="K164" i="4"/>
  <c r="K158" i="4"/>
  <c r="K156" i="4"/>
  <c r="P156" i="4" s="1"/>
  <c r="K142" i="4"/>
  <c r="K118" i="4"/>
  <c r="K94" i="4"/>
  <c r="K90" i="4"/>
  <c r="K88" i="4"/>
  <c r="K86" i="4"/>
  <c r="K82" i="4"/>
  <c r="K78" i="4"/>
  <c r="K74" i="4"/>
  <c r="K72" i="4"/>
  <c r="K70" i="4"/>
  <c r="M59" i="4"/>
  <c r="M11" i="4"/>
  <c r="K5" i="4"/>
  <c r="D998" i="5"/>
  <c r="D996" i="5"/>
  <c r="D990" i="5"/>
  <c r="D988" i="5"/>
  <c r="D982" i="5"/>
  <c r="D980" i="5"/>
  <c r="D974" i="5"/>
  <c r="D972" i="5"/>
  <c r="D966" i="5"/>
  <c r="D964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66" i="5"/>
  <c r="G812" i="5"/>
  <c r="K882" i="4"/>
  <c r="K870" i="4"/>
  <c r="M503" i="4"/>
  <c r="K930" i="4"/>
  <c r="K912" i="4"/>
  <c r="K182" i="4"/>
  <c r="K180" i="4"/>
  <c r="K176" i="4"/>
  <c r="K172" i="4"/>
  <c r="K168" i="4"/>
  <c r="K166" i="4"/>
  <c r="L47" i="4"/>
  <c r="Q47" i="4" s="1"/>
  <c r="L32" i="4"/>
  <c r="L24" i="4"/>
  <c r="K16" i="4"/>
  <c r="K11" i="4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M920" i="4"/>
  <c r="M890" i="4"/>
  <c r="M886" i="4"/>
  <c r="M884" i="4"/>
  <c r="M880" i="4"/>
  <c r="M878" i="4"/>
  <c r="M874" i="4"/>
  <c r="M870" i="4"/>
  <c r="K884" i="4"/>
  <c r="D884" i="4" s="1"/>
  <c r="M984" i="4"/>
  <c r="M916" i="4"/>
  <c r="M912" i="4"/>
  <c r="M906" i="4"/>
  <c r="M858" i="4"/>
  <c r="M842" i="4"/>
  <c r="L348" i="4"/>
  <c r="M812" i="4"/>
  <c r="M808" i="4"/>
  <c r="M806" i="4"/>
  <c r="M790" i="4"/>
  <c r="M770" i="4"/>
  <c r="M744" i="4"/>
  <c r="M734" i="4"/>
  <c r="M716" i="4"/>
  <c r="M702" i="4"/>
  <c r="M584" i="4"/>
  <c r="L338" i="4"/>
  <c r="M519" i="4"/>
  <c r="L104" i="4"/>
  <c r="L96" i="4"/>
  <c r="L102" i="4"/>
  <c r="L174" i="4"/>
  <c r="P174" i="4" s="1"/>
  <c r="M154" i="4"/>
  <c r="L138" i="4"/>
  <c r="L134" i="4"/>
  <c r="L132" i="4"/>
  <c r="L130" i="4"/>
  <c r="L126" i="4"/>
  <c r="L122" i="4"/>
  <c r="L118" i="4"/>
  <c r="L116" i="4"/>
  <c r="L114" i="4"/>
  <c r="K61" i="4"/>
  <c r="P61" i="4" s="1"/>
  <c r="K59" i="4"/>
  <c r="K53" i="4"/>
  <c r="K51" i="4"/>
  <c r="K49" i="4"/>
  <c r="K45" i="4"/>
  <c r="L42" i="4"/>
  <c r="K38" i="4"/>
  <c r="K36" i="4"/>
  <c r="K34" i="4"/>
  <c r="K30" i="4"/>
  <c r="N30" i="4" s="1"/>
  <c r="R30" i="4" s="1"/>
  <c r="K28" i="4"/>
  <c r="K18" i="4"/>
  <c r="L986" i="4"/>
  <c r="E986" i="4" s="1"/>
  <c r="M999" i="4"/>
  <c r="M983" i="4"/>
  <c r="L864" i="4"/>
  <c r="L752" i="4"/>
  <c r="L704" i="4"/>
  <c r="L654" i="4"/>
  <c r="L624" i="4"/>
  <c r="L962" i="4"/>
  <c r="L958" i="4"/>
  <c r="L950" i="4"/>
  <c r="L948" i="4"/>
  <c r="M915" i="4"/>
  <c r="M893" i="4"/>
  <c r="M891" i="4"/>
  <c r="M883" i="4"/>
  <c r="M881" i="4"/>
  <c r="M839" i="4"/>
  <c r="M815" i="4"/>
  <c r="P815" i="4" s="1"/>
  <c r="M807" i="4"/>
  <c r="M793" i="4"/>
  <c r="M791" i="4"/>
  <c r="M777" i="4"/>
  <c r="M769" i="4"/>
  <c r="M741" i="4"/>
  <c r="M737" i="4"/>
  <c r="M715" i="4"/>
  <c r="M713" i="4"/>
  <c r="M707" i="4"/>
  <c r="M691" i="4"/>
  <c r="M615" i="4"/>
  <c r="M595" i="4"/>
  <c r="M585" i="4"/>
  <c r="M583" i="4"/>
  <c r="M581" i="4"/>
  <c r="L148" i="4"/>
  <c r="P148" i="4" s="1"/>
  <c r="L110" i="4"/>
  <c r="L106" i="4"/>
  <c r="N48" i="4"/>
  <c r="R48" i="4" s="1"/>
  <c r="P29" i="4"/>
  <c r="P23" i="4"/>
  <c r="E325" i="9"/>
  <c r="D310" i="9"/>
  <c r="I991" i="11"/>
  <c r="I989" i="11"/>
  <c r="G884" i="5"/>
  <c r="G914" i="5"/>
  <c r="F885" i="5"/>
  <c r="F907" i="5"/>
  <c r="F923" i="5"/>
  <c r="F901" i="5"/>
  <c r="J993" i="11"/>
  <c r="J991" i="11"/>
  <c r="G890" i="5"/>
  <c r="E936" i="5"/>
  <c r="F881" i="5"/>
  <c r="G816" i="5"/>
  <c r="G880" i="5"/>
  <c r="G950" i="5"/>
  <c r="G966" i="5"/>
  <c r="G982" i="5"/>
  <c r="G998" i="5"/>
  <c r="E890" i="5"/>
  <c r="F871" i="5"/>
  <c r="F913" i="5"/>
  <c r="I942" i="5"/>
  <c r="I950" i="5"/>
  <c r="I958" i="5"/>
  <c r="I966" i="5"/>
  <c r="I974" i="5"/>
  <c r="I982" i="5"/>
  <c r="I990" i="5"/>
  <c r="I998" i="5"/>
  <c r="E888" i="5"/>
  <c r="I904" i="5"/>
  <c r="F895" i="5"/>
  <c r="E997" i="2"/>
  <c r="F997" i="2"/>
  <c r="G997" i="2"/>
  <c r="E896" i="5"/>
  <c r="F911" i="5"/>
  <c r="F905" i="5"/>
  <c r="I872" i="5"/>
  <c r="F879" i="5"/>
  <c r="I936" i="5"/>
  <c r="J989" i="11"/>
  <c r="I900" i="5"/>
  <c r="I916" i="5"/>
  <c r="I932" i="5"/>
  <c r="I902" i="5"/>
  <c r="G902" i="5"/>
  <c r="I934" i="5"/>
  <c r="G934" i="5"/>
  <c r="I908" i="5"/>
  <c r="I997" i="2"/>
  <c r="J997" i="2"/>
  <c r="I910" i="5"/>
  <c r="G910" i="5"/>
  <c r="I892" i="5"/>
  <c r="I938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124" i="4"/>
  <c r="R124" i="4" s="1"/>
  <c r="P20" i="4"/>
  <c r="I945" i="4"/>
  <c r="I969" i="4"/>
  <c r="I949" i="4"/>
  <c r="J929" i="4"/>
  <c r="I933" i="4"/>
  <c r="J933" i="4"/>
  <c r="AR967" i="4"/>
  <c r="G967" i="4" s="1"/>
  <c r="AR930" i="4"/>
  <c r="G930" i="4" s="1"/>
  <c r="AR984" i="4"/>
  <c r="G984" i="4" s="1"/>
  <c r="AR1000" i="4"/>
  <c r="AR913" i="4"/>
  <c r="AR963" i="4"/>
  <c r="G963" i="4" s="1"/>
  <c r="AR921" i="4"/>
  <c r="F921" i="4" s="1"/>
  <c r="AR923" i="4"/>
  <c r="F923" i="4" s="1"/>
  <c r="AR971" i="4"/>
  <c r="F971" i="4" s="1"/>
  <c r="AR918" i="4"/>
  <c r="G918" i="4" s="1"/>
  <c r="AR997" i="4"/>
  <c r="D997" i="4" s="1"/>
  <c r="AR993" i="4"/>
  <c r="F993" i="4" s="1"/>
  <c r="AR956" i="4"/>
  <c r="G956" i="4" s="1"/>
  <c r="AR996" i="4"/>
  <c r="H1001" i="4"/>
  <c r="AR920" i="4"/>
  <c r="G920" i="4" s="1"/>
  <c r="J916" i="4"/>
  <c r="J891" i="4"/>
  <c r="AR989" i="4"/>
  <c r="G989" i="4" s="1"/>
  <c r="H989" i="4"/>
  <c r="J893" i="4"/>
  <c r="AR985" i="4"/>
  <c r="J877" i="4"/>
  <c r="H967" i="4"/>
  <c r="J967" i="4"/>
  <c r="J918" i="4"/>
  <c r="J914" i="4"/>
  <c r="H924" i="4"/>
  <c r="J924" i="4"/>
  <c r="H977" i="4"/>
  <c r="H980" i="4"/>
  <c r="H963" i="4"/>
  <c r="I951" i="4"/>
  <c r="H951" i="4"/>
  <c r="I935" i="4"/>
  <c r="AR912" i="4"/>
  <c r="G912" i="4" s="1"/>
  <c r="AR880" i="4"/>
  <c r="AR960" i="4"/>
  <c r="G960" i="4" s="1"/>
  <c r="AR928" i="4"/>
  <c r="G928" i="4" s="1"/>
  <c r="H993" i="4"/>
  <c r="G993" i="4"/>
  <c r="H981" i="4"/>
  <c r="J966" i="4"/>
  <c r="H950" i="4"/>
  <c r="I950" i="4"/>
  <c r="H930" i="4"/>
  <c r="J930" i="4"/>
  <c r="AR908" i="4"/>
  <c r="G908" i="4" s="1"/>
  <c r="J917" i="4"/>
  <c r="J885" i="4"/>
  <c r="J971" i="4"/>
  <c r="I943" i="4"/>
  <c r="J923" i="4"/>
  <c r="J921" i="4"/>
  <c r="J905" i="4"/>
  <c r="J889" i="4"/>
  <c r="H873" i="4"/>
  <c r="J901" i="4"/>
  <c r="H901" i="4"/>
  <c r="J913" i="4"/>
  <c r="J897" i="4"/>
  <c r="J881" i="4"/>
  <c r="AR874" i="4"/>
  <c r="G874" i="4" s="1"/>
  <c r="AR968" i="4"/>
  <c r="G968" i="4" s="1"/>
  <c r="AR952" i="4"/>
  <c r="G952" i="4" s="1"/>
  <c r="H1000" i="4"/>
  <c r="H992" i="4"/>
  <c r="H984" i="4"/>
  <c r="H976" i="4"/>
  <c r="I958" i="4"/>
  <c r="AR998" i="4"/>
  <c r="AR982" i="4"/>
  <c r="G982" i="4" s="1"/>
  <c r="AR962" i="4"/>
  <c r="AR990" i="4"/>
  <c r="G990" i="4" s="1"/>
  <c r="AR974" i="4"/>
  <c r="G974" i="4" s="1"/>
  <c r="AR987" i="4"/>
  <c r="G987" i="4" s="1"/>
  <c r="H891" i="4"/>
  <c r="J973" i="4"/>
  <c r="AR986" i="4"/>
  <c r="G986" i="4" s="1"/>
  <c r="J907" i="4"/>
  <c r="H907" i="4"/>
  <c r="AR994" i="4"/>
  <c r="I973" i="4"/>
  <c r="H970" i="4"/>
  <c r="J875" i="4"/>
  <c r="I938" i="4"/>
  <c r="AR812" i="4"/>
  <c r="G812" i="4" s="1"/>
  <c r="J812" i="4"/>
  <c r="J931" i="4"/>
  <c r="I899" i="4"/>
  <c r="H972" i="4"/>
  <c r="H931" i="4"/>
  <c r="I948" i="4"/>
  <c r="H995" i="4"/>
  <c r="J927" i="4"/>
  <c r="H932" i="4"/>
  <c r="I932" i="4"/>
  <c r="H985" i="4"/>
  <c r="J985" i="4"/>
  <c r="I979" i="4"/>
  <c r="I961" i="4"/>
  <c r="J940" i="4"/>
  <c r="I936" i="4"/>
  <c r="I942" i="4"/>
  <c r="I934" i="4"/>
  <c r="H982" i="4"/>
  <c r="J982" i="4"/>
  <c r="J922" i="4"/>
  <c r="J928" i="4"/>
  <c r="I960" i="4"/>
  <c r="H990" i="4"/>
  <c r="H994" i="4"/>
  <c r="J915" i="4"/>
  <c r="H915" i="4"/>
  <c r="J874" i="4"/>
  <c r="H874" i="4"/>
  <c r="J878" i="4"/>
  <c r="I882" i="4"/>
  <c r="H886" i="4"/>
  <c r="I886" i="4"/>
  <c r="H890" i="4"/>
  <c r="I890" i="4"/>
  <c r="J894" i="4"/>
  <c r="H898" i="4"/>
  <c r="J906" i="4"/>
  <c r="H910" i="4"/>
  <c r="J910" i="4"/>
  <c r="H816" i="4"/>
  <c r="J872" i="4"/>
  <c r="J876" i="4"/>
  <c r="J880" i="4"/>
  <c r="G884" i="4"/>
  <c r="J884" i="4"/>
  <c r="H884" i="4"/>
  <c r="J888" i="4"/>
  <c r="H892" i="4"/>
  <c r="J896" i="4"/>
  <c r="I896" i="4"/>
  <c r="J904" i="4"/>
  <c r="I904" i="4"/>
  <c r="J908" i="4"/>
  <c r="I908" i="4"/>
  <c r="H908" i="4"/>
  <c r="J912" i="4"/>
  <c r="AR991" i="4"/>
  <c r="AR983" i="4"/>
  <c r="G983" i="4" s="1"/>
  <c r="AR975" i="4"/>
  <c r="AR999" i="4"/>
  <c r="F999" i="4" s="1"/>
  <c r="AR815" i="4"/>
  <c r="H812" i="4"/>
  <c r="J986" i="4"/>
  <c r="J939" i="4"/>
  <c r="J987" i="4"/>
  <c r="H978" i="4"/>
  <c r="J978" i="4"/>
  <c r="I944" i="4"/>
  <c r="H927" i="4"/>
  <c r="H941" i="4"/>
  <c r="I941" i="4"/>
  <c r="H999" i="4"/>
  <c r="K997" i="2"/>
  <c r="L997" i="2"/>
  <c r="M997" i="2"/>
  <c r="J871" i="4"/>
  <c r="H871" i="4"/>
  <c r="J911" i="4"/>
  <c r="J879" i="4"/>
  <c r="H879" i="4"/>
  <c r="J815" i="4"/>
  <c r="I815" i="4"/>
  <c r="H815" i="4"/>
  <c r="H983" i="4"/>
  <c r="I983" i="4"/>
  <c r="J991" i="4"/>
  <c r="J919" i="4"/>
  <c r="H919" i="4"/>
  <c r="J887" i="4"/>
  <c r="I887" i="4"/>
  <c r="H975" i="4"/>
  <c r="I975" i="4"/>
  <c r="J975" i="4"/>
  <c r="J903" i="4"/>
  <c r="H903" i="4"/>
  <c r="C2" i="5"/>
  <c r="B2" i="5"/>
  <c r="A2" i="5"/>
  <c r="D2" i="5" s="1"/>
  <c r="A3" i="4"/>
  <c r="K3" i="4" s="1"/>
  <c r="B3" i="4"/>
  <c r="L3" i="4" s="1"/>
  <c r="C3" i="4"/>
  <c r="C2" i="4"/>
  <c r="M2" i="4" s="1"/>
  <c r="B2" i="4"/>
  <c r="A2" i="4"/>
  <c r="O3" i="4"/>
  <c r="L2" i="4"/>
  <c r="O2" i="4"/>
  <c r="D35" i="3"/>
  <c r="D20" i="3"/>
  <c r="D80" i="3"/>
  <c r="D76" i="3"/>
  <c r="D973" i="3"/>
  <c r="D95" i="3"/>
  <c r="D65" i="3"/>
  <c r="D903" i="3"/>
  <c r="D892" i="3"/>
  <c r="D915" i="3"/>
  <c r="D29" i="3"/>
  <c r="D102" i="3"/>
  <c r="D872" i="3"/>
  <c r="D141" i="3"/>
  <c r="D949" i="3"/>
  <c r="D75" i="3"/>
  <c r="D181" i="3"/>
  <c r="D109" i="3"/>
  <c r="D907" i="3"/>
  <c r="D990" i="3"/>
  <c r="D859" i="3"/>
  <c r="D850" i="3"/>
  <c r="D3" i="3"/>
  <c r="D55" i="3"/>
  <c r="D159" i="3"/>
  <c r="D877" i="3"/>
  <c r="D878" i="3"/>
  <c r="D126" i="3"/>
  <c r="D180" i="3"/>
  <c r="D898" i="3"/>
  <c r="D934" i="3"/>
  <c r="D10" i="3"/>
  <c r="D157" i="3"/>
  <c r="D931" i="3"/>
  <c r="D134" i="3"/>
  <c r="D947" i="3"/>
  <c r="D41" i="3"/>
  <c r="D84" i="3"/>
  <c r="D979" i="3"/>
  <c r="D162" i="3"/>
  <c r="D27" i="3"/>
  <c r="D83" i="3"/>
  <c r="D143" i="3"/>
  <c r="D176" i="3"/>
  <c r="D974" i="3"/>
  <c r="D118" i="3"/>
  <c r="D153" i="3"/>
  <c r="D873" i="3"/>
  <c r="D926" i="3"/>
  <c r="D996" i="3"/>
  <c r="D111" i="3"/>
  <c r="D905" i="3"/>
  <c r="D106" i="3"/>
  <c r="D902" i="3"/>
  <c r="D19" i="3"/>
  <c r="D175" i="3"/>
  <c r="D953" i="3"/>
  <c r="D98" i="3"/>
  <c r="D876" i="3"/>
  <c r="D812" i="3"/>
  <c r="D860" i="3"/>
  <c r="D857" i="3"/>
  <c r="D45" i="3"/>
  <c r="D34" i="3"/>
  <c r="D88" i="3"/>
  <c r="D101" i="3"/>
  <c r="D983" i="3"/>
  <c r="D113" i="3"/>
  <c r="D114" i="3"/>
  <c r="D913" i="3"/>
  <c r="D936" i="3"/>
  <c r="D922" i="3"/>
  <c r="D49" i="3"/>
  <c r="D166" i="3"/>
  <c r="D910" i="3"/>
  <c r="D69" i="3"/>
  <c r="D975" i="3"/>
  <c r="D26" i="3"/>
  <c r="D93" i="3"/>
  <c r="D155" i="3"/>
  <c r="D23" i="3"/>
  <c r="D173" i="3"/>
  <c r="D12" i="3"/>
  <c r="D961" i="3"/>
  <c r="D948" i="3"/>
  <c r="D161" i="3"/>
  <c r="D899" i="3"/>
  <c r="D36" i="3"/>
  <c r="D120" i="3"/>
  <c r="D980" i="3"/>
  <c r="D851" i="3"/>
  <c r="D43" i="3"/>
  <c r="D154" i="3"/>
  <c r="D994" i="3"/>
  <c r="D178" i="3"/>
  <c r="D986" i="3"/>
  <c r="D168" i="3"/>
  <c r="D138" i="3"/>
  <c r="D47" i="3"/>
  <c r="D884" i="3"/>
  <c r="D916" i="3"/>
  <c r="D982" i="3"/>
  <c r="D71" i="3"/>
  <c r="D54" i="3"/>
  <c r="D96" i="3"/>
  <c r="D121" i="3"/>
  <c r="D993" i="3"/>
  <c r="D139" i="3"/>
  <c r="D150" i="3"/>
  <c r="D929" i="3"/>
  <c r="D968" i="3"/>
  <c r="D928" i="3"/>
  <c r="D11" i="3"/>
  <c r="D46" i="3"/>
  <c r="D984" i="3"/>
  <c r="D136" i="3"/>
  <c r="D991" i="3"/>
  <c r="D66" i="3"/>
  <c r="D129" i="3"/>
  <c r="D50" i="3"/>
  <c r="D971" i="3"/>
  <c r="D932" i="3"/>
  <c r="D865" i="3"/>
  <c r="D870" i="3"/>
  <c r="D856" i="3"/>
  <c r="D854" i="3"/>
  <c r="D9" i="3"/>
  <c r="D18" i="3"/>
  <c r="D959" i="3"/>
  <c r="D183" i="3"/>
  <c r="D880" i="3"/>
  <c r="D40" i="3"/>
  <c r="D874" i="3"/>
  <c r="D909" i="3"/>
  <c r="D48" i="3"/>
  <c r="D989" i="3"/>
  <c r="D855" i="3"/>
  <c r="D70" i="3"/>
  <c r="D145" i="3"/>
  <c r="D163" i="3"/>
  <c r="D945" i="3"/>
  <c r="D935" i="3"/>
  <c r="D177" i="3"/>
  <c r="D97" i="3"/>
  <c r="D39" i="3"/>
  <c r="D59" i="3"/>
  <c r="D957" i="3"/>
  <c r="D22" i="3"/>
  <c r="D128" i="3"/>
  <c r="D904" i="3"/>
  <c r="D30" i="3"/>
  <c r="D875" i="3"/>
  <c r="D78" i="3"/>
  <c r="D81" i="3"/>
  <c r="D925" i="3"/>
  <c r="D132" i="3"/>
  <c r="D893" i="3"/>
  <c r="D862" i="3"/>
  <c r="D853" i="3"/>
  <c r="D4" i="3"/>
  <c r="D149" i="3"/>
  <c r="D927" i="3"/>
  <c r="D135" i="3"/>
  <c r="D969" i="3"/>
  <c r="D42" i="3"/>
  <c r="D908" i="3"/>
  <c r="D883" i="3"/>
  <c r="D147" i="3"/>
  <c r="D108" i="3"/>
  <c r="D924" i="3"/>
  <c r="D13" i="3"/>
  <c r="D67" i="3"/>
  <c r="D185" i="3"/>
  <c r="D889" i="3"/>
  <c r="D888" i="3"/>
  <c r="D152" i="3"/>
  <c r="D100" i="3"/>
  <c r="D906" i="3"/>
  <c r="D944" i="3"/>
  <c r="D31" i="3"/>
  <c r="D58" i="3"/>
  <c r="D963" i="3"/>
  <c r="D91" i="3"/>
  <c r="D972" i="3"/>
  <c r="D5" i="3"/>
  <c r="D116" i="3"/>
  <c r="D900" i="3"/>
  <c r="D62" i="3"/>
  <c r="D992" i="3"/>
  <c r="D7" i="3"/>
  <c r="D14" i="3"/>
  <c r="D44" i="3"/>
  <c r="D895" i="3"/>
  <c r="D891" i="3"/>
  <c r="D110" i="3"/>
  <c r="D184" i="3"/>
  <c r="D37" i="3"/>
  <c r="D90" i="3"/>
  <c r="D816" i="3"/>
  <c r="D858" i="3"/>
  <c r="D25" i="3"/>
  <c r="D119" i="3"/>
  <c r="D896" i="3"/>
  <c r="D170" i="3"/>
  <c r="D998" i="3"/>
  <c r="D6" i="3"/>
  <c r="D978" i="3"/>
  <c r="D930" i="3"/>
  <c r="D146" i="3"/>
  <c r="D887" i="3"/>
  <c r="D863" i="3"/>
  <c r="D867" i="3"/>
  <c r="D868" i="3"/>
  <c r="D130" i="3"/>
  <c r="D148" i="3"/>
  <c r="D122" i="3"/>
  <c r="D68" i="3"/>
  <c r="D894" i="3"/>
  <c r="D852" i="3"/>
  <c r="D38" i="3"/>
  <c r="D937" i="3"/>
  <c r="D890" i="3"/>
  <c r="D133" i="3"/>
  <c r="D182" i="3"/>
  <c r="D918" i="3"/>
  <c r="D61" i="3"/>
  <c r="D174" i="3"/>
  <c r="D882" i="3"/>
  <c r="D879" i="3"/>
  <c r="D999" i="3"/>
  <c r="D131" i="3"/>
  <c r="D179" i="3"/>
  <c r="D17" i="3"/>
  <c r="D942" i="3"/>
  <c r="D938" i="3"/>
  <c r="D866" i="3"/>
  <c r="D140" i="3"/>
  <c r="D1000" i="3"/>
  <c r="D987" i="3"/>
  <c r="D142" i="3"/>
  <c r="D848" i="3"/>
  <c r="D73" i="3"/>
  <c r="D124" i="3"/>
  <c r="D28" i="3"/>
  <c r="D988" i="3"/>
  <c r="D995" i="3"/>
  <c r="D127" i="3"/>
  <c r="D946" i="3"/>
  <c r="D104" i="3"/>
  <c r="D64" i="3"/>
  <c r="D912" i="3"/>
  <c r="D960" i="3"/>
  <c r="D2" i="3"/>
  <c r="D911" i="3"/>
  <c r="D956" i="3"/>
  <c r="D881" i="3"/>
  <c r="D99" i="3"/>
  <c r="D53" i="3"/>
  <c r="D74" i="3"/>
  <c r="D952" i="3"/>
  <c r="D923" i="3"/>
  <c r="D160" i="3"/>
  <c r="D815" i="3"/>
  <c r="D63" i="3"/>
  <c r="D112" i="3"/>
  <c r="D86" i="3"/>
  <c r="D985" i="3"/>
  <c r="D967" i="3"/>
  <c r="D156" i="3"/>
  <c r="D955" i="3"/>
  <c r="D85" i="3"/>
  <c r="D123" i="3"/>
  <c r="D1001" i="3"/>
  <c r="D861" i="3"/>
  <c r="D72" i="3"/>
  <c r="D966" i="3"/>
  <c r="D919" i="3"/>
  <c r="D144" i="3"/>
  <c r="D943" i="3"/>
  <c r="D901" i="3"/>
  <c r="D940" i="3"/>
  <c r="D885" i="3"/>
  <c r="D137" i="3"/>
  <c r="D950" i="3"/>
  <c r="D16" i="3"/>
  <c r="D977" i="3"/>
  <c r="D914" i="3"/>
  <c r="D105" i="3"/>
  <c r="D167" i="3"/>
  <c r="D964" i="3"/>
  <c r="D33" i="3"/>
  <c r="D958" i="3"/>
  <c r="D965" i="3"/>
  <c r="D24" i="3"/>
  <c r="D970" i="3"/>
  <c r="D158" i="3"/>
  <c r="D89" i="3"/>
  <c r="D57" i="3"/>
  <c r="D941" i="3"/>
  <c r="D933" i="3"/>
  <c r="D15" i="3"/>
  <c r="D165" i="3"/>
  <c r="D939" i="3"/>
  <c r="D151" i="3"/>
  <c r="D976" i="3"/>
  <c r="D8" i="3"/>
  <c r="D962" i="3"/>
  <c r="D917" i="3"/>
  <c r="D56" i="3"/>
  <c r="D164" i="3"/>
  <c r="D52" i="3"/>
  <c r="D94" i="3"/>
  <c r="D51" i="3"/>
  <c r="D886" i="3"/>
  <c r="D117" i="3"/>
  <c r="D845" i="3"/>
  <c r="D21" i="3"/>
  <c r="D920" i="3"/>
  <c r="D951" i="3"/>
  <c r="D82" i="3"/>
  <c r="D921" i="3"/>
  <c r="D864" i="3"/>
  <c r="D103" i="3"/>
  <c r="D169" i="3"/>
  <c r="D77" i="3"/>
  <c r="D87" i="3"/>
  <c r="D60" i="3"/>
  <c r="D954" i="3"/>
  <c r="D79" i="3"/>
  <c r="D897" i="3"/>
  <c r="D125" i="3"/>
  <c r="D869" i="3"/>
  <c r="D997" i="3"/>
  <c r="D849" i="3"/>
  <c r="D871" i="3"/>
  <c r="D847" i="3"/>
  <c r="D92" i="3"/>
  <c r="D981" i="3"/>
  <c r="D115" i="3"/>
  <c r="D172" i="3"/>
  <c r="D32" i="3"/>
  <c r="D107" i="3"/>
  <c r="D171" i="3"/>
  <c r="D846" i="3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674" i="10"/>
  <c r="D769" i="10"/>
  <c r="D678" i="10"/>
  <c r="D662" i="10"/>
  <c r="D757" i="10"/>
  <c r="D675" i="10"/>
  <c r="D789" i="10"/>
  <c r="D690" i="10"/>
  <c r="D776" i="10"/>
  <c r="D817" i="10"/>
  <c r="D726" i="10"/>
  <c r="D760" i="10"/>
  <c r="D803" i="10"/>
  <c r="D700" i="10"/>
  <c r="D689" i="10"/>
  <c r="D765" i="10"/>
  <c r="D714" i="10"/>
  <c r="D781" i="10"/>
  <c r="D744" i="10"/>
  <c r="D706" i="10"/>
  <c r="D761" i="10"/>
  <c r="D656" i="10"/>
  <c r="D811" i="10"/>
  <c r="D758" i="10"/>
  <c r="D814" i="10"/>
  <c r="D816" i="10"/>
  <c r="D736" i="10"/>
  <c r="D718" i="10"/>
  <c r="D779" i="10"/>
  <c r="D673" i="10"/>
  <c r="D696" i="10"/>
  <c r="D759" i="10"/>
  <c r="D694" i="10"/>
  <c r="D701" i="10"/>
  <c r="D740" i="10"/>
  <c r="D710" i="10"/>
  <c r="D555" i="10"/>
  <c r="D512" i="10"/>
  <c r="D514" i="10"/>
  <c r="D594" i="10"/>
  <c r="D627" i="10"/>
  <c r="D630" i="10"/>
  <c r="D613" i="10"/>
  <c r="D591" i="10"/>
  <c r="D513" i="10"/>
  <c r="D505" i="10"/>
  <c r="D531" i="10"/>
  <c r="D508" i="10"/>
  <c r="D560" i="10"/>
  <c r="D616" i="10"/>
  <c r="D584" i="10"/>
  <c r="D639" i="10"/>
  <c r="D595" i="10"/>
  <c r="D533" i="10"/>
  <c r="D551" i="10"/>
  <c r="D523" i="10"/>
  <c r="D557" i="10"/>
  <c r="D628" i="10"/>
  <c r="D593" i="10"/>
  <c r="D615" i="10"/>
  <c r="D586" i="10"/>
  <c r="D589" i="10"/>
  <c r="D582" i="10"/>
  <c r="D592" i="10"/>
  <c r="D522" i="10"/>
  <c r="D516" i="10"/>
  <c r="D548" i="10"/>
  <c r="D534" i="10"/>
  <c r="D587" i="10"/>
  <c r="D597" i="10"/>
  <c r="D625" i="10"/>
  <c r="D602" i="10"/>
  <c r="D634" i="10"/>
  <c r="D645" i="10"/>
  <c r="D504" i="10"/>
  <c r="D500" i="10"/>
  <c r="D503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687" i="10"/>
  <c r="D721" i="10"/>
  <c r="D693" i="10"/>
  <c r="D666" i="10"/>
  <c r="D680" i="10"/>
  <c r="D785" i="10"/>
  <c r="D722" i="10"/>
  <c r="D660" i="10"/>
  <c r="D793" i="10"/>
  <c r="D695" i="10"/>
  <c r="D664" i="10"/>
  <c r="D791" i="10"/>
  <c r="D716" i="10"/>
  <c r="D782" i="10"/>
  <c r="D792" i="10"/>
  <c r="D737" i="10"/>
  <c r="D655" i="10"/>
  <c r="D720" i="10"/>
  <c r="D670" i="10"/>
  <c r="D677" i="10"/>
  <c r="D754" i="10"/>
  <c r="D661" i="10"/>
  <c r="D745" i="10"/>
  <c r="D663" i="10"/>
  <c r="D815" i="10"/>
  <c r="D731" i="10"/>
  <c r="D809" i="10"/>
  <c r="D802" i="10"/>
  <c r="D697" i="10"/>
  <c r="D790" i="10"/>
  <c r="D780" i="10"/>
  <c r="D738" i="10"/>
  <c r="D796" i="10"/>
  <c r="D768" i="10"/>
  <c r="D805" i="10"/>
  <c r="D526" i="10"/>
  <c r="D542" i="10"/>
  <c r="D511" i="10"/>
  <c r="D570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672" i="10"/>
  <c r="D730" i="10"/>
  <c r="D808" i="10"/>
  <c r="D797" i="10"/>
  <c r="D665" i="10"/>
  <c r="D659" i="10"/>
  <c r="D668" i="10"/>
  <c r="D692" i="10"/>
  <c r="D748" i="10"/>
  <c r="D686" i="10"/>
  <c r="D778" i="10"/>
  <c r="D750" i="10"/>
  <c r="D763" i="10"/>
  <c r="D732" i="10"/>
  <c r="D719" i="10"/>
  <c r="D786" i="10"/>
  <c r="D767" i="10"/>
  <c r="D812" i="10"/>
  <c r="D708" i="10"/>
  <c r="D658" i="10"/>
  <c r="D702" i="10"/>
  <c r="D679" i="10"/>
  <c r="D713" i="10"/>
  <c r="D699" i="10"/>
  <c r="D715" i="10"/>
  <c r="D683" i="10"/>
  <c r="D762" i="10"/>
  <c r="D676" i="10"/>
  <c r="D724" i="10"/>
  <c r="D530" i="10"/>
  <c r="D544" i="10"/>
  <c r="D620" i="10"/>
  <c r="D622" i="10"/>
  <c r="D632" i="10"/>
  <c r="D564" i="10"/>
  <c r="D638" i="10"/>
  <c r="D506" i="10"/>
  <c r="D527" i="10"/>
  <c r="D552" i="10"/>
  <c r="D518" i="10"/>
  <c r="D624" i="10"/>
  <c r="D574" i="10"/>
  <c r="D583" i="10"/>
  <c r="D642" i="10"/>
  <c r="D600" i="10"/>
  <c r="D623" i="10"/>
  <c r="D554" i="10"/>
  <c r="D519" i="10"/>
  <c r="D546" i="10"/>
  <c r="D573" i="10"/>
  <c r="D599" i="10"/>
  <c r="D567" i="10"/>
  <c r="D569" i="10"/>
  <c r="D578" i="10"/>
  <c r="D636" i="10"/>
  <c r="D653" i="10"/>
  <c r="D532" i="10"/>
  <c r="D524" i="10"/>
  <c r="D510" i="10"/>
  <c r="D536" i="10"/>
  <c r="D635" i="10"/>
  <c r="D619" i="10"/>
  <c r="D621" i="10"/>
  <c r="D576" i="10"/>
  <c r="D606" i="10"/>
  <c r="D650" i="10"/>
  <c r="D498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667" i="10"/>
  <c r="D733" i="10"/>
  <c r="D770" i="10"/>
  <c r="D681" i="10"/>
  <c r="D800" i="10"/>
  <c r="D787" i="10"/>
  <c r="D725" i="10"/>
  <c r="D742" i="10"/>
  <c r="D775" i="10"/>
  <c r="D525" i="10"/>
  <c r="D580" i="10"/>
  <c r="D654" i="10"/>
  <c r="D541" i="10"/>
  <c r="D559" i="10"/>
  <c r="D581" i="10"/>
  <c r="D612" i="10"/>
  <c r="D596" i="10"/>
  <c r="D540" i="10"/>
  <c r="D611" i="10"/>
  <c r="D610" i="10"/>
  <c r="D563" i="10"/>
  <c r="D585" i="10"/>
  <c r="D538" i="10"/>
  <c r="D553" i="10"/>
  <c r="D644" i="10"/>
  <c r="D590" i="10"/>
  <c r="D609" i="10"/>
  <c r="D499" i="10"/>
  <c r="D932" i="10"/>
  <c r="D904" i="10"/>
  <c r="D828" i="10"/>
  <c r="D842" i="10"/>
  <c r="D994" i="10"/>
  <c r="D845" i="10"/>
  <c r="D953" i="10"/>
  <c r="D838" i="10"/>
  <c r="D890" i="10"/>
  <c r="D833" i="10"/>
  <c r="D885" i="10"/>
  <c r="D682" i="10"/>
  <c r="D751" i="10"/>
  <c r="D773" i="10"/>
  <c r="D669" i="10"/>
  <c r="D783" i="10"/>
  <c r="D728" i="10"/>
  <c r="D804" i="10"/>
  <c r="D788" i="10"/>
  <c r="D684" i="10"/>
  <c r="D784" i="10"/>
  <c r="D807" i="10"/>
  <c r="D629" i="10"/>
  <c r="D646" i="10"/>
  <c r="D561" i="10"/>
  <c r="D509" i="10"/>
  <c r="D633" i="10"/>
  <c r="D641" i="10"/>
  <c r="D565" i="10"/>
  <c r="D535" i="10"/>
  <c r="D521" i="10"/>
  <c r="D588" i="10"/>
  <c r="D572" i="10"/>
  <c r="D647" i="10"/>
  <c r="D605" i="10"/>
  <c r="D517" i="10"/>
  <c r="D547" i="10"/>
  <c r="D640" i="10"/>
  <c r="D648" i="10"/>
  <c r="D902" i="10"/>
  <c r="D998" i="10"/>
  <c r="D861" i="10"/>
  <c r="D956" i="10"/>
  <c r="D970" i="10"/>
  <c r="D855" i="10"/>
  <c r="D813" i="10"/>
  <c r="D705" i="10"/>
  <c r="D712" i="10"/>
  <c r="D753" i="10"/>
  <c r="D657" i="10"/>
  <c r="D603" i="10"/>
  <c r="D520" i="10"/>
  <c r="D601" i="10"/>
  <c r="D617" i="10"/>
  <c r="D579" i="10"/>
  <c r="D643" i="10"/>
  <c r="D550" i="10"/>
  <c r="D614" i="10"/>
  <c r="D608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688" i="10"/>
  <c r="D801" i="10"/>
  <c r="D799" i="10"/>
  <c r="D798" i="10"/>
  <c r="D806" i="10"/>
  <c r="D771" i="10"/>
  <c r="D749" i="10"/>
  <c r="D717" i="10"/>
  <c r="D556" i="10"/>
  <c r="D568" i="10"/>
  <c r="D604" i="10"/>
  <c r="D539" i="10"/>
  <c r="D537" i="10"/>
  <c r="D598" i="10"/>
  <c r="D577" i="10"/>
  <c r="D571" i="10"/>
  <c r="D507" i="10"/>
  <c r="D543" i="10"/>
  <c r="D566" i="10"/>
  <c r="D575" i="10"/>
  <c r="D626" i="10"/>
  <c r="D558" i="10"/>
  <c r="D515" i="10"/>
  <c r="D649" i="10"/>
  <c r="D631" i="10"/>
  <c r="D637" i="10"/>
  <c r="D502" i="10"/>
  <c r="D878" i="10"/>
  <c r="D918" i="10"/>
  <c r="D832" i="10"/>
  <c r="D983" i="10"/>
  <c r="D912" i="10"/>
  <c r="D746" i="10"/>
  <c r="D671" i="10"/>
  <c r="D734" i="10"/>
  <c r="D685" i="10"/>
  <c r="D741" i="10"/>
  <c r="D549" i="10"/>
  <c r="D652" i="10"/>
  <c r="D545" i="10"/>
  <c r="D607" i="10"/>
  <c r="D529" i="10"/>
  <c r="D651" i="10"/>
  <c r="D562" i="10"/>
  <c r="D528" i="10"/>
  <c r="D618" i="10"/>
  <c r="D501" i="10"/>
  <c r="D4" i="10"/>
  <c r="D3" i="10"/>
  <c r="D2" i="10"/>
  <c r="D61" i="10"/>
  <c r="D174" i="10"/>
  <c r="D69" i="10"/>
  <c r="D20" i="10"/>
  <c r="D162" i="10"/>
  <c r="D149" i="10"/>
  <c r="D104" i="10"/>
  <c r="D137" i="10"/>
  <c r="D7" i="10"/>
  <c r="D17" i="10"/>
  <c r="D184" i="10"/>
  <c r="D40" i="10"/>
  <c r="D44" i="10"/>
  <c r="D78" i="10"/>
  <c r="D111" i="10"/>
  <c r="D156" i="10"/>
  <c r="D122" i="10"/>
  <c r="D54" i="10"/>
  <c r="D121" i="10"/>
  <c r="D52" i="10"/>
  <c r="D18" i="10"/>
  <c r="D117" i="10"/>
  <c r="D169" i="10"/>
  <c r="D134" i="10"/>
  <c r="D173" i="10"/>
  <c r="D175" i="10"/>
  <c r="D92" i="10"/>
  <c r="D159" i="10"/>
  <c r="D45" i="10"/>
  <c r="D145" i="10"/>
  <c r="D170" i="10"/>
  <c r="D64" i="10"/>
  <c r="D181" i="10"/>
  <c r="D33" i="10"/>
  <c r="D167" i="10"/>
  <c r="D57" i="10"/>
  <c r="D14" i="10"/>
  <c r="D70" i="10"/>
  <c r="D166" i="10"/>
  <c r="D82" i="10"/>
  <c r="D68" i="10"/>
  <c r="D30" i="10"/>
  <c r="D75" i="10"/>
  <c r="D127" i="10"/>
  <c r="D77" i="10"/>
  <c r="D132" i="10"/>
  <c r="D91" i="10"/>
  <c r="D94" i="10"/>
  <c r="D96" i="10"/>
  <c r="D155" i="10"/>
  <c r="D42" i="10"/>
  <c r="D106" i="10"/>
  <c r="D171" i="10"/>
  <c r="D19" i="10"/>
  <c r="D88" i="10"/>
  <c r="D39" i="10"/>
  <c r="D46" i="10"/>
  <c r="D53" i="10"/>
  <c r="D126" i="10"/>
  <c r="D31" i="10"/>
  <c r="D160" i="10"/>
  <c r="D100" i="10"/>
  <c r="D26" i="10"/>
  <c r="D41" i="10"/>
  <c r="D67" i="10"/>
  <c r="D141" i="10"/>
  <c r="D123" i="10"/>
  <c r="D43" i="10"/>
  <c r="D107" i="10"/>
  <c r="D147" i="10"/>
  <c r="D22" i="10"/>
  <c r="D36" i="10"/>
  <c r="D74" i="10"/>
  <c r="D10" i="10"/>
  <c r="D185" i="10"/>
  <c r="D180" i="10"/>
  <c r="D119" i="10"/>
  <c r="D85" i="10"/>
  <c r="D8" i="10"/>
  <c r="D102" i="10"/>
  <c r="D90" i="10"/>
  <c r="D143" i="10"/>
  <c r="D89" i="10"/>
  <c r="D116" i="10"/>
  <c r="D151" i="10"/>
  <c r="D112" i="10"/>
  <c r="D86" i="10"/>
  <c r="D152" i="10"/>
  <c r="D28" i="10"/>
  <c r="D97" i="10"/>
  <c r="D50" i="10"/>
  <c r="D35" i="10"/>
  <c r="D62" i="10"/>
  <c r="D81" i="10"/>
  <c r="D32" i="10"/>
  <c r="D12" i="10"/>
  <c r="D72" i="10"/>
  <c r="D124" i="10"/>
  <c r="D182" i="10"/>
  <c r="D158" i="10"/>
  <c r="D98" i="10"/>
  <c r="D129" i="10"/>
  <c r="D84" i="10"/>
  <c r="D9" i="10"/>
  <c r="D76" i="10"/>
  <c r="D135" i="10"/>
  <c r="D103" i="10"/>
  <c r="D27" i="10"/>
  <c r="D150" i="10"/>
  <c r="D95" i="10"/>
  <c r="D29" i="10"/>
  <c r="D153" i="10"/>
  <c r="D142" i="10"/>
  <c r="D130" i="10"/>
  <c r="D131" i="10"/>
  <c r="D66" i="10"/>
  <c r="D58" i="10"/>
  <c r="D34" i="10"/>
  <c r="D37" i="10"/>
  <c r="D63" i="10"/>
  <c r="D164" i="10"/>
  <c r="D176" i="10"/>
  <c r="D6" i="10"/>
  <c r="D101" i="10"/>
  <c r="D133" i="10"/>
  <c r="D47" i="10"/>
  <c r="D128" i="10"/>
  <c r="D80" i="10"/>
  <c r="D79" i="10"/>
  <c r="D144" i="10"/>
  <c r="D114" i="10"/>
  <c r="D177" i="10"/>
  <c r="D136" i="10"/>
  <c r="D168" i="10"/>
  <c r="D139" i="10"/>
  <c r="D93" i="10"/>
  <c r="D11" i="10"/>
  <c r="D55" i="10"/>
  <c r="D65" i="10"/>
  <c r="D59" i="10"/>
  <c r="D154" i="10"/>
  <c r="D99" i="10"/>
  <c r="D49" i="10"/>
  <c r="D125" i="10"/>
  <c r="D56" i="10"/>
  <c r="D172" i="10"/>
  <c r="D60" i="10"/>
  <c r="D178" i="10"/>
  <c r="D24" i="10"/>
  <c r="D105" i="10"/>
  <c r="D118" i="10"/>
  <c r="D110" i="10"/>
  <c r="D25" i="10"/>
  <c r="D5" i="10"/>
  <c r="D183" i="10"/>
  <c r="D23" i="10"/>
  <c r="D71" i="10"/>
  <c r="D165" i="10"/>
  <c r="D120" i="10"/>
  <c r="D113" i="10"/>
  <c r="D15" i="10"/>
  <c r="D83" i="10"/>
  <c r="D51" i="10"/>
  <c r="D109" i="10"/>
  <c r="D21" i="10"/>
  <c r="D115" i="10"/>
  <c r="D48" i="10"/>
  <c r="D13" i="10"/>
  <c r="D108" i="10"/>
  <c r="D148" i="10"/>
  <c r="D179" i="10"/>
  <c r="D38" i="10"/>
  <c r="D146" i="10"/>
  <c r="D138" i="10"/>
  <c r="D163" i="10"/>
  <c r="D73" i="10"/>
  <c r="D87" i="10"/>
  <c r="D140" i="10"/>
  <c r="D157" i="10"/>
  <c r="D161" i="10"/>
  <c r="D16" i="10"/>
  <c r="D356" i="3"/>
  <c r="D244" i="3"/>
  <c r="D229" i="3"/>
  <c r="D202" i="3"/>
  <c r="D309" i="3"/>
  <c r="D188" i="3"/>
  <c r="D203" i="3"/>
  <c r="D359" i="3"/>
  <c r="D243" i="3"/>
  <c r="D211" i="3"/>
  <c r="D292" i="3"/>
  <c r="D303" i="3"/>
  <c r="D205" i="3"/>
  <c r="D360" i="3"/>
  <c r="D223" i="3"/>
  <c r="D333" i="3"/>
  <c r="D289" i="3"/>
  <c r="D277" i="3"/>
  <c r="D239" i="3"/>
  <c r="D261" i="3"/>
  <c r="D286" i="3"/>
  <c r="D267" i="3"/>
  <c r="D249" i="3"/>
  <c r="D311" i="3"/>
  <c r="D279" i="3"/>
  <c r="D300" i="3"/>
  <c r="D367" i="3"/>
  <c r="D305" i="3"/>
  <c r="D364" i="3"/>
  <c r="D216" i="3"/>
  <c r="D313" i="3"/>
  <c r="D319" i="3"/>
  <c r="D291" i="3"/>
  <c r="D307" i="3"/>
  <c r="D346" i="3"/>
  <c r="D275" i="3"/>
  <c r="D343" i="3"/>
  <c r="D318" i="3"/>
  <c r="D353" i="3"/>
  <c r="D196" i="3"/>
  <c r="D320" i="3"/>
  <c r="D218" i="3"/>
  <c r="D255" i="3"/>
  <c r="D263" i="3"/>
  <c r="D368" i="3"/>
  <c r="D217" i="3"/>
  <c r="D198" i="3"/>
  <c r="D355" i="3"/>
  <c r="D253" i="3"/>
  <c r="D215" i="3"/>
  <c r="D262" i="3"/>
  <c r="D254" i="3"/>
  <c r="D341" i="3"/>
  <c r="D351" i="3"/>
  <c r="D252" i="3"/>
  <c r="D273" i="3"/>
  <c r="D276" i="3"/>
  <c r="D221" i="3"/>
  <c r="D358" i="3"/>
  <c r="D234" i="3"/>
  <c r="D235" i="3"/>
  <c r="D187" i="3"/>
  <c r="D201" i="3"/>
  <c r="D328" i="3"/>
  <c r="D308" i="3"/>
  <c r="D334" i="3"/>
  <c r="D214" i="3"/>
  <c r="D339" i="3"/>
  <c r="D331" i="3"/>
  <c r="D240" i="3"/>
  <c r="D357" i="3"/>
  <c r="D298" i="3"/>
  <c r="D257" i="3"/>
  <c r="D207" i="3"/>
  <c r="D194" i="3"/>
  <c r="D246" i="3"/>
  <c r="D232" i="3"/>
  <c r="D272" i="3"/>
  <c r="D238" i="3"/>
  <c r="D264" i="3"/>
  <c r="D248" i="3"/>
  <c r="D210" i="3"/>
  <c r="D297" i="3"/>
  <c r="D284" i="3"/>
  <c r="D314" i="3"/>
  <c r="D321" i="3"/>
  <c r="D287" i="3"/>
  <c r="D361" i="3"/>
  <c r="D220" i="3"/>
  <c r="D199" i="3"/>
  <c r="D209" i="3"/>
  <c r="D190" i="3"/>
  <c r="D228" i="3"/>
  <c r="D329" i="3"/>
  <c r="D327" i="3"/>
  <c r="D197" i="3"/>
  <c r="D247" i="3"/>
  <c r="D256" i="3"/>
  <c r="D230" i="3"/>
  <c r="D265" i="3"/>
  <c r="D304" i="3"/>
  <c r="D236" i="3"/>
  <c r="D233" i="3"/>
  <c r="D237" i="3"/>
  <c r="D340" i="3"/>
  <c r="D322" i="3"/>
  <c r="D226" i="3"/>
  <c r="D270" i="3"/>
  <c r="D250" i="3"/>
  <c r="D192" i="3"/>
  <c r="D288" i="3"/>
  <c r="D365" i="3"/>
  <c r="D219" i="3"/>
  <c r="D258" i="3"/>
  <c r="D315" i="3"/>
  <c r="D301" i="3"/>
  <c r="D324" i="3"/>
  <c r="D278" i="3"/>
  <c r="D222" i="3"/>
  <c r="D312" i="3"/>
  <c r="D193" i="3"/>
  <c r="D326" i="3"/>
  <c r="D268" i="3"/>
  <c r="D212" i="3"/>
  <c r="D283" i="3"/>
  <c r="D224" i="3"/>
  <c r="D338" i="3"/>
  <c r="D290" i="3"/>
  <c r="D241" i="3"/>
  <c r="D350" i="3"/>
  <c r="D213" i="3"/>
  <c r="D325" i="3"/>
  <c r="D227" i="3"/>
  <c r="D191" i="3"/>
  <c r="D316" i="3"/>
  <c r="D259" i="3"/>
  <c r="D299" i="3"/>
  <c r="D293" i="3"/>
  <c r="D337" i="3"/>
  <c r="D345" i="3"/>
  <c r="D189" i="3"/>
  <c r="D366" i="3"/>
  <c r="D306" i="3"/>
  <c r="D310" i="3"/>
  <c r="D330" i="3"/>
  <c r="D317" i="3"/>
  <c r="D245" i="3"/>
  <c r="D271" i="3"/>
  <c r="D323" i="3"/>
  <c r="D295" i="3"/>
  <c r="D269" i="3"/>
  <c r="D354" i="3"/>
  <c r="D363" i="3"/>
  <c r="D369" i="3"/>
  <c r="D251" i="3"/>
  <c r="D242" i="3"/>
  <c r="D281" i="3"/>
  <c r="D200" i="3"/>
  <c r="D274" i="3"/>
  <c r="D285" i="3"/>
  <c r="D266" i="3"/>
  <c r="D206" i="3"/>
  <c r="D335" i="3"/>
  <c r="D204" i="3"/>
  <c r="D260" i="3"/>
  <c r="D342" i="3"/>
  <c r="D280" i="3"/>
  <c r="D231" i="3"/>
  <c r="D332" i="3"/>
  <c r="D225" i="3"/>
  <c r="D348" i="3"/>
  <c r="D195" i="3"/>
  <c r="D344" i="3"/>
  <c r="D296" i="3"/>
  <c r="D362" i="3"/>
  <c r="D302" i="3"/>
  <c r="D282" i="3"/>
  <c r="D208" i="3"/>
  <c r="D186" i="3"/>
  <c r="D349" i="3"/>
  <c r="D336" i="3"/>
  <c r="D347" i="3"/>
  <c r="D352" i="3"/>
  <c r="D294" i="3"/>
  <c r="D836" i="3"/>
  <c r="D770" i="3"/>
  <c r="D838" i="3"/>
  <c r="D713" i="3"/>
  <c r="D719" i="3"/>
  <c r="D837" i="3"/>
  <c r="D796" i="3"/>
  <c r="D776" i="3"/>
  <c r="D787" i="3"/>
  <c r="D842" i="3"/>
  <c r="D793" i="3"/>
  <c r="D834" i="3"/>
  <c r="D840" i="3"/>
  <c r="D797" i="3"/>
  <c r="D749" i="3"/>
  <c r="D825" i="3"/>
  <c r="D762" i="3"/>
  <c r="D697" i="3"/>
  <c r="D699" i="3"/>
  <c r="D714" i="3"/>
  <c r="D741" i="3"/>
  <c r="D821" i="3"/>
  <c r="D811" i="3"/>
  <c r="D754" i="3"/>
  <c r="D809" i="3"/>
  <c r="D784" i="3"/>
  <c r="D753" i="3"/>
  <c r="D710" i="3"/>
  <c r="D720" i="3"/>
  <c r="D725" i="3"/>
  <c r="D732" i="3"/>
  <c r="D808" i="3"/>
  <c r="D766" i="3"/>
  <c r="D818" i="3"/>
  <c r="D781" i="3"/>
  <c r="D717" i="3"/>
  <c r="D772" i="3"/>
  <c r="D806" i="3"/>
  <c r="D696" i="3"/>
  <c r="D757" i="3"/>
  <c r="D683" i="3"/>
  <c r="D771" i="3"/>
  <c r="D769" i="3"/>
  <c r="D844" i="3"/>
  <c r="D742" i="3"/>
  <c r="D752" i="3"/>
  <c r="D819" i="3"/>
  <c r="D795" i="3"/>
  <c r="D746" i="3"/>
  <c r="D805" i="3"/>
  <c r="D779" i="3"/>
  <c r="D737" i="3"/>
  <c r="D810" i="3"/>
  <c r="D788" i="3"/>
  <c r="D688" i="3"/>
  <c r="D783" i="3"/>
  <c r="D778" i="3"/>
  <c r="D761" i="3"/>
  <c r="D791" i="3"/>
  <c r="D843" i="3"/>
  <c r="D756" i="3"/>
  <c r="D727" i="3"/>
  <c r="D782" i="3"/>
  <c r="D728" i="3"/>
  <c r="D695" i="3"/>
  <c r="D692" i="3"/>
  <c r="D763" i="3"/>
  <c r="D707" i="3"/>
  <c r="D828" i="3"/>
  <c r="D724" i="3"/>
  <c r="D760" i="3"/>
  <c r="D807" i="3"/>
  <c r="D729" i="3"/>
  <c r="D745" i="3"/>
  <c r="D800" i="3"/>
  <c r="D739" i="3"/>
  <c r="D774" i="3"/>
  <c r="D801" i="3"/>
  <c r="D747" i="3"/>
  <c r="D759" i="3"/>
  <c r="D716" i="3"/>
  <c r="D833" i="3"/>
  <c r="D799" i="3"/>
  <c r="D703" i="3"/>
  <c r="D702" i="3"/>
  <c r="D691" i="3"/>
  <c r="D730" i="3"/>
  <c r="D718" i="3"/>
  <c r="D777" i="3"/>
  <c r="D841" i="3"/>
  <c r="D820" i="3"/>
  <c r="D817" i="3"/>
  <c r="D700" i="3"/>
  <c r="D824" i="3"/>
  <c r="D764" i="3"/>
  <c r="D798" i="3"/>
  <c r="D722" i="3"/>
  <c r="D802" i="3"/>
  <c r="D827" i="3"/>
  <c r="D711" i="3"/>
  <c r="D804" i="3"/>
  <c r="D690" i="3"/>
  <c r="D682" i="3"/>
  <c r="D814" i="3"/>
  <c r="D686" i="3"/>
  <c r="D751" i="3"/>
  <c r="D839" i="3"/>
  <c r="D750" i="3"/>
  <c r="D803" i="3"/>
  <c r="D689" i="3"/>
  <c r="D684" i="3"/>
  <c r="D748" i="3"/>
  <c r="D709" i="3"/>
  <c r="D790" i="3"/>
  <c r="D835" i="3"/>
  <c r="D694" i="3"/>
  <c r="D823" i="3"/>
  <c r="D830" i="3"/>
  <c r="D789" i="3"/>
  <c r="D744" i="3"/>
  <c r="D832" i="3"/>
  <c r="D705" i="3"/>
  <c r="D734" i="3"/>
  <c r="D743" i="3"/>
  <c r="D794" i="3"/>
  <c r="D712" i="3"/>
  <c r="D723" i="3"/>
  <c r="D826" i="3"/>
  <c r="D721" i="3"/>
  <c r="D698" i="3"/>
  <c r="D822" i="3"/>
  <c r="D792" i="3"/>
  <c r="D775" i="3"/>
  <c r="D726" i="3"/>
  <c r="D715" i="3"/>
  <c r="D738" i="3"/>
  <c r="D755" i="3"/>
  <c r="D740" i="3"/>
  <c r="D733" i="3"/>
  <c r="D831" i="3"/>
  <c r="D693" i="3"/>
  <c r="D765" i="3"/>
  <c r="D813" i="3"/>
  <c r="D731" i="3"/>
  <c r="D758" i="3"/>
  <c r="D780" i="3"/>
  <c r="D704" i="3"/>
  <c r="D773" i="3"/>
  <c r="D735" i="3"/>
  <c r="D736" i="3"/>
  <c r="D786" i="3"/>
  <c r="D708" i="3"/>
  <c r="D785" i="3"/>
  <c r="D768" i="3"/>
  <c r="D701" i="3"/>
  <c r="D687" i="3"/>
  <c r="D685" i="3"/>
  <c r="D767" i="3"/>
  <c r="D829" i="3"/>
  <c r="D706" i="3"/>
  <c r="D217" i="10"/>
  <c r="D188" i="10"/>
  <c r="D273" i="10"/>
  <c r="D214" i="10"/>
  <c r="D191" i="10"/>
  <c r="D278" i="10"/>
  <c r="D274" i="10"/>
  <c r="D186" i="10"/>
  <c r="D211" i="10"/>
  <c r="D189" i="10"/>
  <c r="D247" i="10"/>
  <c r="D220" i="10"/>
  <c r="D235" i="10"/>
  <c r="D276" i="10"/>
  <c r="D287" i="10"/>
  <c r="D251" i="10"/>
  <c r="D229" i="10"/>
  <c r="D242" i="10"/>
  <c r="D215" i="10"/>
  <c r="D223" i="10"/>
  <c r="D269" i="10"/>
  <c r="D263" i="10"/>
  <c r="D226" i="10"/>
  <c r="D227" i="10"/>
  <c r="D271" i="10"/>
  <c r="D246" i="10"/>
  <c r="D192" i="10"/>
  <c r="D254" i="10"/>
  <c r="D234" i="10"/>
  <c r="D203" i="10"/>
  <c r="D213" i="10"/>
  <c r="D209" i="10"/>
  <c r="D222" i="10"/>
  <c r="D288" i="10"/>
  <c r="D228" i="10"/>
  <c r="D243" i="10"/>
  <c r="D244" i="10"/>
  <c r="D259" i="10"/>
  <c r="D253" i="10"/>
  <c r="D224" i="10"/>
  <c r="D198" i="10"/>
  <c r="D218" i="10"/>
  <c r="D245" i="10"/>
  <c r="D277" i="10"/>
  <c r="D250" i="10"/>
  <c r="D248" i="10"/>
  <c r="D272" i="10"/>
  <c r="D270" i="10"/>
  <c r="D196" i="10"/>
  <c r="D261" i="10"/>
  <c r="D205" i="10"/>
  <c r="D197" i="10"/>
  <c r="D187" i="10"/>
  <c r="D280" i="10"/>
  <c r="D281" i="10"/>
  <c r="D275" i="10"/>
  <c r="D216" i="10"/>
  <c r="D194" i="10"/>
  <c r="D240" i="10"/>
  <c r="D190" i="10"/>
  <c r="D239" i="10"/>
  <c r="D256" i="10"/>
  <c r="D279" i="10"/>
  <c r="D210" i="10"/>
  <c r="D268" i="10"/>
  <c r="D258" i="10"/>
  <c r="D193" i="10"/>
  <c r="D219" i="10"/>
  <c r="D204" i="10"/>
  <c r="D201" i="10"/>
  <c r="D230" i="10"/>
  <c r="D238" i="10"/>
  <c r="D266" i="10"/>
  <c r="D265" i="10"/>
  <c r="D284" i="10"/>
  <c r="D202" i="10"/>
  <c r="D225" i="10"/>
  <c r="D206" i="10"/>
  <c r="D221" i="10"/>
  <c r="D231" i="10"/>
  <c r="D282" i="10"/>
  <c r="D260" i="10"/>
  <c r="D285" i="10"/>
  <c r="D262" i="10"/>
  <c r="D199" i="10"/>
  <c r="D195" i="10"/>
  <c r="D236" i="10"/>
  <c r="D241" i="10"/>
  <c r="D286" i="10"/>
  <c r="D283" i="10"/>
  <c r="D257" i="10"/>
  <c r="D267" i="10"/>
  <c r="D252" i="10"/>
  <c r="D212" i="10"/>
  <c r="D255" i="10"/>
  <c r="D207" i="10"/>
  <c r="D237" i="10"/>
  <c r="D208" i="10"/>
  <c r="D200" i="10"/>
  <c r="D232" i="10"/>
  <c r="D264" i="10"/>
  <c r="D233" i="10"/>
  <c r="D249" i="10"/>
  <c r="D382" i="3"/>
  <c r="D410" i="3"/>
  <c r="D459" i="3"/>
  <c r="D426" i="3"/>
  <c r="D424" i="3"/>
  <c r="D417" i="3"/>
  <c r="D396" i="3"/>
  <c r="D427" i="3"/>
  <c r="D423" i="3"/>
  <c r="D402" i="3"/>
  <c r="D439" i="3"/>
  <c r="D413" i="3"/>
  <c r="D458" i="3"/>
  <c r="D375" i="3"/>
  <c r="D411" i="3"/>
  <c r="D404" i="3"/>
  <c r="D431" i="3"/>
  <c r="D453" i="3"/>
  <c r="D442" i="3"/>
  <c r="D391" i="3"/>
  <c r="D418" i="3"/>
  <c r="D460" i="3"/>
  <c r="D373" i="3"/>
  <c r="D408" i="3"/>
  <c r="D381" i="3"/>
  <c r="D451" i="3"/>
  <c r="D452" i="3"/>
  <c r="D462" i="3"/>
  <c r="D469" i="3"/>
  <c r="D461" i="3"/>
  <c r="D380" i="3"/>
  <c r="D386" i="3"/>
  <c r="D388" i="3"/>
  <c r="D464" i="3"/>
  <c r="D445" i="3"/>
  <c r="D419" i="3"/>
  <c r="D457" i="3"/>
  <c r="D450" i="3"/>
  <c r="D385" i="3"/>
  <c r="D405" i="3"/>
  <c r="D379" i="3"/>
  <c r="D384" i="3"/>
  <c r="D471" i="3"/>
  <c r="D428" i="3"/>
  <c r="D441" i="3"/>
  <c r="D398" i="3"/>
  <c r="D403" i="3"/>
  <c r="D430" i="3"/>
  <c r="D468" i="3"/>
  <c r="D429" i="3"/>
  <c r="D389" i="3"/>
  <c r="D392" i="3"/>
  <c r="D434" i="3"/>
  <c r="D435" i="3"/>
  <c r="D446" i="3"/>
  <c r="D387" i="3"/>
  <c r="D436" i="3"/>
  <c r="D401" i="3"/>
  <c r="D454" i="3"/>
  <c r="D437" i="3"/>
  <c r="D455" i="3"/>
  <c r="D371" i="3"/>
  <c r="D383" i="3"/>
  <c r="D440" i="3"/>
  <c r="D422" i="3"/>
  <c r="D397" i="3"/>
  <c r="D409" i="3"/>
  <c r="D448" i="3"/>
  <c r="D433" i="3"/>
  <c r="D378" i="3"/>
  <c r="D456" i="3"/>
  <c r="D416" i="3"/>
  <c r="D370" i="3"/>
  <c r="D470" i="3"/>
  <c r="D412" i="3"/>
  <c r="D372" i="3"/>
  <c r="D390" i="3"/>
  <c r="D444" i="3"/>
  <c r="D467" i="3"/>
  <c r="D376" i="3"/>
  <c r="D414" i="3"/>
  <c r="D415" i="3"/>
  <c r="D420" i="3"/>
  <c r="D395" i="3"/>
  <c r="D399" i="3"/>
  <c r="D394" i="3"/>
  <c r="D447" i="3"/>
  <c r="D432" i="3"/>
  <c r="D466" i="3"/>
  <c r="D463" i="3"/>
  <c r="D443" i="3"/>
  <c r="D393" i="3"/>
  <c r="D407" i="3"/>
  <c r="D406" i="3"/>
  <c r="D465" i="3"/>
  <c r="D472" i="3"/>
  <c r="D374" i="3"/>
  <c r="D438" i="3"/>
  <c r="D449" i="3"/>
  <c r="D421" i="3"/>
  <c r="D425" i="3"/>
  <c r="D400" i="3"/>
  <c r="D377" i="3"/>
  <c r="D385" i="10"/>
  <c r="D335" i="10"/>
  <c r="D306" i="10"/>
  <c r="D362" i="10"/>
  <c r="D370" i="10"/>
  <c r="D314" i="10"/>
  <c r="D417" i="10"/>
  <c r="D374" i="10"/>
  <c r="D301" i="10"/>
  <c r="D408" i="10"/>
  <c r="D321" i="10"/>
  <c r="D407" i="10"/>
  <c r="D406" i="10"/>
  <c r="D304" i="10"/>
  <c r="D343" i="10"/>
  <c r="D405" i="10"/>
  <c r="D391" i="10"/>
  <c r="D433" i="10"/>
  <c r="D323" i="10"/>
  <c r="D349" i="10"/>
  <c r="D329" i="10"/>
  <c r="D355" i="10"/>
  <c r="D398" i="10"/>
  <c r="D429" i="10"/>
  <c r="D445" i="10"/>
  <c r="D332" i="10"/>
  <c r="D295" i="10"/>
  <c r="D403" i="10"/>
  <c r="D427" i="10"/>
  <c r="D337" i="10"/>
  <c r="D310" i="10"/>
  <c r="D401" i="10"/>
  <c r="D423" i="10"/>
  <c r="D436" i="10"/>
  <c r="D432" i="10"/>
  <c r="D400" i="10"/>
  <c r="D418" i="10"/>
  <c r="D299" i="10"/>
  <c r="D424" i="10"/>
  <c r="D325" i="10"/>
  <c r="D411" i="10"/>
  <c r="D434" i="10"/>
  <c r="D367" i="10"/>
  <c r="D360" i="10"/>
  <c r="D416" i="10"/>
  <c r="D339" i="10"/>
  <c r="D341" i="10"/>
  <c r="D352" i="10"/>
  <c r="D415" i="10"/>
  <c r="D387" i="10"/>
  <c r="D442" i="10"/>
  <c r="D371" i="10"/>
  <c r="D328" i="10"/>
  <c r="D307" i="10"/>
  <c r="D356" i="10"/>
  <c r="D297" i="10"/>
  <c r="D293" i="10"/>
  <c r="D397" i="10"/>
  <c r="D336" i="10"/>
  <c r="D426" i="10"/>
  <c r="D448" i="10"/>
  <c r="D318" i="10"/>
  <c r="D289" i="10"/>
  <c r="D351" i="10"/>
  <c r="D393" i="10"/>
  <c r="D420" i="10"/>
  <c r="D431" i="10"/>
  <c r="D447" i="10"/>
  <c r="D292" i="10"/>
  <c r="D331" i="10"/>
  <c r="D419" i="10"/>
  <c r="D305" i="10"/>
  <c r="D357" i="10"/>
  <c r="D348" i="10"/>
  <c r="D303" i="10"/>
  <c r="D438" i="10"/>
  <c r="D439" i="10"/>
  <c r="D444" i="10"/>
  <c r="D308" i="10"/>
  <c r="D312" i="10"/>
  <c r="D421" i="10"/>
  <c r="D353" i="10"/>
  <c r="D449" i="10"/>
  <c r="D300" i="10"/>
  <c r="D377" i="10"/>
  <c r="D384" i="10"/>
  <c r="D413" i="10"/>
  <c r="D358" i="10"/>
  <c r="D369" i="10"/>
  <c r="D311" i="10"/>
  <c r="D309" i="10"/>
  <c r="D330" i="10"/>
  <c r="D326" i="10"/>
  <c r="D452" i="10"/>
  <c r="D327" i="10"/>
  <c r="D402" i="10"/>
  <c r="D394" i="10"/>
  <c r="D294" i="10"/>
  <c r="D354" i="10"/>
  <c r="D291" i="10"/>
  <c r="D410" i="10"/>
  <c r="D414" i="10"/>
  <c r="D441" i="10"/>
  <c r="D437" i="10"/>
  <c r="D435" i="10"/>
  <c r="D428" i="10"/>
  <c r="D386" i="10"/>
  <c r="D392" i="10"/>
  <c r="D298" i="10"/>
  <c r="D361" i="10"/>
  <c r="D290" i="10"/>
  <c r="D446" i="10"/>
  <c r="D342" i="10"/>
  <c r="D359" i="10"/>
  <c r="D302" i="10"/>
  <c r="D422" i="10"/>
  <c r="D373" i="10"/>
  <c r="D317" i="10"/>
  <c r="D381" i="10"/>
  <c r="D340" i="10"/>
  <c r="D376" i="10"/>
  <c r="D319" i="10"/>
  <c r="D430" i="10"/>
  <c r="D395" i="10"/>
  <c r="D345" i="10"/>
  <c r="D399" i="10"/>
  <c r="D365" i="10"/>
  <c r="D379" i="10"/>
  <c r="D344" i="10"/>
  <c r="D366" i="10"/>
  <c r="D380" i="10"/>
  <c r="D409" i="10"/>
  <c r="D390" i="10"/>
  <c r="D347" i="10"/>
  <c r="D378" i="10"/>
  <c r="D389" i="10"/>
  <c r="D363" i="10"/>
  <c r="D364" i="10"/>
  <c r="D412" i="10"/>
  <c r="D324" i="10"/>
  <c r="D383" i="10"/>
  <c r="D296" i="10"/>
  <c r="D334" i="10"/>
  <c r="D453" i="10"/>
  <c r="D450" i="10"/>
  <c r="D443" i="10"/>
  <c r="D350" i="10"/>
  <c r="D375" i="10"/>
  <c r="D388" i="10"/>
  <c r="D382" i="10"/>
  <c r="D316" i="10"/>
  <c r="D451" i="10"/>
  <c r="D425" i="10"/>
  <c r="D320" i="10"/>
  <c r="D333" i="10"/>
  <c r="D346" i="10"/>
  <c r="D454" i="10"/>
  <c r="D372" i="10"/>
  <c r="D338" i="10"/>
  <c r="D315" i="10"/>
  <c r="D404" i="10"/>
  <c r="D440" i="10"/>
  <c r="D313" i="10"/>
  <c r="D368" i="10"/>
  <c r="D322" i="10"/>
  <c r="D396" i="10"/>
  <c r="D521" i="3"/>
  <c r="D499" i="3"/>
  <c r="D524" i="3"/>
  <c r="D478" i="3"/>
  <c r="D563" i="3"/>
  <c r="D596" i="3"/>
  <c r="D504" i="3"/>
  <c r="D583" i="3"/>
  <c r="D537" i="3"/>
  <c r="D585" i="3"/>
  <c r="D553" i="3"/>
  <c r="D598" i="3"/>
  <c r="D497" i="3"/>
  <c r="D500" i="3"/>
  <c r="D534" i="3"/>
  <c r="D633" i="3"/>
  <c r="D525" i="3"/>
  <c r="D517" i="3"/>
  <c r="D531" i="3"/>
  <c r="D546" i="3"/>
  <c r="D594" i="3"/>
  <c r="D554" i="3"/>
  <c r="D474" i="3"/>
  <c r="D607" i="3"/>
  <c r="D604" i="3"/>
  <c r="D620" i="3"/>
  <c r="D506" i="3"/>
  <c r="D626" i="3"/>
  <c r="D520" i="3"/>
  <c r="D599" i="3"/>
  <c r="D505" i="3"/>
  <c r="D498" i="3"/>
  <c r="D548" i="3"/>
  <c r="D508" i="3"/>
  <c r="D621" i="3"/>
  <c r="D514" i="3"/>
  <c r="D635" i="3"/>
  <c r="D530" i="3"/>
  <c r="D595" i="3"/>
  <c r="D629" i="3"/>
  <c r="D593" i="3"/>
  <c r="D495" i="3"/>
  <c r="D494" i="3"/>
  <c r="D614" i="3"/>
  <c r="D574" i="3"/>
  <c r="D584" i="3"/>
  <c r="D532" i="3"/>
  <c r="D509" i="3"/>
  <c r="D605" i="3"/>
  <c r="D507" i="3"/>
  <c r="D586" i="3"/>
  <c r="D510" i="3"/>
  <c r="D606" i="3"/>
  <c r="D486" i="3"/>
  <c r="D566" i="3"/>
  <c r="D580" i="3"/>
  <c r="D616" i="3"/>
  <c r="D551" i="3"/>
  <c r="D564" i="3"/>
  <c r="D613" i="3"/>
  <c r="D578" i="3"/>
  <c r="D558" i="3"/>
  <c r="D588" i="3"/>
  <c r="D602" i="3"/>
  <c r="D565" i="3"/>
  <c r="D523" i="3"/>
  <c r="D634" i="3"/>
  <c r="D573" i="3"/>
  <c r="D483" i="3"/>
  <c r="D533" i="3"/>
  <c r="D490" i="3"/>
  <c r="D529" i="3"/>
  <c r="D535" i="3"/>
  <c r="D550" i="3"/>
  <c r="D528" i="3"/>
  <c r="D587" i="3"/>
  <c r="D619" i="3"/>
  <c r="D638" i="3"/>
  <c r="D622" i="3"/>
  <c r="D618" i="3"/>
  <c r="D568" i="3"/>
  <c r="D591" i="3"/>
  <c r="D581" i="3"/>
  <c r="D549" i="3"/>
  <c r="D544" i="3"/>
  <c r="D516" i="3"/>
  <c r="D615" i="3"/>
  <c r="D612" i="3"/>
  <c r="D473" i="3"/>
  <c r="D582" i="3"/>
  <c r="D543" i="3"/>
  <c r="D503" i="3"/>
  <c r="D562" i="3"/>
  <c r="D569" i="3"/>
  <c r="D522" i="3"/>
  <c r="D489" i="3"/>
  <c r="D625" i="3"/>
  <c r="D628" i="3"/>
  <c r="D610" i="3"/>
  <c r="D600" i="3"/>
  <c r="D631" i="3"/>
  <c r="D491" i="3"/>
  <c r="D572" i="3"/>
  <c r="D540" i="3"/>
  <c r="D545" i="3"/>
  <c r="D559" i="3"/>
  <c r="D541" i="3"/>
  <c r="D608" i="3"/>
  <c r="D637" i="3"/>
  <c r="D560" i="3"/>
  <c r="D617" i="3"/>
  <c r="D589" i="3"/>
  <c r="D481" i="3"/>
  <c r="D590" i="3"/>
  <c r="D519" i="3"/>
  <c r="D515" i="3"/>
  <c r="D630" i="3"/>
  <c r="D477" i="3"/>
  <c r="D488" i="3"/>
  <c r="D547" i="3"/>
  <c r="D538" i="3"/>
  <c r="D492" i="3"/>
  <c r="D556" i="3"/>
  <c r="D624" i="3"/>
  <c r="D480" i="3"/>
  <c r="D476" i="3"/>
  <c r="D536" i="3"/>
  <c r="D487" i="3"/>
  <c r="D611" i="3"/>
  <c r="D542" i="3"/>
  <c r="D576" i="3"/>
  <c r="D555" i="3"/>
  <c r="D575" i="3"/>
  <c r="D579" i="3"/>
  <c r="D502" i="3"/>
  <c r="D513" i="3"/>
  <c r="D623" i="3"/>
  <c r="D482" i="3"/>
  <c r="D636" i="3"/>
  <c r="D570" i="3"/>
  <c r="D539" i="3"/>
  <c r="D493" i="3"/>
  <c r="D601" i="3"/>
  <c r="D557" i="3"/>
  <c r="D501" i="3"/>
  <c r="D632" i="3"/>
  <c r="D512" i="3"/>
  <c r="D567" i="3"/>
  <c r="D597" i="3"/>
  <c r="D484" i="3"/>
  <c r="D526" i="3"/>
  <c r="D592" i="3"/>
  <c r="D511" i="3"/>
  <c r="D485" i="3"/>
  <c r="D527" i="3"/>
  <c r="D479" i="3"/>
  <c r="D518" i="3"/>
  <c r="D627" i="3"/>
  <c r="D603" i="3"/>
  <c r="D496" i="3"/>
  <c r="D609" i="3"/>
  <c r="D571" i="3"/>
  <c r="D475" i="3"/>
  <c r="D577" i="3"/>
  <c r="D552" i="3"/>
  <c r="D561" i="3"/>
  <c r="D478" i="10"/>
  <c r="D491" i="10"/>
  <c r="D476" i="10"/>
  <c r="D495" i="10"/>
  <c r="D486" i="10"/>
  <c r="D459" i="10"/>
  <c r="D462" i="10"/>
  <c r="D461" i="10"/>
  <c r="D468" i="10"/>
  <c r="D493" i="10"/>
  <c r="D487" i="10"/>
  <c r="D481" i="10"/>
  <c r="D494" i="10"/>
  <c r="D474" i="10"/>
  <c r="D482" i="10"/>
  <c r="D483" i="10"/>
  <c r="D465" i="10"/>
  <c r="D455" i="10"/>
  <c r="D460" i="10"/>
  <c r="D477" i="10"/>
  <c r="D490" i="10"/>
  <c r="D488" i="10"/>
  <c r="D464" i="10"/>
  <c r="D471" i="10"/>
  <c r="D463" i="10"/>
  <c r="D496" i="10"/>
  <c r="D480" i="10"/>
  <c r="D497" i="10"/>
  <c r="D479" i="10"/>
  <c r="D485" i="10"/>
  <c r="D475" i="10"/>
  <c r="D473" i="10"/>
  <c r="D458" i="10"/>
  <c r="D467" i="10"/>
  <c r="D470" i="10"/>
  <c r="D469" i="10"/>
  <c r="D466" i="10"/>
  <c r="D456" i="10"/>
  <c r="D492" i="10"/>
  <c r="D489" i="10"/>
  <c r="D484" i="10"/>
  <c r="D472" i="10"/>
  <c r="D457" i="10"/>
  <c r="D656" i="3"/>
  <c r="D653" i="3"/>
  <c r="D647" i="3"/>
  <c r="D644" i="3"/>
  <c r="D660" i="3"/>
  <c r="D667" i="3"/>
  <c r="D674" i="3"/>
  <c r="D679" i="3"/>
  <c r="D659" i="3"/>
  <c r="D675" i="3"/>
  <c r="D673" i="3"/>
  <c r="D677" i="3"/>
  <c r="D681" i="3"/>
  <c r="D649" i="3"/>
  <c r="D651" i="3"/>
  <c r="D650" i="3"/>
  <c r="D641" i="3"/>
  <c r="D640" i="3"/>
  <c r="D671" i="3"/>
  <c r="D670" i="3"/>
  <c r="D652" i="3"/>
  <c r="D646" i="3"/>
  <c r="D657" i="3"/>
  <c r="D643" i="3"/>
  <c r="D672" i="3"/>
  <c r="D666" i="3"/>
  <c r="D678" i="3"/>
  <c r="D664" i="3"/>
  <c r="D680" i="3"/>
  <c r="D676" i="3"/>
  <c r="D662" i="3"/>
  <c r="D655" i="3"/>
  <c r="D639" i="3"/>
  <c r="D654" i="3"/>
  <c r="D645" i="3"/>
  <c r="D642" i="3"/>
  <c r="D648" i="3"/>
  <c r="D665" i="3"/>
  <c r="D663" i="3"/>
  <c r="D661" i="3"/>
  <c r="D668" i="3"/>
  <c r="D658" i="3"/>
  <c r="D669" i="3"/>
  <c r="C496" i="9" l="1"/>
  <c r="G496" i="9" s="1"/>
  <c r="H460" i="11"/>
  <c r="E485" i="11"/>
  <c r="G497" i="9"/>
  <c r="G489" i="9"/>
  <c r="G481" i="9"/>
  <c r="F480" i="11"/>
  <c r="H492" i="11"/>
  <c r="D568" i="5"/>
  <c r="D544" i="5"/>
  <c r="D537" i="5"/>
  <c r="F537" i="5" s="1"/>
  <c r="D536" i="5"/>
  <c r="E536" i="5" s="1"/>
  <c r="D504" i="5"/>
  <c r="N537" i="4"/>
  <c r="R537" i="4" s="1"/>
  <c r="N481" i="4"/>
  <c r="Q564" i="4"/>
  <c r="C282" i="9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/>
  <c r="J425" i="11"/>
  <c r="H468" i="11"/>
  <c r="F457" i="11"/>
  <c r="F453" i="11"/>
  <c r="H429" i="1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I429" i="11"/>
  <c r="J429" i="11"/>
  <c r="K429" i="11" s="1"/>
  <c r="M429" i="11" s="1"/>
  <c r="G457" i="9"/>
  <c r="G459" i="9"/>
  <c r="G445" i="9"/>
  <c r="G437" i="9"/>
  <c r="G429" i="9"/>
  <c r="C453" i="9"/>
  <c r="G453" i="9" s="1"/>
  <c r="H433" i="11"/>
  <c r="H469" i="11"/>
  <c r="G425" i="9"/>
  <c r="C465" i="9"/>
  <c r="G465" i="9" s="1"/>
  <c r="G472" i="9"/>
  <c r="C470" i="9"/>
  <c r="G470" i="9" s="1"/>
  <c r="G464" i="9"/>
  <c r="C462" i="9"/>
  <c r="G462" i="9" s="1"/>
  <c r="G456" i="9"/>
  <c r="C448" i="9"/>
  <c r="C444" i="9"/>
  <c r="G444" i="9" s="1"/>
  <c r="C434" i="9"/>
  <c r="G434" i="9" s="1"/>
  <c r="G432" i="9"/>
  <c r="C430" i="9"/>
  <c r="H453" i="11"/>
  <c r="J453" i="11" s="1"/>
  <c r="F421" i="11"/>
  <c r="F469" i="11"/>
  <c r="E457" i="11"/>
  <c r="G473" i="9"/>
  <c r="G449" i="9"/>
  <c r="G441" i="9"/>
  <c r="G433" i="9"/>
  <c r="H457" i="11"/>
  <c r="J457" i="11" s="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G448" i="9"/>
  <c r="G344" i="9"/>
  <c r="C522" i="9"/>
  <c r="C554" i="9"/>
  <c r="D554" i="9" s="1"/>
  <c r="C672" i="9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C488" i="9"/>
  <c r="G488" i="9" s="1"/>
  <c r="C456" i="9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I518" i="11" s="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C680" i="9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C480" i="9"/>
  <c r="G480" i="9" s="1"/>
  <c r="J493" i="1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I437" i="11" s="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G430" i="9"/>
  <c r="C580" i="9"/>
  <c r="C656" i="9"/>
  <c r="C688" i="9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C472" i="9"/>
  <c r="C440" i="9"/>
  <c r="E440" i="9" s="1"/>
  <c r="H659" i="11"/>
  <c r="H925" i="11"/>
  <c r="H957" i="11"/>
  <c r="F433" i="11"/>
  <c r="J501" i="11"/>
  <c r="I501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I334" i="11" s="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655" i="11"/>
  <c r="J730" i="11"/>
  <c r="I730" i="11"/>
  <c r="I460" i="11"/>
  <c r="J460" i="11"/>
  <c r="L460" i="11" s="1"/>
  <c r="N460" i="11" s="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D342" i="9"/>
  <c r="E342" i="9"/>
  <c r="I477" i="11"/>
  <c r="J477" i="11"/>
  <c r="J503" i="11"/>
  <c r="I503" i="11"/>
  <c r="I511" i="11"/>
  <c r="J511" i="11"/>
  <c r="K511" i="11" s="1"/>
  <c r="M511" i="11" s="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7" i="9"/>
  <c r="H810" i="11"/>
  <c r="E810" i="11"/>
  <c r="F810" i="11"/>
  <c r="G393" i="9"/>
  <c r="D393" i="9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J671" i="11"/>
  <c r="I671" i="11"/>
  <c r="F694" i="11"/>
  <c r="I918" i="11"/>
  <c r="J918" i="11"/>
  <c r="J978" i="11"/>
  <c r="I978" i="11"/>
  <c r="J672" i="11"/>
  <c r="I672" i="11"/>
  <c r="H784" i="11"/>
  <c r="F705" i="11"/>
  <c r="J712" i="11"/>
  <c r="J557" i="11"/>
  <c r="I909" i="11"/>
  <c r="J544" i="1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/>
  <c r="G682" i="9"/>
  <c r="C682" i="9"/>
  <c r="C678" i="9"/>
  <c r="G678" i="9"/>
  <c r="C676" i="9"/>
  <c r="G676" i="9"/>
  <c r="G674" i="9"/>
  <c r="C674" i="9"/>
  <c r="C670" i="9"/>
  <c r="G670" i="9"/>
  <c r="C668" i="9"/>
  <c r="G668" i="9"/>
  <c r="G666" i="9"/>
  <c r="C666" i="9"/>
  <c r="C662" i="9"/>
  <c r="G662" i="9"/>
  <c r="C660" i="9"/>
  <c r="G660" i="9"/>
  <c r="G658" i="9"/>
  <c r="C658" i="9"/>
  <c r="C620" i="9"/>
  <c r="G620" i="9"/>
  <c r="G616" i="9"/>
  <c r="C616" i="9"/>
  <c r="C608" i="9"/>
  <c r="G608" i="9"/>
  <c r="G604" i="9"/>
  <c r="C604" i="9"/>
  <c r="C592" i="9"/>
  <c r="G592" i="9"/>
  <c r="G588" i="9"/>
  <c r="C588" i="9"/>
  <c r="C576" i="9"/>
  <c r="G576" i="9"/>
  <c r="G572" i="9"/>
  <c r="C572" i="9"/>
  <c r="C560" i="9"/>
  <c r="G560" i="9"/>
  <c r="G556" i="9"/>
  <c r="C556" i="9"/>
  <c r="D556" i="9" s="1"/>
  <c r="C552" i="9"/>
  <c r="D552" i="9" s="1"/>
  <c r="G552" i="9"/>
  <c r="G548" i="9"/>
  <c r="C548" i="9"/>
  <c r="D548" i="9" s="1"/>
  <c r="C544" i="9"/>
  <c r="G544" i="9"/>
  <c r="G540" i="9"/>
  <c r="C540" i="9"/>
  <c r="C536" i="9"/>
  <c r="G536" i="9"/>
  <c r="G532" i="9"/>
  <c r="C532" i="9"/>
  <c r="C528" i="9"/>
  <c r="G528" i="9"/>
  <c r="G524" i="9"/>
  <c r="C524" i="9"/>
  <c r="C516" i="9"/>
  <c r="G516" i="9"/>
  <c r="C508" i="9"/>
  <c r="G508" i="9"/>
  <c r="G500" i="9"/>
  <c r="C500" i="9"/>
  <c r="C498" i="9"/>
  <c r="G498" i="9"/>
  <c r="G492" i="9"/>
  <c r="C492" i="9"/>
  <c r="C490" i="9"/>
  <c r="G490" i="9" s="1"/>
  <c r="G484" i="9"/>
  <c r="C484" i="9"/>
  <c r="C482" i="9"/>
  <c r="G482" i="9" s="1"/>
  <c r="G476" i="9"/>
  <c r="C476" i="9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/>
  <c r="G416" i="9"/>
  <c r="G348" i="9"/>
  <c r="C346" i="9"/>
  <c r="D346" i="9" s="1"/>
  <c r="C340" i="9"/>
  <c r="E340" i="9" s="1"/>
  <c r="G340" i="9"/>
  <c r="C338" i="9"/>
  <c r="E338" i="9" s="1"/>
  <c r="C336" i="9"/>
  <c r="E336" i="9" s="1"/>
  <c r="C334" i="9"/>
  <c r="D334" i="9" s="1"/>
  <c r="C332" i="9"/>
  <c r="G332" i="9" s="1"/>
  <c r="D330" i="9"/>
  <c r="E330" i="9"/>
  <c r="D328" i="9"/>
  <c r="E328" i="9"/>
  <c r="D326" i="9"/>
  <c r="E326" i="9"/>
  <c r="D324" i="9"/>
  <c r="C322" i="9"/>
  <c r="E322" i="9" s="1"/>
  <c r="C320" i="9"/>
  <c r="E320" i="9" s="1"/>
  <c r="C316" i="9"/>
  <c r="C314" i="9"/>
  <c r="E314" i="9" s="1"/>
  <c r="D312" i="9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J659" i="11" s="1"/>
  <c r="F690" i="11"/>
  <c r="F746" i="11"/>
  <c r="F971" i="11"/>
  <c r="J518" i="11"/>
  <c r="F973" i="11"/>
  <c r="E971" i="11"/>
  <c r="C653" i="9"/>
  <c r="C649" i="9"/>
  <c r="C645" i="9"/>
  <c r="C641" i="9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C327" i="9"/>
  <c r="C321" i="9"/>
  <c r="E321" i="9" s="1"/>
  <c r="C297" i="9"/>
  <c r="C273" i="9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J331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I217" i="11" s="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31" i="9"/>
  <c r="G331" i="9"/>
  <c r="D327" i="9"/>
  <c r="G327" i="9"/>
  <c r="D321" i="9"/>
  <c r="E297" i="9"/>
  <c r="D297" i="9"/>
  <c r="E273" i="9"/>
  <c r="G273" i="9"/>
  <c r="D273" i="9"/>
  <c r="H412" i="11"/>
  <c r="E412" i="11"/>
  <c r="F412" i="11"/>
  <c r="L331" i="11"/>
  <c r="N331" i="11" s="1"/>
  <c r="K331" i="11"/>
  <c r="M331" i="11" s="1"/>
  <c r="D318" i="9"/>
  <c r="G324" i="9"/>
  <c r="E339" i="9"/>
  <c r="C343" i="9"/>
  <c r="E343" i="9" s="1"/>
  <c r="I413" i="11"/>
  <c r="I331" i="11"/>
  <c r="E331" i="9"/>
  <c r="E387" i="9"/>
  <c r="F416" i="11"/>
  <c r="H336" i="11"/>
  <c r="I336" i="11" s="1"/>
  <c r="H286" i="11"/>
  <c r="H250" i="11"/>
  <c r="G325" i="9"/>
  <c r="D329" i="9"/>
  <c r="E347" i="9"/>
  <c r="C323" i="9"/>
  <c r="E323" i="9" s="1"/>
  <c r="C341" i="9"/>
  <c r="J334" i="11"/>
  <c r="K334" i="11" s="1"/>
  <c r="M334" i="11" s="1"/>
  <c r="D395" i="9"/>
  <c r="D387" i="9"/>
  <c r="H417" i="11"/>
  <c r="J417" i="11" s="1"/>
  <c r="E327" i="9"/>
  <c r="G329" i="9"/>
  <c r="G318" i="9"/>
  <c r="E393" i="9"/>
  <c r="H416" i="11"/>
  <c r="E255" i="11"/>
  <c r="F249" i="11"/>
  <c r="E247" i="11"/>
  <c r="P541" i="4"/>
  <c r="D585" i="5"/>
  <c r="E585" i="5" s="1"/>
  <c r="N527" i="4"/>
  <c r="R527" i="4" s="1"/>
  <c r="N517" i="4"/>
  <c r="D563" i="5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Q983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H953" i="4"/>
  <c r="Q168" i="4"/>
  <c r="K910" i="4"/>
  <c r="AR910" i="4"/>
  <c r="N140" i="4"/>
  <c r="R140" i="4" s="1"/>
  <c r="N139" i="4"/>
  <c r="R139" i="4" s="1"/>
  <c r="P134" i="4"/>
  <c r="Q133" i="4"/>
  <c r="Q117" i="4"/>
  <c r="F815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F8" i="5"/>
  <c r="I9" i="2" s="1"/>
  <c r="M909" i="4"/>
  <c r="M998" i="4"/>
  <c r="J998" i="4"/>
  <c r="M997" i="4"/>
  <c r="F997" i="4" s="1"/>
  <c r="J997" i="4"/>
  <c r="M996" i="4"/>
  <c r="J996" i="4"/>
  <c r="M995" i="4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D931" i="4" s="1"/>
  <c r="AR931" i="4"/>
  <c r="G931" i="4" s="1"/>
  <c r="K928" i="4"/>
  <c r="N928" i="4" s="1"/>
  <c r="H928" i="4"/>
  <c r="K927" i="4"/>
  <c r="AR927" i="4"/>
  <c r="K924" i="4"/>
  <c r="P924" i="4" s="1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D917" i="4" s="1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I99" i="5"/>
  <c r="G100" i="2" s="1"/>
  <c r="P100" i="2" s="1"/>
  <c r="L1001" i="4"/>
  <c r="I1001" i="4"/>
  <c r="L998" i="4"/>
  <c r="I998" i="4"/>
  <c r="L994" i="4"/>
  <c r="I994" i="4"/>
  <c r="I992" i="4"/>
  <c r="L992" i="4"/>
  <c r="Q992" i="4" s="1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S180" i="4" s="1"/>
  <c r="U180" i="4" s="1"/>
  <c r="N180" i="4"/>
  <c r="R180" i="4" s="1"/>
  <c r="D907" i="4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P903" i="4" s="1"/>
  <c r="AR903" i="4"/>
  <c r="K902" i="4"/>
  <c r="AR902" i="4"/>
  <c r="H902" i="4"/>
  <c r="K896" i="4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H888" i="4"/>
  <c r="K887" i="4"/>
  <c r="P887" i="4" s="1"/>
  <c r="AR887" i="4"/>
  <c r="H887" i="4"/>
  <c r="K886" i="4"/>
  <c r="N886" i="4" s="1"/>
  <c r="R886" i="4" s="1"/>
  <c r="AR886" i="4"/>
  <c r="K885" i="4"/>
  <c r="AR885" i="4"/>
  <c r="D885" i="4" s="1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E907" i="4"/>
  <c r="M902" i="4"/>
  <c r="J902" i="4"/>
  <c r="M892" i="4"/>
  <c r="F892" i="4" s="1"/>
  <c r="J892" i="4"/>
  <c r="M882" i="4"/>
  <c r="P882" i="4" s="1"/>
  <c r="J882" i="4"/>
  <c r="F875" i="4"/>
  <c r="M873" i="4"/>
  <c r="F873" i="4" s="1"/>
  <c r="J873" i="4"/>
  <c r="N872" i="4"/>
  <c r="R872" i="4" s="1"/>
  <c r="G946" i="4"/>
  <c r="D946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N952" i="4" s="1"/>
  <c r="R952" i="4" s="1"/>
  <c r="L946" i="4"/>
  <c r="I946" i="4"/>
  <c r="K909" i="4"/>
  <c r="AR909" i="4"/>
  <c r="H909" i="4"/>
  <c r="P908" i="4"/>
  <c r="L906" i="4"/>
  <c r="I906" i="4"/>
  <c r="N905" i="4"/>
  <c r="R905" i="4" s="1"/>
  <c r="N903" i="4"/>
  <c r="R903" i="4" s="1"/>
  <c r="P902" i="4"/>
  <c r="P896" i="4"/>
  <c r="L894" i="4"/>
  <c r="P894" i="4" s="1"/>
  <c r="I894" i="4"/>
  <c r="Q888" i="4"/>
  <c r="P878" i="4"/>
  <c r="L877" i="4"/>
  <c r="I877" i="4"/>
  <c r="L874" i="4"/>
  <c r="N874" i="4" s="1"/>
  <c r="I874" i="4"/>
  <c r="E873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D876" i="4"/>
  <c r="N876" i="4"/>
  <c r="R876" i="4" s="1"/>
  <c r="P876" i="4"/>
  <c r="P102" i="4"/>
  <c r="N904" i="4"/>
  <c r="R904" i="4" s="1"/>
  <c r="N880" i="4"/>
  <c r="R880" i="4" s="1"/>
  <c r="Q875" i="4"/>
  <c r="P87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D877" i="4"/>
  <c r="J948" i="4"/>
  <c r="I937" i="4"/>
  <c r="H937" i="4"/>
  <c r="AR947" i="4"/>
  <c r="AR992" i="4"/>
  <c r="G992" i="4" s="1"/>
  <c r="I965" i="4"/>
  <c r="I929" i="4"/>
  <c r="P930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88" i="4"/>
  <c r="P880" i="4"/>
  <c r="P879" i="4"/>
  <c r="G919" i="4"/>
  <c r="F946" i="4"/>
  <c r="F931" i="4"/>
  <c r="G997" i="4"/>
  <c r="F893" i="4"/>
  <c r="T80" i="4"/>
  <c r="N882" i="4"/>
  <c r="R882" i="4" s="1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G896" i="4"/>
  <c r="E972" i="4"/>
  <c r="F877" i="4"/>
  <c r="N110" i="4"/>
  <c r="R110" i="4" s="1"/>
  <c r="P912" i="4"/>
  <c r="N972" i="4"/>
  <c r="R972" i="4" s="1"/>
  <c r="N970" i="4"/>
  <c r="P960" i="4"/>
  <c r="P936" i="4"/>
  <c r="P952" i="4"/>
  <c r="P906" i="4"/>
  <c r="T44" i="4"/>
  <c r="Q78" i="4"/>
  <c r="P104" i="4"/>
  <c r="Q998" i="4"/>
  <c r="N997" i="4"/>
  <c r="R997" i="4" s="1"/>
  <c r="N995" i="4"/>
  <c r="R995" i="4" s="1"/>
  <c r="Q994" i="4"/>
  <c r="N993" i="4"/>
  <c r="R993" i="4" s="1"/>
  <c r="Q980" i="4"/>
  <c r="Q975" i="4"/>
  <c r="N959" i="4"/>
  <c r="R959" i="4" s="1"/>
  <c r="N958" i="4"/>
  <c r="R958" i="4" s="1"/>
  <c r="Q953" i="4"/>
  <c r="E951" i="4"/>
  <c r="F943" i="4"/>
  <c r="Q927" i="4"/>
  <c r="N661" i="4"/>
  <c r="R661" i="4" s="1"/>
  <c r="P637" i="4"/>
  <c r="D601" i="5"/>
  <c r="D570" i="5"/>
  <c r="I570" i="5" s="1"/>
  <c r="D569" i="5"/>
  <c r="D553" i="5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I469" i="11"/>
  <c r="H478" i="11"/>
  <c r="F455" i="11"/>
  <c r="F419" i="11"/>
  <c r="J419" i="11" s="1"/>
  <c r="F229" i="11"/>
  <c r="F497" i="11"/>
  <c r="E481" i="11"/>
  <c r="E456" i="11"/>
  <c r="H212" i="11"/>
  <c r="C385" i="9"/>
  <c r="C379" i="9"/>
  <c r="C377" i="9"/>
  <c r="C371" i="9"/>
  <c r="C369" i="9"/>
  <c r="E369" i="9" s="1"/>
  <c r="C363" i="9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N668" i="4"/>
  <c r="R668" i="4" s="1"/>
  <c r="P594" i="4"/>
  <c r="S594" i="4" s="1"/>
  <c r="Q572" i="4"/>
  <c r="Q570" i="4"/>
  <c r="N567" i="4"/>
  <c r="R567" i="4" s="1"/>
  <c r="P557" i="4"/>
  <c r="N556" i="4"/>
  <c r="R556" i="4" s="1"/>
  <c r="N549" i="4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S773" i="4" s="1"/>
  <c r="U773" i="4" s="1"/>
  <c r="N810" i="4"/>
  <c r="R810" i="4" s="1"/>
  <c r="P870" i="4"/>
  <c r="K843" i="4"/>
  <c r="K842" i="4"/>
  <c r="P842" i="4" s="1"/>
  <c r="P840" i="4"/>
  <c r="N837" i="4"/>
  <c r="R837" i="4" s="1"/>
  <c r="P837" i="4"/>
  <c r="P804" i="4"/>
  <c r="S804" i="4" s="1"/>
  <c r="U804" i="4" s="1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Q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501" i="9"/>
  <c r="G493" i="9"/>
  <c r="G485" i="9"/>
  <c r="G477" i="9"/>
  <c r="G469" i="9"/>
  <c r="G461" i="9"/>
  <c r="J469" i="11"/>
  <c r="H455" i="11"/>
  <c r="J455" i="11" s="1"/>
  <c r="H463" i="11"/>
  <c r="F456" i="11"/>
  <c r="F481" i="11"/>
  <c r="F478" i="11"/>
  <c r="E497" i="11"/>
  <c r="H473" i="11"/>
  <c r="J473" i="11" s="1"/>
  <c r="H481" i="11"/>
  <c r="H497" i="11"/>
  <c r="F468" i="11"/>
  <c r="H482" i="11"/>
  <c r="F492" i="11"/>
  <c r="H502" i="11"/>
  <c r="I502" i="11" s="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S661" i="4" s="1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G326" i="9"/>
  <c r="E348" i="9"/>
  <c r="C390" i="9"/>
  <c r="C374" i="9"/>
  <c r="E374" i="9" s="1"/>
  <c r="C358" i="9"/>
  <c r="E346" i="11"/>
  <c r="E334" i="11"/>
  <c r="H287" i="11"/>
  <c r="F405" i="11"/>
  <c r="F279" i="11"/>
  <c r="I279" i="11" s="1"/>
  <c r="C382" i="9"/>
  <c r="C366" i="9"/>
  <c r="E310" i="9"/>
  <c r="G550" i="5"/>
  <c r="I550" i="5"/>
  <c r="N593" i="4"/>
  <c r="R593" i="4" s="1"/>
  <c r="T545" i="4"/>
  <c r="P539" i="4"/>
  <c r="N573" i="4"/>
  <c r="R573" i="4" s="1"/>
  <c r="P573" i="4"/>
  <c r="P545" i="4"/>
  <c r="S545" i="4" s="1"/>
  <c r="I544" i="5"/>
  <c r="N529" i="4"/>
  <c r="R529" i="4" s="1"/>
  <c r="Q558" i="4"/>
  <c r="Q592" i="4"/>
  <c r="P509" i="4"/>
  <c r="P581" i="4"/>
  <c r="N576" i="4"/>
  <c r="R576" i="4" s="1"/>
  <c r="N572" i="4"/>
  <c r="S572" i="4" s="1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S604" i="4" s="1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T601" i="4" s="1"/>
  <c r="N631" i="4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S437" i="4" s="1"/>
  <c r="U437" i="4" s="1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C299" i="9"/>
  <c r="C293" i="9"/>
  <c r="C289" i="9"/>
  <c r="C287" i="9"/>
  <c r="E287" i="9" s="1"/>
  <c r="C283" i="9"/>
  <c r="C279" i="9"/>
  <c r="C275" i="9"/>
  <c r="E275" i="9" s="1"/>
  <c r="C269" i="9"/>
  <c r="C265" i="9"/>
  <c r="G265" i="9" s="1"/>
  <c r="C263" i="9"/>
  <c r="E263" i="9" s="1"/>
  <c r="C259" i="9"/>
  <c r="C245" i="9"/>
  <c r="E379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E395" i="9"/>
  <c r="E363" i="9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C215" i="9"/>
  <c r="E215" i="9" s="1"/>
  <c r="C209" i="9"/>
  <c r="C141" i="9"/>
  <c r="G141" i="9" s="1"/>
  <c r="E390" i="9"/>
  <c r="E382" i="9"/>
  <c r="E358" i="9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H605" i="11"/>
  <c r="H626" i="11"/>
  <c r="F563" i="11"/>
  <c r="J563" i="11" s="1"/>
  <c r="I575" i="11"/>
  <c r="E626" i="11"/>
  <c r="F605" i="11"/>
  <c r="F652" i="11"/>
  <c r="I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J372" i="11" s="1"/>
  <c r="F364" i="11"/>
  <c r="H364" i="11"/>
  <c r="F356" i="11"/>
  <c r="H356" i="11"/>
  <c r="H654" i="11"/>
  <c r="I654" i="11" s="1"/>
  <c r="E647" i="11"/>
  <c r="E638" i="11"/>
  <c r="F634" i="11"/>
  <c r="I634" i="11" s="1"/>
  <c r="I626" i="11"/>
  <c r="H625" i="11"/>
  <c r="F622" i="11"/>
  <c r="J594" i="11"/>
  <c r="E593" i="11"/>
  <c r="I583" i="11"/>
  <c r="E639" i="11"/>
  <c r="E613" i="11"/>
  <c r="F611" i="11"/>
  <c r="F609" i="11"/>
  <c r="F587" i="11"/>
  <c r="H294" i="11"/>
  <c r="J294" i="11" s="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S503" i="4" s="1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S770" i="4" s="1"/>
  <c r="P652" i="4"/>
  <c r="S652" i="4" s="1"/>
  <c r="U652" i="4" s="1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J652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J611" i="11" s="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J578" i="11" s="1"/>
  <c r="E581" i="11"/>
  <c r="F595" i="11"/>
  <c r="J595" i="11" s="1"/>
  <c r="H608" i="11"/>
  <c r="I608" i="11" s="1"/>
  <c r="F615" i="11"/>
  <c r="I615" i="11" s="1"/>
  <c r="E617" i="11"/>
  <c r="F619" i="11"/>
  <c r="H624" i="11"/>
  <c r="I624" i="11" s="1"/>
  <c r="F647" i="11"/>
  <c r="F651" i="11"/>
  <c r="I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58" i="8"/>
  <c r="K658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659" i="8"/>
  <c r="K65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57" i="8"/>
  <c r="K657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J656" i="8"/>
  <c r="K656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63" i="11"/>
  <c r="I571" i="11"/>
  <c r="J571" i="11"/>
  <c r="J575" i="11"/>
  <c r="K575" i="11" s="1"/>
  <c r="M575" i="11" s="1"/>
  <c r="I579" i="1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47" i="11"/>
  <c r="K647" i="11" s="1"/>
  <c r="M647" i="11" s="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47" i="11"/>
  <c r="N647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L571" i="11"/>
  <c r="N571" i="11" s="1"/>
  <c r="K571" i="11"/>
  <c r="M571" i="11" s="1"/>
  <c r="K634" i="11"/>
  <c r="M634" i="11" s="1"/>
  <c r="K626" i="11"/>
  <c r="M626" i="11" s="1"/>
  <c r="L626" i="11"/>
  <c r="N626" i="11" s="1"/>
  <c r="L632" i="11"/>
  <c r="N632" i="11" s="1"/>
  <c r="K632" i="11"/>
  <c r="M632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K649" i="11"/>
  <c r="M649" i="11" s="1"/>
  <c r="L649" i="11"/>
  <c r="N649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575" i="11"/>
  <c r="N5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L651" i="11"/>
  <c r="N651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658" i="11"/>
  <c r="M658" i="11" s="1"/>
  <c r="K766" i="11"/>
  <c r="M766" i="11" s="1"/>
  <c r="L766" i="11"/>
  <c r="N766" i="11" s="1"/>
  <c r="K578" i="11"/>
  <c r="M578" i="11" s="1"/>
  <c r="L578" i="11"/>
  <c r="N578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655" i="11"/>
  <c r="M655" i="11" s="1"/>
  <c r="L655" i="11"/>
  <c r="N655" i="11" s="1"/>
  <c r="K605" i="11"/>
  <c r="M605" i="11" s="1"/>
  <c r="L605" i="11"/>
  <c r="N605" i="11" s="1"/>
  <c r="K589" i="11"/>
  <c r="M589" i="11" s="1"/>
  <c r="L589" i="11"/>
  <c r="N589" i="11" s="1"/>
  <c r="K595" i="11"/>
  <c r="M595" i="11" s="1"/>
  <c r="L595" i="11"/>
  <c r="N595" i="11" s="1"/>
  <c r="K579" i="11"/>
  <c r="M579" i="11" s="1"/>
  <c r="L579" i="11"/>
  <c r="N579" i="11" s="1"/>
  <c r="K563" i="11"/>
  <c r="M563" i="11" s="1"/>
  <c r="L563" i="11"/>
  <c r="N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L657" i="11"/>
  <c r="N657" i="11" s="1"/>
  <c r="K657" i="11"/>
  <c r="M657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K567" i="11"/>
  <c r="M567" i="11" s="1"/>
  <c r="L567" i="11"/>
  <c r="N5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L564" i="11"/>
  <c r="N56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L652" i="11"/>
  <c r="N65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5" i="9"/>
  <c r="E574" i="9"/>
  <c r="E573" i="9"/>
  <c r="E572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F100" i="2"/>
  <c r="O100" i="2" s="1"/>
  <c r="E100" i="2"/>
  <c r="N100" i="2" s="1"/>
  <c r="S573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N598" i="4"/>
  <c r="S598" i="4" s="1"/>
  <c r="Q61" i="4"/>
  <c r="Q397" i="4"/>
  <c r="T397" i="4" s="1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T625" i="4" s="1"/>
  <c r="N624" i="4"/>
  <c r="R624" i="4" s="1"/>
  <c r="Q623" i="4"/>
  <c r="N617" i="4"/>
  <c r="R617" i="4" s="1"/>
  <c r="N612" i="4"/>
  <c r="R612" i="4" s="1"/>
  <c r="Q610" i="4"/>
  <c r="T610" i="4" s="1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D641" i="5"/>
  <c r="I641" i="5" s="1"/>
  <c r="D625" i="5"/>
  <c r="E625" i="5" s="1"/>
  <c r="D617" i="5"/>
  <c r="E617" i="5" s="1"/>
  <c r="D576" i="5"/>
  <c r="D554" i="5"/>
  <c r="D548" i="5"/>
  <c r="G548" i="5" s="1"/>
  <c r="D546" i="5"/>
  <c r="F546" i="5" s="1"/>
  <c r="D540" i="5"/>
  <c r="D516" i="5"/>
  <c r="D496" i="5"/>
  <c r="F496" i="5" s="1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631" i="4"/>
  <c r="S679" i="4"/>
  <c r="U679" i="4" s="1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S687" i="4"/>
  <c r="U687" i="4" s="1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T634" i="4" s="1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J1001" i="4"/>
  <c r="N1001" i="4"/>
  <c r="R1001" i="4" s="1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I863" i="5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G645" i="5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E673" i="5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T348" i="4" s="1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F576" i="5"/>
  <c r="I576" i="5"/>
  <c r="D575" i="5"/>
  <c r="I575" i="5" s="1"/>
  <c r="I563" i="5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T652" i="4" s="1"/>
  <c r="V652" i="4" s="1"/>
  <c r="W652" i="4" s="1"/>
  <c r="Q603" i="4"/>
  <c r="Q590" i="4"/>
  <c r="P579" i="4"/>
  <c r="N578" i="4"/>
  <c r="N513" i="4"/>
  <c r="R513" i="4" s="1"/>
  <c r="N507" i="4"/>
  <c r="R507" i="4" s="1"/>
  <c r="N435" i="4"/>
  <c r="P429" i="4"/>
  <c r="P413" i="4"/>
  <c r="S413" i="4" s="1"/>
  <c r="U413" i="4" s="1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D535" i="5"/>
  <c r="D531" i="5"/>
  <c r="F531" i="5" s="1"/>
  <c r="D527" i="5"/>
  <c r="F527" i="5" s="1"/>
  <c r="D523" i="5"/>
  <c r="D519" i="5"/>
  <c r="G519" i="5" s="1"/>
  <c r="D511" i="5"/>
  <c r="F511" i="5" s="1"/>
  <c r="D280" i="5"/>
  <c r="E280" i="5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R594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U958" i="4"/>
  <c r="V917" i="4"/>
  <c r="S567" i="4"/>
  <c r="U567" i="4" s="1"/>
  <c r="T611" i="4"/>
  <c r="T888" i="4"/>
  <c r="T636" i="4"/>
  <c r="R549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T606" i="4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F540" i="5"/>
  <c r="G540" i="5"/>
  <c r="G568" i="5"/>
  <c r="F568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29" i="5"/>
  <c r="G529" i="5"/>
  <c r="I537" i="5"/>
  <c r="E537" i="5"/>
  <c r="G537" i="5"/>
  <c r="G545" i="5"/>
  <c r="I553" i="5"/>
  <c r="G553" i="5"/>
  <c r="F553" i="5"/>
  <c r="E553" i="5"/>
  <c r="I569" i="5"/>
  <c r="G569" i="5"/>
  <c r="E569" i="5"/>
  <c r="I601" i="5"/>
  <c r="E601" i="5"/>
  <c r="D978" i="4"/>
  <c r="F912" i="4"/>
  <c r="F906" i="4"/>
  <c r="F960" i="4"/>
  <c r="D954" i="4"/>
  <c r="D968" i="4"/>
  <c r="F916" i="4"/>
  <c r="S952" i="4"/>
  <c r="S650" i="4"/>
  <c r="S872" i="4"/>
  <c r="S876" i="4"/>
  <c r="S880" i="4"/>
  <c r="S896" i="4"/>
  <c r="S904" i="4"/>
  <c r="S908" i="4"/>
  <c r="T99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U770" i="4" s="1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S610" i="4" s="1"/>
  <c r="P608" i="4"/>
  <c r="P606" i="4"/>
  <c r="S606" i="4" s="1"/>
  <c r="N600" i="4"/>
  <c r="R600" i="4" s="1"/>
  <c r="R564" i="4"/>
  <c r="R517" i="4"/>
  <c r="T517" i="4"/>
  <c r="P968" i="4"/>
  <c r="S968" i="4" s="1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T519" i="4" s="1"/>
  <c r="P519" i="4"/>
  <c r="S519" i="4" s="1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T521" i="4" s="1"/>
  <c r="P521" i="4"/>
  <c r="S521" i="4" s="1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T650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T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E529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N879" i="4"/>
  <c r="R879" i="4" s="1"/>
  <c r="Q878" i="4"/>
  <c r="T878" i="4" s="1"/>
  <c r="Q876" i="4"/>
  <c r="T876" i="4" s="1"/>
  <c r="P875" i="4"/>
  <c r="N875" i="4"/>
  <c r="P873" i="4"/>
  <c r="T872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T648" i="4" s="1"/>
  <c r="Q644" i="4"/>
  <c r="Q643" i="4"/>
  <c r="T643" i="4" s="1"/>
  <c r="Q641" i="4"/>
  <c r="T641" i="4" s="1"/>
  <c r="P641" i="4"/>
  <c r="S641" i="4" s="1"/>
  <c r="Q639" i="4"/>
  <c r="P639" i="4"/>
  <c r="N639" i="4"/>
  <c r="R639" i="4" s="1"/>
  <c r="Q628" i="4"/>
  <c r="P625" i="4"/>
  <c r="Q624" i="4"/>
  <c r="P623" i="4"/>
  <c r="S623" i="4" s="1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S601" i="4"/>
  <c r="Q596" i="4"/>
  <c r="T596" i="4" s="1"/>
  <c r="P595" i="4"/>
  <c r="N595" i="4"/>
  <c r="Q594" i="4"/>
  <c r="T594" i="4" s="1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S556" i="4" s="1"/>
  <c r="Q556" i="4"/>
  <c r="T556" i="4" s="1"/>
  <c r="N555" i="4"/>
  <c r="R555" i="4" s="1"/>
  <c r="Q553" i="4"/>
  <c r="T553" i="4" s="1"/>
  <c r="P553" i="4"/>
  <c r="Q547" i="4"/>
  <c r="P547" i="4"/>
  <c r="N541" i="4"/>
  <c r="S541" i="4" s="1"/>
  <c r="N533" i="4"/>
  <c r="Q531" i="4"/>
  <c r="T531" i="4" s="1"/>
  <c r="P531" i="4"/>
  <c r="S531" i="4" s="1"/>
  <c r="Q527" i="4"/>
  <c r="T527" i="4" s="1"/>
  <c r="P527" i="4"/>
  <c r="S527" i="4" s="1"/>
  <c r="Q525" i="4"/>
  <c r="T525" i="4" s="1"/>
  <c r="P525" i="4"/>
  <c r="S525" i="4" s="1"/>
  <c r="N523" i="4"/>
  <c r="Q515" i="4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S465" i="4"/>
  <c r="U465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F563" i="5"/>
  <c r="E563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33" i="5"/>
  <c r="I541" i="5"/>
  <c r="E561" i="5"/>
  <c r="I577" i="5"/>
  <c r="I593" i="5"/>
  <c r="I645" i="5"/>
  <c r="E645" i="5"/>
  <c r="I657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T679" i="4" s="1"/>
  <c r="V679" i="4" s="1"/>
  <c r="W679" i="4" s="1"/>
  <c r="X679" i="4" s="1"/>
  <c r="Q677" i="4"/>
  <c r="Q661" i="4"/>
  <c r="Q659" i="4"/>
  <c r="Q651" i="4"/>
  <c r="T651" i="4" s="1"/>
  <c r="Q615" i="4"/>
  <c r="T615" i="4" s="1"/>
  <c r="Q503" i="4"/>
  <c r="T503" i="4" s="1"/>
  <c r="V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I687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F645" i="5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I620" i="5"/>
  <c r="E620" i="5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600" i="5"/>
  <c r="F600" i="5"/>
  <c r="E600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G576" i="5"/>
  <c r="E576" i="5"/>
  <c r="D572" i="5"/>
  <c r="F572" i="5" s="1"/>
  <c r="D571" i="5"/>
  <c r="F571" i="5" s="1"/>
  <c r="I568" i="5"/>
  <c r="E568" i="5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F549" i="5"/>
  <c r="D547" i="5"/>
  <c r="F547" i="5" s="1"/>
  <c r="G546" i="5"/>
  <c r="F545" i="5"/>
  <c r="D543" i="5"/>
  <c r="F543" i="5" s="1"/>
  <c r="G542" i="5"/>
  <c r="I542" i="5"/>
  <c r="I540" i="5"/>
  <c r="E540" i="5"/>
  <c r="G536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I518" i="5"/>
  <c r="D517" i="5"/>
  <c r="E517" i="5" s="1"/>
  <c r="E516" i="5"/>
  <c r="D515" i="5"/>
  <c r="F515" i="5" s="1"/>
  <c r="D514" i="5"/>
  <c r="F514" i="5" s="1"/>
  <c r="G511" i="5"/>
  <c r="E508" i="5"/>
  <c r="D507" i="5"/>
  <c r="I507" i="5" s="1"/>
  <c r="D506" i="5"/>
  <c r="G506" i="5" s="1"/>
  <c r="G504" i="5"/>
  <c r="E504" i="5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T507" i="4" s="1"/>
  <c r="Q405" i="4"/>
  <c r="T405" i="4" s="1"/>
  <c r="Q413" i="4"/>
  <c r="T413" i="4" s="1"/>
  <c r="P216" i="4"/>
  <c r="N326" i="4"/>
  <c r="R326" i="4" s="1"/>
  <c r="P340" i="4"/>
  <c r="Q569" i="4"/>
  <c r="T569" i="4" s="1"/>
  <c r="Q557" i="4"/>
  <c r="P485" i="4"/>
  <c r="P481" i="4"/>
  <c r="S481" i="4" s="1"/>
  <c r="P479" i="4"/>
  <c r="S479" i="4" s="1"/>
  <c r="U479" i="4" s="1"/>
  <c r="N469" i="4"/>
  <c r="R469" i="4" s="1"/>
  <c r="P445" i="4"/>
  <c r="S445" i="4" s="1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L549" i="11"/>
  <c r="N549" i="11" s="1"/>
  <c r="K549" i="11"/>
  <c r="M549" i="11" s="1"/>
  <c r="L419" i="11"/>
  <c r="N419" i="11" s="1"/>
  <c r="K419" i="11"/>
  <c r="M419" i="11" s="1"/>
  <c r="K508" i="11"/>
  <c r="M508" i="11" s="1"/>
  <c r="L508" i="11"/>
  <c r="N508" i="11" s="1"/>
  <c r="L548" i="11"/>
  <c r="N548" i="11" s="1"/>
  <c r="K548" i="11"/>
  <c r="M548" i="11" s="1"/>
  <c r="L534" i="11"/>
  <c r="N534" i="11" s="1"/>
  <c r="K534" i="11"/>
  <c r="M534" i="11" s="1"/>
  <c r="K510" i="11"/>
  <c r="M510" i="11" s="1"/>
  <c r="L510" i="11"/>
  <c r="N510" i="11" s="1"/>
  <c r="L518" i="11"/>
  <c r="N518" i="11" s="1"/>
  <c r="K518" i="11"/>
  <c r="M518" i="11" s="1"/>
  <c r="K425" i="11"/>
  <c r="M425" i="11" s="1"/>
  <c r="L425" i="11"/>
  <c r="N425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509" i="11"/>
  <c r="M509" i="11" s="1"/>
  <c r="L509" i="11"/>
  <c r="N509" i="11" s="1"/>
  <c r="K477" i="11"/>
  <c r="M477" i="11" s="1"/>
  <c r="L477" i="11"/>
  <c r="N477" i="11" s="1"/>
  <c r="K545" i="11"/>
  <c r="L545" i="11"/>
  <c r="N545" i="11" s="1"/>
  <c r="K411" i="11"/>
  <c r="M411" i="11" s="1"/>
  <c r="L411" i="11"/>
  <c r="N411" i="11" s="1"/>
  <c r="K503" i="11"/>
  <c r="M503" i="11" s="1"/>
  <c r="L503" i="11"/>
  <c r="N503" i="11" s="1"/>
  <c r="L429" i="11"/>
  <c r="N429" i="11" s="1"/>
  <c r="L544" i="11"/>
  <c r="N544" i="11" s="1"/>
  <c r="K544" i="11"/>
  <c r="M544" i="11" s="1"/>
  <c r="K460" i="11"/>
  <c r="M460" i="11" s="1"/>
  <c r="K526" i="11"/>
  <c r="M526" i="11" s="1"/>
  <c r="L526" i="11"/>
  <c r="N526" i="11" s="1"/>
  <c r="L417" i="11"/>
  <c r="N417" i="11" s="1"/>
  <c r="K417" i="11"/>
  <c r="M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L501" i="11"/>
  <c r="N501" i="11" s="1"/>
  <c r="K501" i="11"/>
  <c r="M501" i="11" s="1"/>
  <c r="L469" i="11"/>
  <c r="N469" i="11" s="1"/>
  <c r="K469" i="11"/>
  <c r="M469" i="11" s="1"/>
  <c r="L547" i="11"/>
  <c r="N547" i="11" s="1"/>
  <c r="K547" i="11"/>
  <c r="L505" i="11"/>
  <c r="N505" i="11" s="1"/>
  <c r="K505" i="11"/>
  <c r="M505" i="11" s="1"/>
  <c r="K543" i="11"/>
  <c r="M543" i="11" s="1"/>
  <c r="L543" i="11"/>
  <c r="N543" i="11" s="1"/>
  <c r="L551" i="11"/>
  <c r="N551" i="11" s="1"/>
  <c r="K551" i="11"/>
  <c r="M551" i="11" s="1"/>
  <c r="K514" i="11"/>
  <c r="M514" i="11" s="1"/>
  <c r="L514" i="11"/>
  <c r="N514" i="11" s="1"/>
  <c r="E544" i="9"/>
  <c r="E542" i="9"/>
  <c r="E540" i="9"/>
  <c r="E538" i="9"/>
  <c r="E536" i="9"/>
  <c r="E534" i="9"/>
  <c r="E532" i="9"/>
  <c r="E530" i="9"/>
  <c r="E528" i="9"/>
  <c r="E526" i="9"/>
  <c r="E524" i="9"/>
  <c r="E522" i="9"/>
  <c r="E520" i="9"/>
  <c r="E518" i="9"/>
  <c r="E516" i="9"/>
  <c r="E514" i="9"/>
  <c r="E512" i="9"/>
  <c r="E510" i="9"/>
  <c r="E508" i="9"/>
  <c r="E506" i="9"/>
  <c r="E504" i="9"/>
  <c r="E502" i="9"/>
  <c r="E500" i="9"/>
  <c r="E498" i="9"/>
  <c r="E496" i="9"/>
  <c r="E494" i="9"/>
  <c r="E492" i="9"/>
  <c r="E490" i="9"/>
  <c r="E488" i="9"/>
  <c r="E486" i="9"/>
  <c r="E484" i="9"/>
  <c r="E482" i="9"/>
  <c r="E480" i="9"/>
  <c r="E478" i="9"/>
  <c r="E476" i="9"/>
  <c r="K493" i="11"/>
  <c r="M493" i="11" s="1"/>
  <c r="L493" i="11"/>
  <c r="N493" i="11" s="1"/>
  <c r="K539" i="11"/>
  <c r="M539" i="11" s="1"/>
  <c r="L539" i="11"/>
  <c r="N539" i="11" s="1"/>
  <c r="L507" i="11"/>
  <c r="N507" i="11" s="1"/>
  <c r="K507" i="11"/>
  <c r="M507" i="11" s="1"/>
  <c r="L413" i="11"/>
  <c r="N413" i="11" s="1"/>
  <c r="K413" i="11"/>
  <c r="M413" i="11" s="1"/>
  <c r="L550" i="11"/>
  <c r="N550" i="11" s="1"/>
  <c r="K550" i="11"/>
  <c r="M550" i="11" s="1"/>
  <c r="D544" i="9"/>
  <c r="D542" i="9"/>
  <c r="D540" i="9"/>
  <c r="D538" i="9"/>
  <c r="D536" i="9"/>
  <c r="D534" i="9"/>
  <c r="D532" i="9"/>
  <c r="D530" i="9"/>
  <c r="D528" i="9"/>
  <c r="D526" i="9"/>
  <c r="D524" i="9"/>
  <c r="D522" i="9"/>
  <c r="D520" i="9"/>
  <c r="D518" i="9"/>
  <c r="D516" i="9"/>
  <c r="D514" i="9"/>
  <c r="D512" i="9"/>
  <c r="D510" i="9"/>
  <c r="D508" i="9"/>
  <c r="D506" i="9"/>
  <c r="D504" i="9"/>
  <c r="D502" i="9"/>
  <c r="D500" i="9"/>
  <c r="D498" i="9"/>
  <c r="D496" i="9"/>
  <c r="D494" i="9"/>
  <c r="D492" i="9"/>
  <c r="D490" i="9"/>
  <c r="D488" i="9"/>
  <c r="D486" i="9"/>
  <c r="D484" i="9"/>
  <c r="D482" i="9"/>
  <c r="D480" i="9"/>
  <c r="D478" i="9"/>
  <c r="D476" i="9"/>
  <c r="D474" i="9"/>
  <c r="D472" i="9"/>
  <c r="D470" i="9"/>
  <c r="D468" i="9"/>
  <c r="D466" i="9"/>
  <c r="D464" i="9"/>
  <c r="D462" i="9"/>
  <c r="D460" i="9"/>
  <c r="D458" i="9"/>
  <c r="D456" i="9"/>
  <c r="D454" i="9"/>
  <c r="D452" i="9"/>
  <c r="D450" i="9"/>
  <c r="D448" i="9"/>
  <c r="D446" i="9"/>
  <c r="D444" i="9"/>
  <c r="D442" i="9"/>
  <c r="D438" i="9"/>
  <c r="D436" i="9"/>
  <c r="D432" i="9"/>
  <c r="D430" i="9"/>
  <c r="D428" i="9"/>
  <c r="D426" i="9"/>
  <c r="D424" i="9"/>
  <c r="D422" i="9"/>
  <c r="D420" i="9"/>
  <c r="D418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9" i="9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9" i="9"/>
  <c r="E437" i="9"/>
  <c r="E435" i="9"/>
  <c r="E433" i="9"/>
  <c r="E431" i="9"/>
  <c r="E429" i="9"/>
  <c r="E427" i="9"/>
  <c r="E425" i="9"/>
  <c r="E423" i="9"/>
  <c r="E421" i="9"/>
  <c r="E419" i="9"/>
  <c r="E417" i="9"/>
  <c r="E415" i="9"/>
  <c r="E413" i="9"/>
  <c r="E411" i="9"/>
  <c r="K535" i="11"/>
  <c r="D469" i="9"/>
  <c r="D467" i="9"/>
  <c r="D465" i="9"/>
  <c r="D463" i="9"/>
  <c r="D461" i="9"/>
  <c r="D459" i="9"/>
  <c r="D457" i="9"/>
  <c r="D455" i="9"/>
  <c r="D453" i="9"/>
  <c r="D451" i="9"/>
  <c r="D449" i="9"/>
  <c r="D447" i="9"/>
  <c r="D445" i="9"/>
  <c r="D443" i="9"/>
  <c r="D441" i="9"/>
  <c r="D439" i="9"/>
  <c r="D437" i="9"/>
  <c r="D435" i="9"/>
  <c r="D433" i="9"/>
  <c r="D431" i="9"/>
  <c r="D429" i="9"/>
  <c r="D427" i="9"/>
  <c r="D425" i="9"/>
  <c r="D423" i="9"/>
  <c r="D421" i="9"/>
  <c r="D419" i="9"/>
  <c r="D417" i="9"/>
  <c r="D415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K440" i="11"/>
  <c r="M440" i="11" s="1"/>
  <c r="L440" i="11"/>
  <c r="N440" i="11" s="1"/>
  <c r="E474" i="9"/>
  <c r="E472" i="9"/>
  <c r="E470" i="9"/>
  <c r="E468" i="9"/>
  <c r="E466" i="9"/>
  <c r="E464" i="9"/>
  <c r="E462" i="9"/>
  <c r="E460" i="9"/>
  <c r="E458" i="9"/>
  <c r="E456" i="9"/>
  <c r="E454" i="9"/>
  <c r="E452" i="9"/>
  <c r="E450" i="9"/>
  <c r="E448" i="9"/>
  <c r="E444" i="9"/>
  <c r="E442" i="9"/>
  <c r="E438" i="9"/>
  <c r="E436" i="9"/>
  <c r="E434" i="9"/>
  <c r="E432" i="9"/>
  <c r="E430" i="9"/>
  <c r="E428" i="9"/>
  <c r="E426" i="9"/>
  <c r="E424" i="9"/>
  <c r="E420" i="9"/>
  <c r="E418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L485" i="11"/>
  <c r="N485" i="11" s="1"/>
  <c r="C555" i="11"/>
  <c r="K553" i="11"/>
  <c r="M553" i="11" s="1"/>
  <c r="C541" i="11"/>
  <c r="C537" i="11"/>
  <c r="K536" i="11"/>
  <c r="M536" i="11" s="1"/>
  <c r="M535" i="11"/>
  <c r="M533" i="11"/>
  <c r="K533" i="1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11" i="11"/>
  <c r="N511" i="11" s="1"/>
  <c r="L506" i="11"/>
  <c r="N506" i="11" s="1"/>
  <c r="K513" i="11"/>
  <c r="M513" i="11" s="1"/>
  <c r="L554" i="11"/>
  <c r="N554" i="11" s="1"/>
  <c r="K552" i="11"/>
  <c r="M552" i="11" s="1"/>
  <c r="M547" i="11"/>
  <c r="K546" i="11"/>
  <c r="M546" i="11" s="1"/>
  <c r="M545" i="1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I409" i="11" s="1"/>
  <c r="H401" i="11"/>
  <c r="I401" i="11" s="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F648" i="5"/>
  <c r="G585" i="5"/>
  <c r="F597" i="5"/>
  <c r="F613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T593" i="4" s="1"/>
  <c r="V593" i="4" s="1"/>
  <c r="W593" i="4" s="1"/>
  <c r="Q589" i="4"/>
  <c r="Q583" i="4"/>
  <c r="E349" i="11"/>
  <c r="F349" i="11"/>
  <c r="H349" i="11"/>
  <c r="H348" i="11"/>
  <c r="E348" i="11"/>
  <c r="F347" i="11"/>
  <c r="E347" i="11"/>
  <c r="E350" i="9"/>
  <c r="D336" i="9"/>
  <c r="E335" i="9"/>
  <c r="D337" i="9"/>
  <c r="E346" i="9"/>
  <c r="E344" i="9"/>
  <c r="D350" i="9"/>
  <c r="E349" i="9"/>
  <c r="E333" i="9"/>
  <c r="G321" i="9"/>
  <c r="G345" i="9"/>
  <c r="D345" i="9"/>
  <c r="G330" i="9"/>
  <c r="G335" i="9"/>
  <c r="G342" i="9"/>
  <c r="G338" i="9"/>
  <c r="G347" i="9"/>
  <c r="G339" i="9"/>
  <c r="G322" i="9"/>
  <c r="G355" i="9"/>
  <c r="G353" i="9"/>
  <c r="G351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U573" i="4"/>
  <c r="I546" i="5"/>
  <c r="E546" i="5"/>
  <c r="F532" i="5"/>
  <c r="I562" i="5"/>
  <c r="F548" i="5"/>
  <c r="I567" i="5"/>
  <c r="G567" i="5"/>
  <c r="I554" i="5"/>
  <c r="F554" i="5"/>
  <c r="E554" i="5"/>
  <c r="G554" i="5"/>
  <c r="G507" i="5"/>
  <c r="I519" i="5"/>
  <c r="F519" i="5"/>
  <c r="I523" i="5"/>
  <c r="F523" i="5"/>
  <c r="E523" i="5"/>
  <c r="G523" i="5"/>
  <c r="I535" i="5"/>
  <c r="F535" i="5"/>
  <c r="G535" i="5"/>
  <c r="E535" i="5"/>
  <c r="I539" i="5"/>
  <c r="F539" i="5"/>
  <c r="I547" i="5"/>
  <c r="G547" i="5"/>
  <c r="I573" i="5"/>
  <c r="F573" i="5"/>
  <c r="Q577" i="4"/>
  <c r="Q567" i="4"/>
  <c r="T567" i="4" s="1"/>
  <c r="V567" i="4" s="1"/>
  <c r="W567" i="4" s="1"/>
  <c r="Q559" i="4"/>
  <c r="T559" i="4" s="1"/>
  <c r="Q509" i="4"/>
  <c r="T509" i="4" s="1"/>
  <c r="Q505" i="4"/>
  <c r="F579" i="5"/>
  <c r="D574" i="5"/>
  <c r="F569" i="5"/>
  <c r="D566" i="5"/>
  <c r="D512" i="5"/>
  <c r="D510" i="5"/>
  <c r="I510" i="5" s="1"/>
  <c r="I508" i="5"/>
  <c r="Q575" i="4"/>
  <c r="Q573" i="4"/>
  <c r="T573" i="4" s="1"/>
  <c r="V573" i="4" s="1"/>
  <c r="Q565" i="4"/>
  <c r="T565" i="4" s="1"/>
  <c r="Q561" i="4"/>
  <c r="T561" i="4" s="1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D308" i="9"/>
  <c r="G311" i="9"/>
  <c r="D311" i="9"/>
  <c r="F316" i="11"/>
  <c r="F319" i="11"/>
  <c r="H319" i="11"/>
  <c r="H274" i="11"/>
  <c r="E308" i="9"/>
  <c r="C305" i="9"/>
  <c r="E305" i="9" s="1"/>
  <c r="E299" i="9"/>
  <c r="D299" i="9"/>
  <c r="E259" i="9"/>
  <c r="G25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J308" i="11" s="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U503" i="4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S467" i="4"/>
  <c r="U467" i="4" s="1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G370" i="5"/>
  <c r="E370" i="5"/>
  <c r="D357" i="5"/>
  <c r="I357" i="5" s="1"/>
  <c r="N378" i="4"/>
  <c r="P378" i="4"/>
  <c r="R409" i="4"/>
  <c r="S409" i="4"/>
  <c r="S455" i="4"/>
  <c r="N501" i="4"/>
  <c r="R501" i="4" s="1"/>
  <c r="P501" i="4"/>
  <c r="N416" i="4"/>
  <c r="T416" i="4" s="1"/>
  <c r="Q416" i="4"/>
  <c r="I504" i="5"/>
  <c r="F504" i="5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T445" i="4" s="1"/>
  <c r="N384" i="4"/>
  <c r="R384" i="4" s="1"/>
  <c r="N382" i="4"/>
  <c r="R382" i="4" s="1"/>
  <c r="P338" i="4"/>
  <c r="S338" i="4" s="1"/>
  <c r="U338" i="4" s="1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I96" i="11" s="1"/>
  <c r="H88" i="11"/>
  <c r="E67" i="11"/>
  <c r="N310" i="4"/>
  <c r="R310" i="4" s="1"/>
  <c r="P310" i="4"/>
  <c r="Q302" i="4"/>
  <c r="P302" i="4"/>
  <c r="N302" i="4"/>
  <c r="R302" i="4" s="1"/>
  <c r="G280" i="5"/>
  <c r="I280" i="5"/>
  <c r="F280" i="5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H681" i="3"/>
  <c r="K681" i="3"/>
  <c r="J675" i="3"/>
  <c r="K675" i="3"/>
  <c r="F673" i="3"/>
  <c r="J673" i="3"/>
  <c r="H673" i="3"/>
  <c r="K673" i="3"/>
  <c r="I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I664" i="3"/>
  <c r="H664" i="3"/>
  <c r="F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G219" i="9"/>
  <c r="F209" i="11"/>
  <c r="I209" i="11" s="1"/>
  <c r="E225" i="11"/>
  <c r="H223" i="11"/>
  <c r="E217" i="11"/>
  <c r="H180" i="11"/>
  <c r="H156" i="11"/>
  <c r="E222" i="11"/>
  <c r="E212" i="11"/>
  <c r="F193" i="11"/>
  <c r="J193" i="11" s="1"/>
  <c r="E211" i="11"/>
  <c r="H202" i="11"/>
  <c r="Q262" i="4"/>
  <c r="P262" i="4"/>
  <c r="N262" i="4"/>
  <c r="R262" i="4" s="1"/>
  <c r="Q236" i="4"/>
  <c r="P236" i="4"/>
  <c r="P242" i="4"/>
  <c r="S242" i="4" s="1"/>
  <c r="P234" i="4"/>
  <c r="N254" i="4"/>
  <c r="R254" i="4" s="1"/>
  <c r="P228" i="4"/>
  <c r="S228" i="4" s="1"/>
  <c r="U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T316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F222" i="5"/>
  <c r="P258" i="4"/>
  <c r="Q258" i="4"/>
  <c r="I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S274" i="4" s="1"/>
  <c r="P273" i="4"/>
  <c r="N273" i="4"/>
  <c r="R273" i="4" s="1"/>
  <c r="P270" i="4"/>
  <c r="S270" i="4" s="1"/>
  <c r="U270" i="4" s="1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I20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D210" i="5"/>
  <c r="F338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I250" i="11" s="1"/>
  <c r="E246" i="11"/>
  <c r="E233" i="11"/>
  <c r="F233" i="11"/>
  <c r="J233" i="11" s="1"/>
  <c r="F218" i="11"/>
  <c r="H218" i="11"/>
  <c r="E214" i="11"/>
  <c r="H70" i="11"/>
  <c r="E70" i="11"/>
  <c r="E294" i="11"/>
  <c r="F293" i="11"/>
  <c r="H293" i="11"/>
  <c r="E266" i="11"/>
  <c r="H266" i="11"/>
  <c r="J266" i="11" s="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T422" i="4" s="1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E210" i="11"/>
  <c r="H210" i="11"/>
  <c r="C302" i="9"/>
  <c r="E302" i="9" s="1"/>
  <c r="E298" i="9"/>
  <c r="C294" i="9"/>
  <c r="E294" i="9" s="1"/>
  <c r="C292" i="9"/>
  <c r="E292" i="9" s="1"/>
  <c r="C286" i="9"/>
  <c r="E282" i="9"/>
  <c r="C280" i="9"/>
  <c r="E280" i="9" s="1"/>
  <c r="C278" i="9"/>
  <c r="E278" i="9" s="1"/>
  <c r="G274" i="9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G298" i="9"/>
  <c r="D298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D275" i="9"/>
  <c r="D219" i="9"/>
  <c r="H300" i="1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I225" i="11" s="1"/>
  <c r="H224" i="11"/>
  <c r="D301" i="9"/>
  <c r="G299" i="9"/>
  <c r="C295" i="9"/>
  <c r="G295" i="9" s="1"/>
  <c r="C291" i="9"/>
  <c r="E291" i="9" s="1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R429" i="4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T383" i="4" s="1"/>
  <c r="P383" i="4"/>
  <c r="S383" i="4" s="1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D459" i="5"/>
  <c r="F459" i="5" s="1"/>
  <c r="D458" i="5"/>
  <c r="E458" i="5" s="1"/>
  <c r="D456" i="5"/>
  <c r="G456" i="5" s="1"/>
  <c r="D455" i="5"/>
  <c r="F455" i="5" s="1"/>
  <c r="I454" i="5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15" i="4"/>
  <c r="R435" i="4"/>
  <c r="S435" i="4"/>
  <c r="F454" i="5"/>
  <c r="G454" i="5"/>
  <c r="I425" i="5"/>
  <c r="E425" i="5"/>
  <c r="F425" i="5"/>
  <c r="G425" i="5"/>
  <c r="R417" i="4"/>
  <c r="S417" i="4"/>
  <c r="R481" i="4"/>
  <c r="Q461" i="4"/>
  <c r="P461" i="4"/>
  <c r="N461" i="4"/>
  <c r="R461" i="4" s="1"/>
  <c r="Q477" i="4"/>
  <c r="N477" i="4"/>
  <c r="R477" i="4" s="1"/>
  <c r="P477" i="4"/>
  <c r="I441" i="5"/>
  <c r="I393" i="5"/>
  <c r="E393" i="5"/>
  <c r="G393" i="5"/>
  <c r="I409" i="5"/>
  <c r="F409" i="5"/>
  <c r="E409" i="5"/>
  <c r="G409" i="5"/>
  <c r="Q485" i="4"/>
  <c r="Q411" i="4"/>
  <c r="Q463" i="4"/>
  <c r="Q417" i="4"/>
  <c r="T417" i="4" s="1"/>
  <c r="Q398" i="4"/>
  <c r="Q453" i="4"/>
  <c r="Q433" i="4"/>
  <c r="T433" i="4" s="1"/>
  <c r="V433" i="4" s="1"/>
  <c r="Q400" i="4"/>
  <c r="P382" i="4"/>
  <c r="F460" i="5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21" i="5"/>
  <c r="F405" i="5"/>
  <c r="D400" i="5"/>
  <c r="G400" i="5" s="1"/>
  <c r="F397" i="5"/>
  <c r="D396" i="5"/>
  <c r="D392" i="5"/>
  <c r="G392" i="5" s="1"/>
  <c r="D388" i="5"/>
  <c r="G388" i="5" s="1"/>
  <c r="Q443" i="4"/>
  <c r="Q479" i="4"/>
  <c r="T479" i="4" s="1"/>
  <c r="Q469" i="4"/>
  <c r="Q465" i="4"/>
  <c r="T465" i="4" s="1"/>
  <c r="V465" i="4" s="1"/>
  <c r="W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I84" i="11" s="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G323" i="5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E279" i="5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31" i="5"/>
  <c r="G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S316" i="4" s="1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J21" i="11" s="1"/>
  <c r="L21" i="11" s="1"/>
  <c r="N21" i="11" s="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S201" i="4" s="1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S260" i="4" s="1"/>
  <c r="U260" i="4" s="1"/>
  <c r="Q264" i="4"/>
  <c r="N264" i="4"/>
  <c r="Q272" i="4"/>
  <c r="N272" i="4"/>
  <c r="Q280" i="4"/>
  <c r="N280" i="4"/>
  <c r="Q284" i="4"/>
  <c r="P284" i="4"/>
  <c r="Q292" i="4"/>
  <c r="P292" i="4"/>
  <c r="S292" i="4" s="1"/>
  <c r="U292" i="4" s="1"/>
  <c r="Q296" i="4"/>
  <c r="N296" i="4"/>
  <c r="Q300" i="4"/>
  <c r="P300" i="4"/>
  <c r="S300" i="4" s="1"/>
  <c r="Q308" i="4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T357" i="4" s="1"/>
  <c r="P357" i="4"/>
  <c r="S357" i="4" s="1"/>
  <c r="Q347" i="4"/>
  <c r="P347" i="4"/>
  <c r="Q343" i="4"/>
  <c r="T343" i="4" s="1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E202" i="9"/>
  <c r="G170" i="9"/>
  <c r="G136" i="9"/>
  <c r="E136" i="9"/>
  <c r="D136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U274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E228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675" i="5" l="1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V564" i="4" s="1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V572" i="4" s="1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S348" i="4"/>
  <c r="U348" i="4" s="1"/>
  <c r="S268" i="4"/>
  <c r="J140" i="11"/>
  <c r="J47" i="11"/>
  <c r="E157" i="11"/>
  <c r="J279" i="11"/>
  <c r="I308" i="11"/>
  <c r="J441" i="11"/>
  <c r="I294" i="11"/>
  <c r="I408" i="11"/>
  <c r="J461" i="11"/>
  <c r="J432" i="11"/>
  <c r="K432" i="11" s="1"/>
  <c r="M432" i="11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V602" i="4" s="1"/>
  <c r="W602" i="4" s="1"/>
  <c r="X602" i="4" s="1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L535" i="11" s="1"/>
  <c r="N535" i="11" s="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L536" i="11" s="1"/>
  <c r="N536" i="11" s="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T483" i="4"/>
  <c r="E555" i="5"/>
  <c r="R598" i="4"/>
  <c r="V598" i="4" s="1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V874" i="4" s="1"/>
  <c r="W874" i="4" s="1"/>
  <c r="S874" i="4"/>
  <c r="U874" i="4" s="1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G876" i="4"/>
  <c r="F876" i="4"/>
  <c r="P877" i="4"/>
  <c r="S877" i="4" s="1"/>
  <c r="U877" i="4" s="1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S946" i="4"/>
  <c r="U946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V946" i="4"/>
  <c r="W946" i="4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V338" i="4" s="1"/>
  <c r="W338" i="4" s="1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07" i="4"/>
  <c r="V713" i="4"/>
  <c r="S782" i="4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V773" i="4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U710" i="4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S842" i="4"/>
  <c r="U842" i="4" s="1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V725" i="4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K461" i="11"/>
  <c r="M461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X652" i="4"/>
  <c r="Y652" i="4" s="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V661" i="4"/>
  <c r="T683" i="4"/>
  <c r="S665" i="4"/>
  <c r="S646" i="4"/>
  <c r="V646" i="4" s="1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V617" i="4" s="1"/>
  <c r="W617" i="4" s="1"/>
  <c r="X617" i="4" s="1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AM405" i="4" s="1"/>
  <c r="AS405" i="4" s="1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V350" i="4"/>
  <c r="W350" i="4" s="1"/>
  <c r="X350" i="4" s="1"/>
  <c r="Y350" i="4" s="1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V322" i="4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L546" i="11" s="1"/>
  <c r="N546" i="11" s="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L552" i="11" s="1"/>
  <c r="N552" i="11" s="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V675" i="4" s="1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V228" i="4"/>
  <c r="W228" i="4" s="1"/>
  <c r="X228" i="4" s="1"/>
  <c r="Y228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V833" i="4"/>
  <c r="U549" i="4"/>
  <c r="V348" i="4"/>
  <c r="W348" i="4" s="1"/>
  <c r="V6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U187" i="4" s="1"/>
  <c r="S205" i="4"/>
  <c r="S213" i="4"/>
  <c r="U213" i="4" s="1"/>
  <c r="T273" i="4"/>
  <c r="T309" i="4"/>
  <c r="T282" i="4"/>
  <c r="G279" i="5"/>
  <c r="I195" i="5"/>
  <c r="E195" i="5"/>
  <c r="T237" i="4"/>
  <c r="E299" i="5"/>
  <c r="V467" i="4"/>
  <c r="W467" i="4" s="1"/>
  <c r="F464" i="5"/>
  <c r="W433" i="4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13" i="4"/>
  <c r="W413" i="4" s="1"/>
  <c r="X413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W725" i="4"/>
  <c r="X725" i="4" s="1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E160" i="2"/>
  <c r="N160" i="2" s="1"/>
  <c r="H159" i="3" s="1"/>
  <c r="V112" i="4"/>
  <c r="W112" i="4" s="1"/>
  <c r="X112" i="4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V770" i="4"/>
  <c r="W770" i="4" s="1"/>
  <c r="X770" i="4" s="1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V647" i="4"/>
  <c r="W647" i="4" s="1"/>
  <c r="X647" i="4" s="1"/>
  <c r="Y647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V958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681" i="3"/>
  <c r="F681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V479" i="4"/>
  <c r="W479" i="4" s="1"/>
  <c r="X479" i="4" s="1"/>
  <c r="Y479" i="4" s="1"/>
  <c r="AD479" i="4" s="1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T187" i="4"/>
  <c r="T205" i="4"/>
  <c r="T213" i="4"/>
  <c r="S208" i="4"/>
  <c r="U208" i="4" s="1"/>
  <c r="T286" i="4"/>
  <c r="T222" i="4"/>
  <c r="V334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V252" i="4" s="1"/>
  <c r="T224" i="4"/>
  <c r="F199" i="5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E489" i="5"/>
  <c r="S473" i="4"/>
  <c r="U473" i="4" s="1"/>
  <c r="S499" i="4"/>
  <c r="V565" i="4"/>
  <c r="W565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Y648" i="4"/>
  <c r="AB648" i="4" s="1"/>
  <c r="E833" i="5"/>
  <c r="E804" i="5"/>
  <c r="G824" i="5"/>
  <c r="G746" i="5"/>
  <c r="W765" i="4"/>
  <c r="W773" i="4"/>
  <c r="W789" i="4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W661" i="4"/>
  <c r="V727" i="4"/>
  <c r="W727" i="4" s="1"/>
  <c r="X727" i="4" s="1"/>
  <c r="S931" i="4"/>
  <c r="S963" i="4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V644" i="4"/>
  <c r="W644" i="4" s="1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X845" i="4" s="1"/>
  <c r="I511" i="3"/>
  <c r="F160" i="2"/>
  <c r="O160" i="2" s="1"/>
  <c r="S118" i="4"/>
  <c r="S164" i="4"/>
  <c r="T592" i="4"/>
  <c r="S812" i="4"/>
  <c r="V854" i="4"/>
  <c r="W854" i="4" s="1"/>
  <c r="X854" i="4" s="1"/>
  <c r="S663" i="4"/>
  <c r="U663" i="4" s="1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N974" i="4"/>
  <c r="T164" i="4"/>
  <c r="T134" i="4"/>
  <c r="T118" i="4"/>
  <c r="T696" i="4"/>
  <c r="T672" i="4"/>
  <c r="I827" i="3"/>
  <c r="T168" i="4"/>
  <c r="S61" i="4"/>
  <c r="T820" i="4"/>
  <c r="U830" i="4"/>
  <c r="W830" i="4" s="1"/>
  <c r="R870" i="4"/>
  <c r="R902" i="4"/>
  <c r="U902" i="4" s="1"/>
  <c r="S879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S926" i="4" s="1"/>
  <c r="D926" i="4"/>
  <c r="F926" i="4"/>
  <c r="F932" i="4"/>
  <c r="P932" i="4"/>
  <c r="S932" i="4" s="1"/>
  <c r="U932" i="4" s="1"/>
  <c r="Q950" i="4"/>
  <c r="P950" i="4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393" i="3"/>
  <c r="I475" i="3"/>
  <c r="I378" i="3"/>
  <c r="I382" i="3"/>
  <c r="I418" i="3"/>
  <c r="I442" i="3"/>
  <c r="I446" i="3"/>
  <c r="I454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T231" i="4"/>
  <c r="V255" i="4"/>
  <c r="W255" i="4" s="1"/>
  <c r="X255" i="4" s="1"/>
  <c r="Y255" i="4" s="1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I437" i="3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643" i="3"/>
  <c r="I651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I648" i="3"/>
  <c r="I649" i="3"/>
  <c r="E653" i="5"/>
  <c r="I653" i="5"/>
  <c r="G653" i="5"/>
  <c r="I660" i="5"/>
  <c r="F660" i="5"/>
  <c r="I662" i="3"/>
  <c r="F669" i="5"/>
  <c r="I671" i="3"/>
  <c r="I674" i="3"/>
  <c r="F674" i="5"/>
  <c r="G674" i="5"/>
  <c r="I676" i="3"/>
  <c r="I679" i="3"/>
  <c r="I680" i="5"/>
  <c r="F680" i="5"/>
  <c r="F682" i="5"/>
  <c r="E682" i="5"/>
  <c r="I682" i="5"/>
  <c r="I683" i="3"/>
  <c r="F684" i="5"/>
  <c r="E684" i="5"/>
  <c r="I684" i="5"/>
  <c r="I686" i="5"/>
  <c r="F686" i="5"/>
  <c r="I688" i="3"/>
  <c r="I691" i="3"/>
  <c r="I694" i="3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X970" i="4"/>
  <c r="Y970" i="4"/>
  <c r="I280" i="3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59" i="3"/>
  <c r="I613" i="3"/>
  <c r="I597" i="3"/>
  <c r="I642" i="3"/>
  <c r="I621" i="3"/>
  <c r="I606" i="3"/>
  <c r="I646" i="3"/>
  <c r="I654" i="3"/>
  <c r="I66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I656" i="3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68" i="3"/>
  <c r="I670" i="5"/>
  <c r="F670" i="5"/>
  <c r="I672" i="3"/>
  <c r="I675" i="3"/>
  <c r="I678" i="3"/>
  <c r="F678" i="5"/>
  <c r="G678" i="5"/>
  <c r="I687" i="3"/>
  <c r="I690" i="3"/>
  <c r="G690" i="5"/>
  <c r="F690" i="5"/>
  <c r="I692" i="3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657" i="3"/>
  <c r="I645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661" i="3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U857" i="4"/>
  <c r="R859" i="4"/>
  <c r="T859" i="4"/>
  <c r="Y874" i="4"/>
  <c r="X874" i="4"/>
  <c r="R895" i="4"/>
  <c r="T895" i="4"/>
  <c r="S895" i="4"/>
  <c r="V905" i="4"/>
  <c r="U905" i="4"/>
  <c r="R911" i="4"/>
  <c r="T911" i="4"/>
  <c r="Q925" i="4"/>
  <c r="N925" i="4"/>
  <c r="R925" i="4" s="1"/>
  <c r="P925" i="4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V952" i="4"/>
  <c r="U952" i="4"/>
  <c r="Y886" i="4"/>
  <c r="X886" i="4"/>
  <c r="AF972" i="4"/>
  <c r="AH972" i="4"/>
  <c r="AG972" i="4"/>
  <c r="AK972" i="4"/>
  <c r="AI972" i="4"/>
  <c r="AJ972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I693" i="3"/>
  <c r="I685" i="3"/>
  <c r="I677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V963" i="4" s="1"/>
  <c r="T182" i="4"/>
  <c r="U166" i="4"/>
  <c r="V34" i="4"/>
  <c r="U34" i="4"/>
  <c r="R748" i="4"/>
  <c r="T748" i="4"/>
  <c r="S681" i="4"/>
  <c r="S927" i="4"/>
  <c r="S58" i="4"/>
  <c r="S955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V163" i="4"/>
  <c r="U171" i="4"/>
  <c r="V171" i="4"/>
  <c r="Y679" i="4"/>
  <c r="AD679" i="4" s="1"/>
  <c r="Y727" i="4"/>
  <c r="AK727" i="4" s="1"/>
  <c r="U931" i="4"/>
  <c r="T931" i="4"/>
  <c r="V931" i="4" s="1"/>
  <c r="R943" i="4"/>
  <c r="S943" i="4"/>
  <c r="U96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W525" i="4" s="1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U834" i="4"/>
  <c r="V834" i="4"/>
  <c r="U822" i="4"/>
  <c r="V822" i="4"/>
  <c r="V9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V118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710" i="4"/>
  <c r="W710" i="4" s="1"/>
  <c r="V614" i="4"/>
  <c r="V517" i="4"/>
  <c r="W517" i="4" s="1"/>
  <c r="S167" i="4"/>
  <c r="S716" i="4"/>
  <c r="V741" i="4"/>
  <c r="AG960" i="4"/>
  <c r="U624" i="4"/>
  <c r="V594" i="4"/>
  <c r="U594" i="4"/>
  <c r="V174" i="4"/>
  <c r="U17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V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U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W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U643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AG970" i="4"/>
  <c r="AF970" i="4"/>
  <c r="AI970" i="4"/>
  <c r="AK970" i="4"/>
  <c r="AJ970" i="4"/>
  <c r="AH970" i="4"/>
  <c r="T991" i="4"/>
  <c r="U861" i="4"/>
  <c r="V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U888" i="4"/>
  <c r="V888" i="4"/>
  <c r="U876" i="4"/>
  <c r="V876" i="4"/>
  <c r="U844" i="4"/>
  <c r="V844" i="4"/>
  <c r="V650" i="4"/>
  <c r="U650" i="4"/>
  <c r="V630" i="4"/>
  <c r="U630" i="4"/>
  <c r="U604" i="4"/>
  <c r="V154" i="4"/>
  <c r="U154" i="4"/>
  <c r="V850" i="4"/>
  <c r="W850" i="4" s="1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V752" i="4" s="1"/>
  <c r="T756" i="4"/>
  <c r="V756" i="4" s="1"/>
  <c r="V655" i="4"/>
  <c r="S783" i="4"/>
  <c r="S855" i="4"/>
  <c r="T992" i="4"/>
  <c r="V992" i="4" s="1"/>
  <c r="T1000" i="4"/>
  <c r="V1000" i="4" s="1"/>
  <c r="W1000" i="4" s="1"/>
  <c r="W917" i="4"/>
  <c r="W958" i="4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765" i="4"/>
  <c r="Y765" i="4" s="1"/>
  <c r="X773" i="4"/>
  <c r="Y773" i="4" s="1"/>
  <c r="X789" i="4"/>
  <c r="Y789" i="4" s="1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W638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W707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L372" i="11"/>
  <c r="N372" i="11" s="1"/>
  <c r="K372" i="11"/>
  <c r="M372" i="11" s="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V534" i="4" s="1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W573" i="4"/>
  <c r="K311" i="11"/>
  <c r="M311" i="11" s="1"/>
  <c r="L311" i="11"/>
  <c r="N311" i="11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S442" i="4"/>
  <c r="T452" i="4"/>
  <c r="S494" i="4"/>
  <c r="U494" i="4" s="1"/>
  <c r="S410" i="4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O405" i="4" s="1"/>
  <c r="AU405" i="4" s="1"/>
  <c r="AC405" i="4"/>
  <c r="AB405" i="4"/>
  <c r="S451" i="4"/>
  <c r="U451" i="4" s="1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W503" i="4"/>
  <c r="AH350" i="4"/>
  <c r="Z350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S226" i="4"/>
  <c r="U226" i="4" s="1"/>
  <c r="T238" i="4"/>
  <c r="S222" i="4"/>
  <c r="V262" i="4"/>
  <c r="W262" i="4" s="1"/>
  <c r="X262" i="4" s="1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U271" i="4" s="1"/>
  <c r="T293" i="4"/>
  <c r="T359" i="4"/>
  <c r="T321" i="4"/>
  <c r="S301" i="4"/>
  <c r="R301" i="4"/>
  <c r="U242" i="4"/>
  <c r="V242" i="4"/>
  <c r="AE350" i="4"/>
  <c r="AG350" i="4"/>
  <c r="AJ350" i="4"/>
  <c r="AF350" i="4"/>
  <c r="AD350" i="4"/>
  <c r="AC350" i="4"/>
  <c r="AI350" i="4"/>
  <c r="AK350" i="4"/>
  <c r="AA350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V368" i="4"/>
  <c r="U368" i="4"/>
  <c r="U234" i="4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J124" i="11" s="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U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U399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AN405" i="4"/>
  <c r="AT405" i="4" s="1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X342" i="4"/>
  <c r="Y342" i="4" s="1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X400" i="4"/>
  <c r="Y400" i="4" s="1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U449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X465" i="4"/>
  <c r="Y465" i="4" s="1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V377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V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W290" i="4"/>
  <c r="X290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V323" i="4" s="1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V203" i="4"/>
  <c r="U203" i="4"/>
  <c r="U205" i="4"/>
  <c r="V205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X338" i="4"/>
  <c r="Y33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08" i="4"/>
  <c r="U442" i="4"/>
  <c r="U410" i="4"/>
  <c r="U430" i="4"/>
  <c r="V430" i="4"/>
  <c r="U458" i="4"/>
  <c r="U492" i="4"/>
  <c r="U530" i="4"/>
  <c r="U434" i="4"/>
  <c r="V434" i="4"/>
  <c r="S438" i="4"/>
  <c r="T442" i="4"/>
  <c r="V442" i="4" s="1"/>
  <c r="W442" i="4" s="1"/>
  <c r="S484" i="4"/>
  <c r="T494" i="4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V466" i="4"/>
  <c r="U486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V480" i="4" s="1"/>
  <c r="T486" i="4"/>
  <c r="V486" i="4" s="1"/>
  <c r="S500" i="4"/>
  <c r="T512" i="4"/>
  <c r="V512" i="4" s="1"/>
  <c r="T554" i="4"/>
  <c r="V554" i="4" s="1"/>
  <c r="T436" i="4"/>
  <c r="V436" i="4" s="1"/>
  <c r="T448" i="4"/>
  <c r="V448" i="4" s="1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675" i="4" l="1"/>
  <c r="U598" i="4"/>
  <c r="V543" i="4"/>
  <c r="W543" i="4" s="1"/>
  <c r="X543" i="4" s="1"/>
  <c r="Y543" i="4" s="1"/>
  <c r="U603" i="4"/>
  <c r="Y599" i="4"/>
  <c r="Z599" i="4" s="1"/>
  <c r="V592" i="4"/>
  <c r="V631" i="4"/>
  <c r="W631" i="4" s="1"/>
  <c r="W554" i="4"/>
  <c r="V613" i="4"/>
  <c r="W613" i="4" s="1"/>
  <c r="X613" i="4" s="1"/>
  <c r="U579" i="4"/>
  <c r="V579" i="4"/>
  <c r="W579" i="4" s="1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W53" i="4"/>
  <c r="W20" i="4"/>
  <c r="AK960" i="4"/>
  <c r="W147" i="4"/>
  <c r="W139" i="4"/>
  <c r="W12" i="4"/>
  <c r="S988" i="4"/>
  <c r="T926" i="4"/>
  <c r="T923" i="4"/>
  <c r="V162" i="4"/>
  <c r="V657" i="4"/>
  <c r="V571" i="4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U962" i="4" s="1"/>
  <c r="T965" i="4"/>
  <c r="V709" i="4"/>
  <c r="W709" i="4" s="1"/>
  <c r="X709" i="4" s="1"/>
  <c r="Y709" i="4" s="1"/>
  <c r="W322" i="4"/>
  <c r="X322" i="4" s="1"/>
  <c r="Y322" i="4" s="1"/>
  <c r="W876" i="4"/>
  <c r="W896" i="4"/>
  <c r="W176" i="4"/>
  <c r="W71" i="4"/>
  <c r="W174" i="4"/>
  <c r="W872" i="4"/>
  <c r="W904" i="4"/>
  <c r="W136" i="4"/>
  <c r="W905" i="4"/>
  <c r="W179" i="4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V962" i="4" s="1"/>
  <c r="W962" i="4" s="1"/>
  <c r="W992" i="4"/>
  <c r="W160" i="4"/>
  <c r="W102" i="4"/>
  <c r="W92" i="4"/>
  <c r="W995" i="4"/>
  <c r="V982" i="4"/>
  <c r="W941" i="4"/>
  <c r="W79" i="4"/>
  <c r="AJ960" i="4"/>
  <c r="W984" i="4"/>
  <c r="W959" i="4"/>
  <c r="W951" i="4"/>
  <c r="W857" i="4"/>
  <c r="R936" i="4"/>
  <c r="S936" i="4"/>
  <c r="T930" i="4"/>
  <c r="W89" i="4"/>
  <c r="W69" i="4"/>
  <c r="AH960" i="4"/>
  <c r="AI960" i="4"/>
  <c r="S909" i="4"/>
  <c r="V903" i="4"/>
  <c r="W903" i="4" s="1"/>
  <c r="S930" i="4"/>
  <c r="U930" i="4" s="1"/>
  <c r="W448" i="4"/>
  <c r="W386" i="4"/>
  <c r="V359" i="4"/>
  <c r="AL350" i="4"/>
  <c r="AR350" i="4" s="1"/>
  <c r="AF960" i="4"/>
  <c r="W759" i="4"/>
  <c r="X759" i="4" s="1"/>
  <c r="W59" i="4"/>
  <c r="W118" i="4"/>
  <c r="W151" i="4"/>
  <c r="W931" i="4"/>
  <c r="T909" i="4"/>
  <c r="T877" i="4"/>
  <c r="V877" i="4" s="1"/>
  <c r="W877" i="4" s="1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W922" i="4"/>
  <c r="W996" i="4"/>
  <c r="W163" i="4"/>
  <c r="W916" i="4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W547" i="4"/>
  <c r="X547" i="4" s="1"/>
  <c r="Y547" i="4" s="1"/>
  <c r="W131" i="4"/>
  <c r="W879" i="4"/>
  <c r="W61" i="4"/>
  <c r="W10" i="4"/>
  <c r="W848" i="4"/>
  <c r="W880" i="4"/>
  <c r="S957" i="4"/>
  <c r="W107" i="4"/>
  <c r="W123" i="4"/>
  <c r="W97" i="4"/>
  <c r="S892" i="4"/>
  <c r="U892" i="4" s="1"/>
  <c r="I306" i="3"/>
  <c r="I195" i="3"/>
  <c r="I211" i="3"/>
  <c r="I334" i="3"/>
  <c r="V882" i="4"/>
  <c r="W882" i="4" s="1"/>
  <c r="W18" i="4"/>
  <c r="W88" i="4"/>
  <c r="W171" i="4"/>
  <c r="W115" i="4"/>
  <c r="W80" i="4"/>
  <c r="W108" i="4"/>
  <c r="W164" i="4"/>
  <c r="S925" i="4"/>
  <c r="S966" i="4"/>
  <c r="V993" i="4"/>
  <c r="W993" i="4" s="1"/>
  <c r="W897" i="4"/>
  <c r="V875" i="4"/>
  <c r="T42" i="4"/>
  <c r="W8" i="4"/>
  <c r="W170" i="4"/>
  <c r="W145" i="4"/>
  <c r="W31" i="4"/>
  <c r="S950" i="4"/>
  <c r="U950" i="4" s="1"/>
  <c r="I350" i="3"/>
  <c r="I262" i="3"/>
  <c r="T973" i="4"/>
  <c r="V973" i="4" s="1"/>
  <c r="W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V550" i="4"/>
  <c r="V197" i="4"/>
  <c r="AK413" i="4"/>
  <c r="V475" i="4"/>
  <c r="W475" i="4" s="1"/>
  <c r="X475" i="4" s="1"/>
  <c r="Y475" i="4" s="1"/>
  <c r="W455" i="4"/>
  <c r="X455" i="4" s="1"/>
  <c r="U646" i="4"/>
  <c r="U608" i="4"/>
  <c r="W582" i="4"/>
  <c r="W610" i="4"/>
  <c r="X610" i="4" s="1"/>
  <c r="Y610" i="4" s="1"/>
  <c r="W562" i="4"/>
  <c r="W592" i="4"/>
  <c r="V468" i="4"/>
  <c r="V540" i="4"/>
  <c r="W540" i="4" s="1"/>
  <c r="X540" i="4" s="1"/>
  <c r="V506" i="4"/>
  <c r="W506" i="4" s="1"/>
  <c r="Y245" i="4"/>
  <c r="AK245" i="4" s="1"/>
  <c r="AC413" i="4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U657" i="4"/>
  <c r="W657" i="4" s="1"/>
  <c r="AE413" i="4"/>
  <c r="AQ413" i="4" s="1"/>
  <c r="AW413" i="4" s="1"/>
  <c r="AH413" i="4"/>
  <c r="V263" i="4"/>
  <c r="W667" i="4"/>
  <c r="X667" i="4" s="1"/>
  <c r="X661" i="4"/>
  <c r="Y661" i="4" s="1"/>
  <c r="U620" i="4"/>
  <c r="W620" i="4" s="1"/>
  <c r="V266" i="4"/>
  <c r="W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AG845" i="4"/>
  <c r="W737" i="4"/>
  <c r="W861" i="4"/>
  <c r="V697" i="4"/>
  <c r="T853" i="4"/>
  <c r="V853" i="4" s="1"/>
  <c r="W853" i="4" s="1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AG694" i="4"/>
  <c r="Y842" i="4"/>
  <c r="Y854" i="4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Z652" i="4"/>
  <c r="AJ652" i="4"/>
  <c r="AD652" i="4"/>
  <c r="AB652" i="4"/>
  <c r="AE652" i="4"/>
  <c r="AG652" i="4"/>
  <c r="AC652" i="4"/>
  <c r="AI652" i="4"/>
  <c r="AF652" i="4"/>
  <c r="AL652" i="4" s="1"/>
  <c r="AR652" i="4" s="1"/>
  <c r="AA652" i="4"/>
  <c r="AK652" i="4"/>
  <c r="AH652" i="4"/>
  <c r="AF679" i="4"/>
  <c r="V663" i="4"/>
  <c r="Z648" i="4"/>
  <c r="AF648" i="4"/>
  <c r="AJ648" i="4"/>
  <c r="AF671" i="4"/>
  <c r="W675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Y617" i="4"/>
  <c r="AI617" i="4" s="1"/>
  <c r="V590" i="4"/>
  <c r="V622" i="4"/>
  <c r="V557" i="4"/>
  <c r="W557" i="4" s="1"/>
  <c r="V477" i="4"/>
  <c r="W611" i="4"/>
  <c r="W572" i="4"/>
  <c r="X572" i="4" s="1"/>
  <c r="Y572" i="4" s="1"/>
  <c r="U505" i="4"/>
  <c r="W480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2" i="4"/>
  <c r="X392" i="4" s="1"/>
  <c r="Y392" i="4" s="1"/>
  <c r="U314" i="4"/>
  <c r="V314" i="4"/>
  <c r="Y513" i="4"/>
  <c r="AG513" i="4" s="1"/>
  <c r="W532" i="4"/>
  <c r="W787" i="4"/>
  <c r="W502" i="4"/>
  <c r="U534" i="4"/>
  <c r="W436" i="4"/>
  <c r="V460" i="4"/>
  <c r="V462" i="4"/>
  <c r="W462" i="4" s="1"/>
  <c r="V490" i="4"/>
  <c r="AG245" i="4"/>
  <c r="V446" i="4"/>
  <c r="W446" i="4" s="1"/>
  <c r="W530" i="4"/>
  <c r="Y334" i="4"/>
  <c r="AI334" i="4" s="1"/>
  <c r="AI413" i="4"/>
  <c r="Z413" i="4"/>
  <c r="AB413" i="4"/>
  <c r="AN413" i="4" s="1"/>
  <c r="AT413" i="4" s="1"/>
  <c r="Y445" i="4"/>
  <c r="AG445" i="4" s="1"/>
  <c r="V451" i="4"/>
  <c r="V208" i="4"/>
  <c r="V501" i="4"/>
  <c r="AK437" i="4"/>
  <c r="AH648" i="4"/>
  <c r="AN648" i="4" s="1"/>
  <c r="AT648" i="4" s="1"/>
  <c r="AG648" i="4"/>
  <c r="AE648" i="4"/>
  <c r="AF694" i="4"/>
  <c r="AA671" i="4"/>
  <c r="AF617" i="4"/>
  <c r="AH617" i="4"/>
  <c r="W586" i="4"/>
  <c r="W576" i="4"/>
  <c r="V568" i="4"/>
  <c r="AI679" i="4"/>
  <c r="U697" i="4"/>
  <c r="U589" i="4"/>
  <c r="AJ679" i="4"/>
  <c r="Y687" i="4"/>
  <c r="Y835" i="4"/>
  <c r="AD835" i="4" s="1"/>
  <c r="V570" i="4"/>
  <c r="W570" i="4" s="1"/>
  <c r="W750" i="4"/>
  <c r="W544" i="4"/>
  <c r="W492" i="4"/>
  <c r="X492" i="4" s="1"/>
  <c r="W410" i="4"/>
  <c r="V249" i="4"/>
  <c r="AJ413" i="4"/>
  <c r="AA413" i="4"/>
  <c r="AG413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AH694" i="4"/>
  <c r="AJ694" i="4"/>
  <c r="W756" i="4"/>
  <c r="W766" i="4"/>
  <c r="V607" i="4"/>
  <c r="W607" i="4" s="1"/>
  <c r="X607" i="4" s="1"/>
  <c r="W755" i="4"/>
  <c r="X755" i="4" s="1"/>
  <c r="Y755" i="4" s="1"/>
  <c r="AJ617" i="4"/>
  <c r="V653" i="4"/>
  <c r="AI599" i="4"/>
  <c r="W823" i="4"/>
  <c r="X823" i="4" s="1"/>
  <c r="W834" i="4"/>
  <c r="W556" i="4"/>
  <c r="X556" i="4" s="1"/>
  <c r="AA679" i="4"/>
  <c r="AF687" i="4"/>
  <c r="AJ599" i="4"/>
  <c r="U635" i="4"/>
  <c r="W635" i="4" s="1"/>
  <c r="W802" i="4"/>
  <c r="W790" i="4"/>
  <c r="V581" i="4"/>
  <c r="W581" i="4" s="1"/>
  <c r="X581" i="4" s="1"/>
  <c r="V781" i="4"/>
  <c r="W781" i="4" s="1"/>
  <c r="X781" i="4" s="1"/>
  <c r="Y781" i="4" s="1"/>
  <c r="W468" i="4"/>
  <c r="V395" i="4"/>
  <c r="W395" i="4" s="1"/>
  <c r="X395" i="4" s="1"/>
  <c r="Y395" i="4" s="1"/>
  <c r="AA648" i="4"/>
  <c r="AD648" i="4"/>
  <c r="AC648" i="4"/>
  <c r="AI694" i="4"/>
  <c r="W643" i="4"/>
  <c r="X643" i="4" s="1"/>
  <c r="W521" i="4"/>
  <c r="W778" i="4"/>
  <c r="W810" i="4"/>
  <c r="X810" i="4" s="1"/>
  <c r="W779" i="4"/>
  <c r="W601" i="4"/>
  <c r="X601" i="4" s="1"/>
  <c r="W741" i="4"/>
  <c r="Z694" i="4"/>
  <c r="W571" i="4"/>
  <c r="U509" i="4"/>
  <c r="AB67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AG334" i="4"/>
  <c r="V227" i="4"/>
  <c r="AO350" i="4"/>
  <c r="AU350" i="4" s="1"/>
  <c r="U360" i="4"/>
  <c r="U231" i="4"/>
  <c r="V381" i="4"/>
  <c r="V335" i="4"/>
  <c r="AJ437" i="4"/>
  <c r="Z437" i="4"/>
  <c r="AL437" i="4" s="1"/>
  <c r="AR437" i="4" s="1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W537" i="4"/>
  <c r="X537" i="4" s="1"/>
  <c r="Y537" i="4" s="1"/>
  <c r="W782" i="4"/>
  <c r="AA727" i="4"/>
  <c r="AG679" i="4"/>
  <c r="AC679" i="4"/>
  <c r="Z679" i="4"/>
  <c r="AL679" i="4" s="1"/>
  <c r="AR679" i="4" s="1"/>
  <c r="W663" i="4"/>
  <c r="X663" i="4" s="1"/>
  <c r="W814" i="4"/>
  <c r="V701" i="4"/>
  <c r="W701" i="4" s="1"/>
  <c r="V507" i="4"/>
  <c r="W507" i="4" s="1"/>
  <c r="X507" i="4" s="1"/>
  <c r="U411" i="4"/>
  <c r="V753" i="4"/>
  <c r="U753" i="4"/>
  <c r="AP350" i="4"/>
  <c r="AV350" i="4" s="1"/>
  <c r="W641" i="4"/>
  <c r="V541" i="4"/>
  <c r="W519" i="4"/>
  <c r="AE67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AK679" i="4"/>
  <c r="AH679" i="4"/>
  <c r="W632" i="4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W624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W612" i="4"/>
  <c r="X612" i="4" s="1"/>
  <c r="Y612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380" i="4"/>
  <c r="AH437" i="4"/>
  <c r="W908" i="4"/>
  <c r="W120" i="4"/>
  <c r="W646" i="4"/>
  <c r="W38" i="4"/>
  <c r="W515" i="4"/>
  <c r="W623" i="4"/>
  <c r="X623" i="4" s="1"/>
  <c r="Y623" i="4" s="1"/>
  <c r="W129" i="4"/>
  <c r="AC727" i="4"/>
  <c r="AB599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AB612" i="4"/>
  <c r="AA612" i="4"/>
  <c r="AD612" i="4"/>
  <c r="AK612" i="4"/>
  <c r="AE612" i="4"/>
  <c r="AH612" i="4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O437" i="4" s="1"/>
  <c r="AU437" i="4" s="1"/>
  <c r="AL9" i="4"/>
  <c r="AR9" i="4" s="1"/>
  <c r="W604" i="4"/>
  <c r="X604" i="4" s="1"/>
  <c r="Y604" i="4" s="1"/>
  <c r="W36" i="4"/>
  <c r="W598" i="4"/>
  <c r="W568" i="4"/>
  <c r="S185" i="4"/>
  <c r="W784" i="4"/>
  <c r="W893" i="4"/>
  <c r="S965" i="4"/>
  <c r="T925" i="4"/>
  <c r="S105" i="4"/>
  <c r="W50" i="4"/>
  <c r="V43" i="4"/>
  <c r="U894" i="4"/>
  <c r="V894" i="4"/>
  <c r="W894" i="4" s="1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G835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W381" i="4"/>
  <c r="V297" i="4"/>
  <c r="U406" i="4"/>
  <c r="V307" i="4"/>
  <c r="W72" i="4"/>
  <c r="W100" i="4"/>
  <c r="V994" i="4"/>
  <c r="W987" i="4"/>
  <c r="S949" i="4"/>
  <c r="S933" i="4"/>
  <c r="W913" i="4"/>
  <c r="W614" i="4"/>
  <c r="AD727" i="4"/>
  <c r="AG687" i="4"/>
  <c r="AH687" i="4"/>
  <c r="AD687" i="4"/>
  <c r="AF599" i="4"/>
  <c r="AL599" i="4" s="1"/>
  <c r="AR599" i="4" s="1"/>
  <c r="AH599" i="4"/>
  <c r="AD599" i="4"/>
  <c r="W952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09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96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J660" i="4"/>
  <c r="AF709" i="4"/>
  <c r="AG709" i="4"/>
  <c r="AK709" i="4"/>
  <c r="AH709" i="4"/>
  <c r="AI709" i="4"/>
  <c r="AJ709" i="4"/>
  <c r="X634" i="4"/>
  <c r="Y634" i="4" s="1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W472" i="4"/>
  <c r="X472" i="4" s="1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39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33" i="3"/>
  <c r="I263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399" i="4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X635" i="4"/>
  <c r="AJ128" i="4"/>
  <c r="AF128" i="4"/>
  <c r="AI128" i="4"/>
  <c r="AK128" i="4"/>
  <c r="AG128" i="4"/>
  <c r="AH128" i="4"/>
  <c r="AM652" i="4"/>
  <c r="AS652" i="4" s="1"/>
  <c r="I622" i="3"/>
  <c r="I639" i="3"/>
  <c r="I615" i="3"/>
  <c r="I599" i="3"/>
  <c r="AL648" i="4"/>
  <c r="AR648" i="4" s="1"/>
  <c r="G648" i="4" s="1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W855" i="4" s="1"/>
  <c r="Y655" i="4"/>
  <c r="AD655" i="4" s="1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P671" i="4"/>
  <c r="AV671" i="4" s="1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X861" i="4"/>
  <c r="Y954" i="4"/>
  <c r="X954" i="4"/>
  <c r="U775" i="4"/>
  <c r="V775" i="4"/>
  <c r="Y711" i="4"/>
  <c r="Z711" i="4" s="1"/>
  <c r="Y643" i="4"/>
  <c r="Z643" i="4" s="1"/>
  <c r="X812" i="4"/>
  <c r="Y812" i="4"/>
  <c r="V618" i="4"/>
  <c r="U618" i="4"/>
  <c r="W603" i="4"/>
  <c r="X102" i="4"/>
  <c r="Y102" i="4" s="1"/>
  <c r="U457" i="4"/>
  <c r="V457" i="4"/>
  <c r="X36" i="4"/>
  <c r="Y36" i="4" s="1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X582" i="4"/>
  <c r="Y582" i="4" s="1"/>
  <c r="U746" i="4"/>
  <c r="V746" i="4"/>
  <c r="X778" i="4"/>
  <c r="X78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U843" i="4"/>
  <c r="V843" i="4"/>
  <c r="U841" i="4"/>
  <c r="V841" i="4"/>
  <c r="X782" i="4"/>
  <c r="Y782" i="4" s="1"/>
  <c r="U758" i="4"/>
  <c r="V758" i="4"/>
  <c r="U744" i="4"/>
  <c r="V744" i="4"/>
  <c r="U739" i="4"/>
  <c r="V739" i="4"/>
  <c r="W739" i="4" s="1"/>
  <c r="X739" i="4" s="1"/>
  <c r="Y739" i="4" s="1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X641" i="4"/>
  <c r="Y601" i="4"/>
  <c r="AB601" i="4" s="1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V42" i="4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624" i="4"/>
  <c r="X741" i="4"/>
  <c r="Y741" i="4" s="1"/>
  <c r="W653" i="4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N694" i="4" s="1"/>
  <c r="AT694" i="4" s="1"/>
  <c r="AA694" i="4"/>
  <c r="AM694" i="4" s="1"/>
  <c r="AS694" i="4" s="1"/>
  <c r="AD694" i="4"/>
  <c r="U940" i="4"/>
  <c r="U847" i="4"/>
  <c r="V847" i="4"/>
  <c r="W847" i="4" s="1"/>
  <c r="U90" i="4"/>
  <c r="V90" i="4"/>
  <c r="Y144" i="4"/>
  <c r="AK144" i="4" s="1"/>
  <c r="U149" i="4"/>
  <c r="V149" i="4"/>
  <c r="X557" i="4"/>
  <c r="Y557" i="4" s="1"/>
  <c r="U541" i="4"/>
  <c r="Y823" i="4"/>
  <c r="Z823" i="4" s="1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C842" i="4"/>
  <c r="AB842" i="4"/>
  <c r="AD842" i="4"/>
  <c r="AF842" i="4"/>
  <c r="AG842" i="4"/>
  <c r="AJ842" i="4"/>
  <c r="AK842" i="4"/>
  <c r="AI842" i="4"/>
  <c r="AH842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U708" i="4"/>
  <c r="V708" i="4"/>
  <c r="W697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P172" i="4" s="1"/>
  <c r="AV172" i="4" s="1"/>
  <c r="AR172" i="4"/>
  <c r="AE172" i="4"/>
  <c r="AQ172" i="4" s="1"/>
  <c r="AW172" i="4" s="1"/>
  <c r="AT172" i="4"/>
  <c r="AK112" i="4"/>
  <c r="AG112" i="4"/>
  <c r="AG144" i="4"/>
  <c r="AH144" i="4"/>
  <c r="U911" i="4"/>
  <c r="V911" i="4"/>
  <c r="W911" i="4" s="1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687" i="4"/>
  <c r="AJ687" i="4"/>
  <c r="AC687" i="4"/>
  <c r="AE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P727" i="4" s="1"/>
  <c r="AV727" i="4" s="1"/>
  <c r="AI727" i="4"/>
  <c r="AF727" i="4"/>
  <c r="Y916" i="4"/>
  <c r="X916" i="4"/>
  <c r="V702" i="4"/>
  <c r="U702" i="4"/>
  <c r="V698" i="4"/>
  <c r="U698" i="4"/>
  <c r="X632" i="4"/>
  <c r="Y632" i="4" s="1"/>
  <c r="X606" i="4"/>
  <c r="Y606" i="4" s="1"/>
  <c r="X20" i="4"/>
  <c r="Y20" i="4" s="1"/>
  <c r="X164" i="4"/>
  <c r="Y164" i="4" s="1"/>
  <c r="H87" i="3"/>
  <c r="F87" i="3"/>
  <c r="Y625" i="4"/>
  <c r="AB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W891" i="4" s="1"/>
  <c r="U875" i="4"/>
  <c r="X857" i="4"/>
  <c r="X818" i="4"/>
  <c r="Y818" i="4" s="1"/>
  <c r="U816" i="4"/>
  <c r="V816" i="4"/>
  <c r="U815" i="4"/>
  <c r="V815" i="4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X139" i="4"/>
  <c r="Y139" i="4"/>
  <c r="X123" i="4"/>
  <c r="Y123" i="4" s="1"/>
  <c r="V64" i="4"/>
  <c r="W64" i="4" s="1"/>
  <c r="U64" i="4"/>
  <c r="X50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AU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U43" i="4"/>
  <c r="W43" i="4" s="1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X850" i="4"/>
  <c r="Y850" i="4" s="1"/>
  <c r="W154" i="4"/>
  <c r="W630" i="4"/>
  <c r="W650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AI601" i="4"/>
  <c r="AJ601" i="4"/>
  <c r="AK601" i="4"/>
  <c r="AG601" i="4"/>
  <c r="AH601" i="4"/>
  <c r="AF601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A776" i="4"/>
  <c r="AM776" i="4" s="1"/>
  <c r="AS776" i="4" s="1"/>
  <c r="AD776" i="4"/>
  <c r="AP776" i="4" s="1"/>
  <c r="AV776" i="4" s="1"/>
  <c r="Z776" i="4"/>
  <c r="AL776" i="4" s="1"/>
  <c r="AR776" i="4" s="1"/>
  <c r="AE776" i="4"/>
  <c r="AQ776" i="4" s="1"/>
  <c r="AW776" i="4" s="1"/>
  <c r="X592" i="4"/>
  <c r="AA132" i="4"/>
  <c r="AM132" i="4" s="1"/>
  <c r="AS132" i="4" s="1"/>
  <c r="AD132" i="4"/>
  <c r="AP132" i="4" s="1"/>
  <c r="Z132" i="4"/>
  <c r="AL132" i="4" s="1"/>
  <c r="AR132" i="4" s="1"/>
  <c r="AE132" i="4"/>
  <c r="AQ132" i="4" s="1"/>
  <c r="AV132" i="4"/>
  <c r="AW132" i="4"/>
  <c r="AB132" i="4"/>
  <c r="AN132" i="4" s="1"/>
  <c r="AT132" i="4" s="1"/>
  <c r="AC132" i="4"/>
  <c r="AO132" i="4" s="1"/>
  <c r="AU132" i="4"/>
  <c r="AA116" i="4"/>
  <c r="AM116" i="4" s="1"/>
  <c r="Z116" i="4"/>
  <c r="AL116" i="4" s="1"/>
  <c r="AR116" i="4" s="1"/>
  <c r="AC116" i="4"/>
  <c r="AO116" i="4" s="1"/>
  <c r="AE116" i="4"/>
  <c r="AQ116" i="4" s="1"/>
  <c r="AW116" i="4" s="1"/>
  <c r="AS116" i="4"/>
  <c r="AB116" i="4"/>
  <c r="AN116" i="4" s="1"/>
  <c r="AT116" i="4" s="1"/>
  <c r="AD116" i="4"/>
  <c r="AP116" i="4" s="1"/>
  <c r="AV116" i="4" s="1"/>
  <c r="AU116" i="4"/>
  <c r="X174" i="4"/>
  <c r="X594" i="4"/>
  <c r="X598" i="4"/>
  <c r="AD660" i="4"/>
  <c r="AP660" i="4" s="1"/>
  <c r="AV660" i="4" s="1"/>
  <c r="AE660" i="4"/>
  <c r="AC709" i="4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X568" i="4"/>
  <c r="Y568" i="4" s="1"/>
  <c r="Z568" i="4" s="1"/>
  <c r="X710" i="4"/>
  <c r="Y710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U942" i="4"/>
  <c r="V942" i="4"/>
  <c r="V555" i="4"/>
  <c r="U555" i="4"/>
  <c r="AF823" i="4"/>
  <c r="AJ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D845" i="4"/>
  <c r="AB845" i="4"/>
  <c r="AN845" i="4" s="1"/>
  <c r="AT845" i="4" s="1"/>
  <c r="AC845" i="4"/>
  <c r="AE845" i="4"/>
  <c r="AA845" i="4"/>
  <c r="AM845" i="4" s="1"/>
  <c r="AS845" i="4" s="1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U929" i="4"/>
  <c r="T929" i="4"/>
  <c r="V929" i="4" s="1"/>
  <c r="W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AB617" i="4"/>
  <c r="AC617" i="4"/>
  <c r="Z617" i="4"/>
  <c r="AL617" i="4" s="1"/>
  <c r="AE617" i="4"/>
  <c r="AA617" i="4"/>
  <c r="AR617" i="4"/>
  <c r="AD617" i="4"/>
  <c r="AP617" i="4" s="1"/>
  <c r="AV617" i="4" s="1"/>
  <c r="Y602" i="4"/>
  <c r="AE602" i="4" s="1"/>
  <c r="U584" i="4"/>
  <c r="V584" i="4"/>
  <c r="V558" i="4"/>
  <c r="U558" i="4"/>
  <c r="X527" i="4"/>
  <c r="Y527" i="4"/>
  <c r="X525" i="4"/>
  <c r="Y525" i="4" s="1"/>
  <c r="U185" i="4"/>
  <c r="T185" i="4"/>
  <c r="V185" i="4" s="1"/>
  <c r="W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U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S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AM679" i="4"/>
  <c r="AS679" i="4" s="1"/>
  <c r="AN679" i="4"/>
  <c r="AT679" i="4" s="1"/>
  <c r="AP679" i="4"/>
  <c r="AV679" i="4" s="1"/>
  <c r="V135" i="4"/>
  <c r="U135" i="4"/>
  <c r="X131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Y879" i="4"/>
  <c r="X879" i="4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P687" i="4"/>
  <c r="AV687" i="4" s="1"/>
  <c r="X830" i="4"/>
  <c r="Y830" i="4" s="1"/>
  <c r="AD830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952" i="4"/>
  <c r="Y952" i="4"/>
  <c r="X848" i="4"/>
  <c r="X872" i="4"/>
  <c r="AJ872" i="4" s="1"/>
  <c r="Y872" i="4"/>
  <c r="X880" i="4"/>
  <c r="Y880" i="4"/>
  <c r="X892" i="4"/>
  <c r="AJ892" i="4" s="1"/>
  <c r="Y892" i="4"/>
  <c r="X904" i="4"/>
  <c r="Y904" i="4"/>
  <c r="Y53" i="4"/>
  <c r="X53" i="4"/>
  <c r="X136" i="4"/>
  <c r="X80" i="4"/>
  <c r="Y80" i="4" s="1"/>
  <c r="X893" i="4"/>
  <c r="Y893" i="4"/>
  <c r="U871" i="4"/>
  <c r="V871" i="4"/>
  <c r="AG727" i="4"/>
  <c r="AH727" i="4"/>
  <c r="Y663" i="4"/>
  <c r="AF663" i="4" s="1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U807" i="4"/>
  <c r="V807" i="4"/>
  <c r="X790" i="4"/>
  <c r="Y656" i="4"/>
  <c r="AC656" i="4" s="1"/>
  <c r="Y654" i="4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V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V105" i="4" s="1"/>
  <c r="X97" i="4"/>
  <c r="V73" i="4"/>
  <c r="U73" i="4"/>
  <c r="Y770" i="4"/>
  <c r="AB770" i="4" s="1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AB854" i="4"/>
  <c r="Z854" i="4"/>
  <c r="AE854" i="4"/>
  <c r="AA854" i="4"/>
  <c r="AC854" i="4"/>
  <c r="AD854" i="4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P769" i="4" s="1"/>
  <c r="AV769" i="4" s="1"/>
  <c r="AE769" i="4"/>
  <c r="AB769" i="4"/>
  <c r="AN769" i="4" s="1"/>
  <c r="AT769" i="4" s="1"/>
  <c r="AA769" i="4"/>
  <c r="AC769" i="4"/>
  <c r="AO769" i="4" s="1"/>
  <c r="AU769" i="4" s="1"/>
  <c r="AD821" i="4"/>
  <c r="AE821" i="4"/>
  <c r="AC821" i="4"/>
  <c r="AO821" i="4" s="1"/>
  <c r="AB821" i="4"/>
  <c r="AN821" i="4" s="1"/>
  <c r="AT821" i="4" s="1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L781" i="4" s="1"/>
  <c r="AR781" i="4" s="1"/>
  <c r="AD781" i="4"/>
  <c r="AP781" i="4" s="1"/>
  <c r="AE781" i="4"/>
  <c r="AB781" i="4"/>
  <c r="AC781" i="4"/>
  <c r="AO781" i="4" s="1"/>
  <c r="AU781" i="4" s="1"/>
  <c r="AV781" i="4"/>
  <c r="AA773" i="4"/>
  <c r="AD773" i="4"/>
  <c r="Z773" i="4"/>
  <c r="AB773" i="4"/>
  <c r="AN773" i="4" s="1"/>
  <c r="AT773" i="4" s="1"/>
  <c r="AC773" i="4"/>
  <c r="AO773" i="4" s="1"/>
  <c r="AU773" i="4" s="1"/>
  <c r="AE773" i="4"/>
  <c r="AA765" i="4"/>
  <c r="AM765" i="4" s="1"/>
  <c r="AS765" i="4" s="1"/>
  <c r="AC765" i="4"/>
  <c r="AE765" i="4"/>
  <c r="Z765" i="4"/>
  <c r="AL765" i="4" s="1"/>
  <c r="AR765" i="4" s="1"/>
  <c r="AB765" i="4"/>
  <c r="AD765" i="4"/>
  <c r="AP765" i="4" s="1"/>
  <c r="AV765" i="4" s="1"/>
  <c r="Z757" i="4"/>
  <c r="AA757" i="4"/>
  <c r="AE757" i="4"/>
  <c r="AD757" i="4"/>
  <c r="AP757" i="4" s="1"/>
  <c r="AV757" i="4" s="1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U590" i="4"/>
  <c r="AG607" i="4"/>
  <c r="AI691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AF691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Z728" i="4"/>
  <c r="X713" i="4"/>
  <c r="Y713" i="4" s="1"/>
  <c r="E648" i="4"/>
  <c r="I648" i="4" s="1"/>
  <c r="F648" i="4"/>
  <c r="J648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D669" i="4"/>
  <c r="AC669" i="4"/>
  <c r="AH669" i="4"/>
  <c r="AF669" i="4"/>
  <c r="AK669" i="4"/>
  <c r="AG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M607" i="4" s="1"/>
  <c r="AS607" i="4" s="1"/>
  <c r="AD607" i="4"/>
  <c r="AE607" i="4"/>
  <c r="AA691" i="4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I444" i="3"/>
  <c r="X483" i="4"/>
  <c r="Y483" i="4" s="1"/>
  <c r="S402" i="4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F350" i="4"/>
  <c r="J350" i="4" s="1"/>
  <c r="AJ255" i="4"/>
  <c r="Y253" i="4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X251" i="4" s="1"/>
  <c r="Y251" i="4" s="1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H226" i="4"/>
  <c r="I216" i="3"/>
  <c r="L45" i="11"/>
  <c r="N45" i="11" s="1"/>
  <c r="K45" i="11"/>
  <c r="M45" i="11" s="1"/>
  <c r="AF356" i="4"/>
  <c r="AG356" i="4"/>
  <c r="U269" i="4"/>
  <c r="AI255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Z245" i="4"/>
  <c r="AH245" i="4"/>
  <c r="AJ245" i="4"/>
  <c r="AF255" i="4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W447" i="4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L409" i="4" s="1"/>
  <c r="AR409" i="4" s="1"/>
  <c r="AB409" i="4"/>
  <c r="AD409" i="4"/>
  <c r="AP409" i="4" s="1"/>
  <c r="AA409" i="4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F445" i="4"/>
  <c r="AC445" i="4"/>
  <c r="AD445" i="4"/>
  <c r="AD398" i="4"/>
  <c r="Z398" i="4"/>
  <c r="AB398" i="4"/>
  <c r="AC398" i="4"/>
  <c r="AO398" i="4" s="1"/>
  <c r="AU398" i="4" s="1"/>
  <c r="AA398" i="4"/>
  <c r="AM398" i="4" s="1"/>
  <c r="AS398" i="4" s="1"/>
  <c r="AE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I445" i="4"/>
  <c r="Z445" i="4"/>
  <c r="AL445" i="4" s="1"/>
  <c r="AR445" i="4" s="1"/>
  <c r="AB445" i="4"/>
  <c r="D405" i="4"/>
  <c r="H405" i="4" s="1"/>
  <c r="E405" i="4"/>
  <c r="I405" i="4" s="1"/>
  <c r="F405" i="4"/>
  <c r="J405" i="4" s="1"/>
  <c r="G405" i="4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U402" i="4"/>
  <c r="AH433" i="4"/>
  <c r="AK433" i="4"/>
  <c r="AJ445" i="4"/>
  <c r="AA445" i="4"/>
  <c r="AM445" i="4" s="1"/>
  <c r="AS445" i="4" s="1"/>
  <c r="AA400" i="4"/>
  <c r="AB400" i="4"/>
  <c r="AN400" i="4" s="1"/>
  <c r="AT400" i="4" s="1"/>
  <c r="AC400" i="4"/>
  <c r="AO400" i="4" s="1"/>
  <c r="AD400" i="4"/>
  <c r="AE400" i="4"/>
  <c r="Z400" i="4"/>
  <c r="AL400" i="4" s="1"/>
  <c r="AR400" i="4" s="1"/>
  <c r="AU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X316" i="4"/>
  <c r="Y316" i="4" s="1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X189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I333" i="4"/>
  <c r="Z333" i="4"/>
  <c r="AH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Z260" i="4"/>
  <c r="AE260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A255" i="4"/>
  <c r="AC255" i="4"/>
  <c r="AO255" i="4" s="1"/>
  <c r="AU255" i="4" s="1"/>
  <c r="AB255" i="4"/>
  <c r="Z255" i="4"/>
  <c r="AL255" i="4" s="1"/>
  <c r="AR255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D356" i="4"/>
  <c r="AA356" i="4"/>
  <c r="Z336" i="4"/>
  <c r="AI336" i="4"/>
  <c r="AA336" i="4"/>
  <c r="AH270" i="4"/>
  <c r="AB270" i="4"/>
  <c r="AE270" i="4"/>
  <c r="Z270" i="4"/>
  <c r="AD270" i="4"/>
  <c r="AA270" i="4"/>
  <c r="AC270" i="4"/>
  <c r="AB262" i="4"/>
  <c r="X348" i="4"/>
  <c r="Y348" i="4" s="1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AH358" i="4"/>
  <c r="AI358" i="4"/>
  <c r="AQ369" i="4"/>
  <c r="AW369" i="4" s="1"/>
  <c r="X340" i="4"/>
  <c r="Y340" i="4" s="1"/>
  <c r="X326" i="4"/>
  <c r="Y326" i="4" s="1"/>
  <c r="Z322" i="4"/>
  <c r="AB322" i="4"/>
  <c r="AD322" i="4"/>
  <c r="AA322" i="4"/>
  <c r="AC322" i="4"/>
  <c r="AO322" i="4" s="1"/>
  <c r="AU322" i="4" s="1"/>
  <c r="AE322" i="4"/>
  <c r="Z258" i="4"/>
  <c r="AL258" i="4" s="1"/>
  <c r="AR258" i="4" s="1"/>
  <c r="AB258" i="4"/>
  <c r="AD258" i="4"/>
  <c r="AP258" i="4" s="1"/>
  <c r="AV258" i="4" s="1"/>
  <c r="AA258" i="4"/>
  <c r="AC258" i="4"/>
  <c r="AE258" i="4"/>
  <c r="X306" i="4"/>
  <c r="Y306" i="4" s="1"/>
  <c r="AD190" i="4"/>
  <c r="AP190" i="4" s="1"/>
  <c r="AV190" i="4" s="1"/>
  <c r="AG190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448" i="4"/>
  <c r="Y448" i="4" s="1"/>
  <c r="X480" i="4"/>
  <c r="X532" i="4"/>
  <c r="X506" i="4"/>
  <c r="X408" i="4"/>
  <c r="Y408" i="4" s="1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554" i="4"/>
  <c r="Y554" i="4" s="1"/>
  <c r="X494" i="4"/>
  <c r="Y494" i="4" s="1"/>
  <c r="X468" i="4"/>
  <c r="Y468" i="4" s="1"/>
  <c r="X486" i="4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W633" i="4" l="1"/>
  <c r="X579" i="4"/>
  <c r="Y579" i="4" s="1"/>
  <c r="AC579" i="4" s="1"/>
  <c r="X631" i="4"/>
  <c r="Y631" i="4"/>
  <c r="Z631" i="4" s="1"/>
  <c r="Y613" i="4"/>
  <c r="AB613" i="4" s="1"/>
  <c r="AI613" i="4"/>
  <c r="AM671" i="4"/>
  <c r="AS671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I835" i="4"/>
  <c r="AH835" i="4"/>
  <c r="AN765" i="4"/>
  <c r="AT765" i="4" s="1"/>
  <c r="AN789" i="4"/>
  <c r="AT789" i="4" s="1"/>
  <c r="AM821" i="4"/>
  <c r="AS821" i="4" s="1"/>
  <c r="Y793" i="4"/>
  <c r="AM727" i="4"/>
  <c r="AS727" i="4" s="1"/>
  <c r="AI823" i="4"/>
  <c r="AO709" i="4"/>
  <c r="AU709" i="4" s="1"/>
  <c r="Z660" i="4"/>
  <c r="AL660" i="4" s="1"/>
  <c r="AR660" i="4" s="1"/>
  <c r="AO776" i="4"/>
  <c r="AU776" i="4" s="1"/>
  <c r="AQ671" i="4"/>
  <c r="AW671" i="4" s="1"/>
  <c r="AO694" i="4"/>
  <c r="AU694" i="4" s="1"/>
  <c r="AG660" i="4"/>
  <c r="AK660" i="4"/>
  <c r="AQ660" i="4" s="1"/>
  <c r="AW660" i="4" s="1"/>
  <c r="AA835" i="4"/>
  <c r="AM835" i="4" s="1"/>
  <c r="AS835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G823" i="4"/>
  <c r="AC660" i="4"/>
  <c r="AP694" i="4"/>
  <c r="AV694" i="4" s="1"/>
  <c r="AI660" i="4"/>
  <c r="AJ612" i="4"/>
  <c r="AI612" i="4"/>
  <c r="AO612" i="4" s="1"/>
  <c r="AU612" i="4" s="1"/>
  <c r="AC612" i="4"/>
  <c r="AG612" i="4"/>
  <c r="Z612" i="4"/>
  <c r="AF612" i="4"/>
  <c r="Y641" i="4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Y962" i="4"/>
  <c r="X962" i="4"/>
  <c r="AF413" i="4"/>
  <c r="AL413" i="4" s="1"/>
  <c r="AR413" i="4" s="1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W909" i="4" s="1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E350" i="4"/>
  <c r="I350" i="4" s="1"/>
  <c r="D350" i="4"/>
  <c r="H350" i="4" s="1"/>
  <c r="G350" i="4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Q612" i="4"/>
  <c r="AW612" i="4" s="1"/>
  <c r="AM612" i="4"/>
  <c r="AS612" i="4" s="1"/>
  <c r="AA562" i="4"/>
  <c r="AQ679" i="4"/>
  <c r="AW679" i="4" s="1"/>
  <c r="Y882" i="4"/>
  <c r="X882" i="4"/>
  <c r="AF358" i="4"/>
  <c r="Z358" i="4"/>
  <c r="AG333" i="4"/>
  <c r="AC333" i="4"/>
  <c r="AB333" i="4"/>
  <c r="AJ308" i="4"/>
  <c r="AP398" i="4"/>
  <c r="AV398" i="4" s="1"/>
  <c r="AC226" i="4"/>
  <c r="AL805" i="4"/>
  <c r="AR805" i="4" s="1"/>
  <c r="AO805" i="4"/>
  <c r="AU805" i="4" s="1"/>
  <c r="W78" i="4"/>
  <c r="W86" i="4"/>
  <c r="W584" i="4"/>
  <c r="W990" i="4"/>
  <c r="AO679" i="4"/>
  <c r="AU679" i="4" s="1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AK617" i="4"/>
  <c r="AQ617" i="4" s="1"/>
  <c r="AW617" i="4" s="1"/>
  <c r="U966" i="4"/>
  <c r="V966" i="4"/>
  <c r="W966" i="4" s="1"/>
  <c r="AJ358" i="4"/>
  <c r="AD333" i="4"/>
  <c r="AP333" i="4" s="1"/>
  <c r="AV333" i="4" s="1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F245" i="4"/>
  <c r="AL245" i="4" s="1"/>
  <c r="AR245" i="4" s="1"/>
  <c r="AA245" i="4"/>
  <c r="AM245" i="4" s="1"/>
  <c r="AS245" i="4" s="1"/>
  <c r="AB245" i="4"/>
  <c r="AN245" i="4" s="1"/>
  <c r="AT245" i="4" s="1"/>
  <c r="AJ641" i="4"/>
  <c r="AK641" i="4"/>
  <c r="AI641" i="4"/>
  <c r="Y412" i="4"/>
  <c r="AB412" i="4" s="1"/>
  <c r="Y578" i="4"/>
  <c r="AD578" i="4" s="1"/>
  <c r="X664" i="4"/>
  <c r="Y664" i="4" s="1"/>
  <c r="X234" i="4"/>
  <c r="Y234" i="4" s="1"/>
  <c r="Y507" i="4"/>
  <c r="AE507" i="4" s="1"/>
  <c r="AG641" i="4"/>
  <c r="AC260" i="4"/>
  <c r="AA260" i="4"/>
  <c r="AB260" i="4"/>
  <c r="Y485" i="4"/>
  <c r="AG485" i="4" s="1"/>
  <c r="Y469" i="4"/>
  <c r="AD469" i="4" s="1"/>
  <c r="X491" i="4"/>
  <c r="Y491" i="4"/>
  <c r="AJ667" i="4"/>
  <c r="AC667" i="4"/>
  <c r="AH641" i="4"/>
  <c r="Y455" i="4"/>
  <c r="AG455" i="4" s="1"/>
  <c r="AD276" i="4"/>
  <c r="AF276" i="4"/>
  <c r="AK412" i="4"/>
  <c r="AF412" i="4"/>
  <c r="Y217" i="4"/>
  <c r="AH217" i="4" s="1"/>
  <c r="X357" i="4"/>
  <c r="Y357" i="4" s="1"/>
  <c r="AA253" i="4"/>
  <c r="AH253" i="4"/>
  <c r="AC253" i="4"/>
  <c r="AJ507" i="4"/>
  <c r="AM591" i="4"/>
  <c r="AS591" i="4" s="1"/>
  <c r="AF641" i="4"/>
  <c r="E652" i="4"/>
  <c r="I652" i="4" s="1"/>
  <c r="D652" i="4"/>
  <c r="H652" i="4" s="1"/>
  <c r="G652" i="4"/>
  <c r="Y365" i="4"/>
  <c r="AC365" i="4" s="1"/>
  <c r="Y674" i="4"/>
  <c r="AA674" i="4" s="1"/>
  <c r="Z562" i="4"/>
  <c r="AE562" i="4"/>
  <c r="AC562" i="4"/>
  <c r="AG562" i="4"/>
  <c r="AB562" i="4"/>
  <c r="AF562" i="4"/>
  <c r="AK562" i="4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A507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AG617" i="4"/>
  <c r="AM617" i="4" s="1"/>
  <c r="AS617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AN617" i="4"/>
  <c r="AT617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AO245" i="4" s="1"/>
  <c r="AU245" i="4" s="1"/>
  <c r="AD245" i="4"/>
  <c r="AP245" i="4" s="1"/>
  <c r="AV245" i="4" s="1"/>
  <c r="W590" i="4"/>
  <c r="AN661" i="4"/>
  <c r="AT661" i="4" s="1"/>
  <c r="AO660" i="4"/>
  <c r="AU660" i="4" s="1"/>
  <c r="W685" i="4"/>
  <c r="AD562" i="4"/>
  <c r="X703" i="4"/>
  <c r="Y703" i="4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AJ869" i="4"/>
  <c r="AI869" i="4"/>
  <c r="AG869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N854" i="4" s="1"/>
  <c r="AT854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B663" i="4"/>
  <c r="AE667" i="4"/>
  <c r="AB655" i="4"/>
  <c r="W678" i="4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O617" i="4"/>
  <c r="AU617" i="4" s="1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L835" i="4" s="1"/>
  <c r="AR835" i="4" s="1"/>
  <c r="AB835" i="4"/>
  <c r="AN835" i="4" s="1"/>
  <c r="AT835" i="4" s="1"/>
  <c r="AJ835" i="4"/>
  <c r="AP835" i="4" s="1"/>
  <c r="AV835" i="4" s="1"/>
  <c r="AK835" i="4"/>
  <c r="AC835" i="4"/>
  <c r="AO835" i="4" s="1"/>
  <c r="AU835" i="4" s="1"/>
  <c r="AB334" i="4"/>
  <c r="AH334" i="4"/>
  <c r="Z334" i="4"/>
  <c r="AL334" i="4" s="1"/>
  <c r="AR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Y343" i="4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AK952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X678" i="4"/>
  <c r="X800" i="4"/>
  <c r="Y800" i="4" s="1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G358" i="4"/>
  <c r="AK358" i="4"/>
  <c r="AE358" i="4"/>
  <c r="AA358" i="4"/>
  <c r="AD358" i="4"/>
  <c r="AC358" i="4"/>
  <c r="AJ365" i="4"/>
  <c r="AD365" i="4"/>
  <c r="AE365" i="4"/>
  <c r="AI365" i="4"/>
  <c r="Z365" i="4"/>
  <c r="AG365" i="4"/>
  <c r="AL270" i="4"/>
  <c r="AR270" i="4" s="1"/>
  <c r="AJ336" i="4"/>
  <c r="AG336" i="4"/>
  <c r="AF336" i="4"/>
  <c r="AC336" i="4"/>
  <c r="AK336" i="4"/>
  <c r="AQ336" i="4" s="1"/>
  <c r="AW336" i="4" s="1"/>
  <c r="AB336" i="4"/>
  <c r="AP356" i="4"/>
  <c r="AV356" i="4" s="1"/>
  <c r="AL356" i="4"/>
  <c r="AR356" i="4" s="1"/>
  <c r="AH191" i="4"/>
  <c r="AN255" i="4"/>
  <c r="AT255" i="4" s="1"/>
  <c r="AJ343" i="4"/>
  <c r="AH343" i="4"/>
  <c r="AF343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N445" i="4"/>
  <c r="AT445" i="4" s="1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P823" i="4" s="1"/>
  <c r="AV823" i="4" s="1"/>
  <c r="AC812" i="4"/>
  <c r="AD643" i="4"/>
  <c r="W688" i="4"/>
  <c r="V864" i="4"/>
  <c r="U864" i="4"/>
  <c r="X799" i="4"/>
  <c r="Y799" i="4" s="1"/>
  <c r="Z799" i="4" s="1"/>
  <c r="X860" i="4"/>
  <c r="Y860" i="4"/>
  <c r="AG860" i="4" s="1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X849" i="4" s="1"/>
  <c r="Y849" i="4" s="1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 s="1"/>
  <c r="Z839" i="4" s="1"/>
  <c r="Y878" i="4"/>
  <c r="X878" i="4"/>
  <c r="X924" i="4"/>
  <c r="Y924" i="4"/>
  <c r="X76" i="4"/>
  <c r="Y76" i="4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M869" i="4" s="1"/>
  <c r="AS869" i="4" s="1"/>
  <c r="AD869" i="4"/>
  <c r="AP869" i="4" s="1"/>
  <c r="AV869" i="4" s="1"/>
  <c r="AB869" i="4"/>
  <c r="Z869" i="4"/>
  <c r="AE869" i="4"/>
  <c r="AC869" i="4"/>
  <c r="AO869" i="4" s="1"/>
  <c r="AU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F823" i="4"/>
  <c r="J823" i="4" s="1"/>
  <c r="D823" i="4"/>
  <c r="H823" i="4" s="1"/>
  <c r="E823" i="4"/>
  <c r="I823" i="4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23" i="4"/>
  <c r="Y23" i="4" s="1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D617" i="4"/>
  <c r="H617" i="4" s="1"/>
  <c r="E617" i="4"/>
  <c r="I617" i="4" s="1"/>
  <c r="F617" i="4"/>
  <c r="J617" i="4" s="1"/>
  <c r="G617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Y721" i="4"/>
  <c r="AA721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863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AT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F790" i="4"/>
  <c r="AH790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F679" i="4"/>
  <c r="J679" i="4" s="1"/>
  <c r="D679" i="4"/>
  <c r="H679" i="4" s="1"/>
  <c r="G679" i="4"/>
  <c r="E679" i="4"/>
  <c r="I679" i="4" s="1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N842" i="4"/>
  <c r="AT842" i="4" s="1"/>
  <c r="AM842" i="4"/>
  <c r="AS842" i="4" s="1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AM601" i="4"/>
  <c r="AS601" i="4" s="1"/>
  <c r="AO601" i="4"/>
  <c r="AU601" i="4" s="1"/>
  <c r="AN601" i="4"/>
  <c r="AT601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/>
  <c r="AW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B848" i="4"/>
  <c r="AE848" i="4"/>
  <c r="AQ848" i="4" s="1"/>
  <c r="AW848" i="4" s="1"/>
  <c r="AU848" i="4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AV10" i="4" s="1"/>
  <c r="Z10" i="4"/>
  <c r="AL10" i="4" s="1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Q725" i="4" s="1"/>
  <c r="AW725" i="4" s="1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F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D171" i="4"/>
  <c r="AP171" i="4" s="1"/>
  <c r="AE171" i="4"/>
  <c r="AQ171" i="4" s="1"/>
  <c r="AW171" i="4" s="1"/>
  <c r="AV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A31" i="4"/>
  <c r="AM31" i="4" s="1"/>
  <c r="AS31" i="4" s="1"/>
  <c r="AW31" i="4"/>
  <c r="W65" i="4"/>
  <c r="Z91" i="4"/>
  <c r="AL91" i="4" s="1"/>
  <c r="AR91" i="4" s="1"/>
  <c r="AC91" i="4"/>
  <c r="AO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U91" i="4"/>
  <c r="AG94" i="4"/>
  <c r="AI94" i="4"/>
  <c r="AK94" i="4"/>
  <c r="Z94" i="4"/>
  <c r="AE94" i="4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P842" i="4"/>
  <c r="AV842" i="4" s="1"/>
  <c r="AO842" i="4"/>
  <c r="AU842" i="4" s="1"/>
  <c r="AQ842" i="4"/>
  <c r="AW842" i="4" s="1"/>
  <c r="AL842" i="4"/>
  <c r="AR842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L557" i="4"/>
  <c r="AR557" i="4" s="1"/>
  <c r="AH74" i="4"/>
  <c r="AJ74" i="4"/>
  <c r="AI74" i="4"/>
  <c r="AB74" i="4"/>
  <c r="AN74" i="4" s="1"/>
  <c r="AT74" i="4" s="1"/>
  <c r="AC74" i="4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Q601" i="4"/>
  <c r="AW601" i="4" s="1"/>
  <c r="AL601" i="4"/>
  <c r="AR601" i="4" s="1"/>
  <c r="AP601" i="4"/>
  <c r="AV601" i="4" s="1"/>
  <c r="AB641" i="4"/>
  <c r="AN641" i="4" s="1"/>
  <c r="AT641" i="4" s="1"/>
  <c r="AA641" i="4"/>
  <c r="AM641" i="4" s="1"/>
  <c r="AS641" i="4" s="1"/>
  <c r="AD641" i="4"/>
  <c r="AP641" i="4" s="1"/>
  <c r="AV641" i="4" s="1"/>
  <c r="AE641" i="4"/>
  <c r="AQ641" i="4" s="1"/>
  <c r="AW641" i="4" s="1"/>
  <c r="AC641" i="4"/>
  <c r="AO641" i="4" s="1"/>
  <c r="AU641" i="4" s="1"/>
  <c r="Z641" i="4"/>
  <c r="AL641" i="4" s="1"/>
  <c r="AR641" i="4" s="1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N793" i="4" s="1"/>
  <c r="AT793" i="4" s="1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N483" i="4" s="1"/>
  <c r="AT483" i="4" s="1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AG491" i="4"/>
  <c r="X427" i="4"/>
  <c r="Y427" i="4" s="1"/>
  <c r="AE491" i="4"/>
  <c r="AD491" i="4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AC491" i="4"/>
  <c r="AB491" i="4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Z491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F491" i="4"/>
  <c r="AJ491" i="4"/>
  <c r="AK491" i="4"/>
  <c r="AH491" i="4"/>
  <c r="AI491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Q191" i="4" s="1"/>
  <c r="AW191" i="4" s="1"/>
  <c r="AB191" i="4"/>
  <c r="AN191" i="4" s="1"/>
  <c r="AT191" i="4" s="1"/>
  <c r="AH308" i="4"/>
  <c r="AD253" i="4"/>
  <c r="AK308" i="4"/>
  <c r="Y302" i="4"/>
  <c r="AF302" i="4" s="1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N226" i="4"/>
  <c r="AT226" i="4" s="1"/>
  <c r="AO226" i="4"/>
  <c r="AU226" i="4" s="1"/>
  <c r="AA226" i="4"/>
  <c r="AM226" i="4" s="1"/>
  <c r="AS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F252" i="4"/>
  <c r="AL252" i="4" s="1"/>
  <c r="AR252" i="4" s="1"/>
  <c r="G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J252" i="4"/>
  <c r="AH311" i="4"/>
  <c r="AJ311" i="4"/>
  <c r="AE251" i="4"/>
  <c r="AQ251" i="4" s="1"/>
  <c r="AW251" i="4" s="1"/>
  <c r="AB251" i="4"/>
  <c r="AD251" i="4"/>
  <c r="Z251" i="4"/>
  <c r="AA251" i="4"/>
  <c r="AC251" i="4"/>
  <c r="AH252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G187" i="4"/>
  <c r="X211" i="4"/>
  <c r="AB187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P343" i="4" s="1"/>
  <c r="AV343" i="4" s="1"/>
  <c r="AK187" i="4"/>
  <c r="Z187" i="4"/>
  <c r="W229" i="4"/>
  <c r="X229" i="4" s="1"/>
  <c r="W313" i="4"/>
  <c r="X313" i="4" s="1"/>
  <c r="Y313" i="4" s="1"/>
  <c r="AO418" i="4"/>
  <c r="AU418" i="4" s="1"/>
  <c r="AQ412" i="4"/>
  <c r="AW412" i="4" s="1"/>
  <c r="AP342" i="4"/>
  <c r="AV342" i="4" s="1"/>
  <c r="W391" i="4"/>
  <c r="X391" i="4" s="1"/>
  <c r="X239" i="4"/>
  <c r="W454" i="4"/>
  <c r="W478" i="4"/>
  <c r="X478" i="4" s="1"/>
  <c r="Y478" i="4" s="1"/>
  <c r="W474" i="4"/>
  <c r="X474" i="4" s="1"/>
  <c r="Y474" i="4" s="1"/>
  <c r="AP338" i="4"/>
  <c r="AV338" i="4" s="1"/>
  <c r="AO336" i="4"/>
  <c r="AU336" i="4" s="1"/>
  <c r="AB343" i="4"/>
  <c r="W265" i="4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Q445" i="4"/>
  <c r="AW445" i="4" s="1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D413" i="4"/>
  <c r="H413" i="4" s="1"/>
  <c r="G413" i="4"/>
  <c r="F413" i="4"/>
  <c r="J413" i="4" s="1"/>
  <c r="AM433" i="4"/>
  <c r="AS433" i="4" s="1"/>
  <c r="AL453" i="4"/>
  <c r="AR453" i="4" s="1"/>
  <c r="AB451" i="4"/>
  <c r="Z451" i="4"/>
  <c r="AL451" i="4" s="1"/>
  <c r="AR451" i="4" s="1"/>
  <c r="AQ465" i="4"/>
  <c r="AW465" i="4" s="1"/>
  <c r="X390" i="4"/>
  <c r="AO445" i="4"/>
  <c r="AU445" i="4" s="1"/>
  <c r="X397" i="4"/>
  <c r="X449" i="4"/>
  <c r="Y449" i="4" s="1"/>
  <c r="AE380" i="4"/>
  <c r="AQ380" i="4" s="1"/>
  <c r="AW380" i="4" s="1"/>
  <c r="AA380" i="4"/>
  <c r="Z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A203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N336" i="4"/>
  <c r="AT336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M276" i="4"/>
  <c r="AS276" i="4" s="1"/>
  <c r="AN276" i="4"/>
  <c r="AT276" i="4" s="1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AD198" i="4"/>
  <c r="W331" i="4"/>
  <c r="W319" i="4"/>
  <c r="W327" i="4"/>
  <c r="X32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AH198" i="4"/>
  <c r="W194" i="4"/>
  <c r="AC276" i="4"/>
  <c r="Z276" i="4"/>
  <c r="AL276" i="4" s="1"/>
  <c r="AR276" i="4" s="1"/>
  <c r="AN343" i="4"/>
  <c r="AT343" i="4" s="1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D356" i="4"/>
  <c r="H356" i="4" s="1"/>
  <c r="G356" i="4"/>
  <c r="F356" i="4"/>
  <c r="J356" i="4" s="1"/>
  <c r="E356" i="4"/>
  <c r="I356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B222" i="4"/>
  <c r="AG222" i="4"/>
  <c r="AH222" i="4"/>
  <c r="AD330" i="4"/>
  <c r="AC330" i="4"/>
  <c r="Z330" i="4"/>
  <c r="AK330" i="4"/>
  <c r="AG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F344" i="4"/>
  <c r="J344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Q358" i="4"/>
  <c r="AW358" i="4" s="1"/>
  <c r="AB355" i="4"/>
  <c r="AN355" i="4" s="1"/>
  <c r="AT355" i="4" s="1"/>
  <c r="AK355" i="4"/>
  <c r="AQ355" i="4" s="1"/>
  <c r="AW355" i="4" s="1"/>
  <c r="AA230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42" i="4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W554" i="4" s="1"/>
  <c r="AV554" i="4"/>
  <c r="AB554" i="4"/>
  <c r="AN554" i="4" s="1"/>
  <c r="AC554" i="4"/>
  <c r="AO554" i="4" s="1"/>
  <c r="AU554" i="4" s="1"/>
  <c r="AS554" i="4"/>
  <c r="AT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P381" i="4" s="1"/>
  <c r="AV381" i="4" s="1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H507" i="4" l="1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Q631" i="4" s="1"/>
  <c r="AW631" i="4" s="1"/>
  <c r="AJ631" i="4"/>
  <c r="AI578" i="4"/>
  <c r="AB578" i="4"/>
  <c r="AE613" i="4"/>
  <c r="AQ613" i="4" s="1"/>
  <c r="AW613" i="4" s="1"/>
  <c r="AJ613" i="4"/>
  <c r="AG613" i="4"/>
  <c r="AA613" i="4"/>
  <c r="AM613" i="4" s="1"/>
  <c r="AS613" i="4" s="1"/>
  <c r="AD613" i="4"/>
  <c r="AP613" i="4" s="1"/>
  <c r="AV613" i="4" s="1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P579" i="4" s="1"/>
  <c r="AV579" i="4" s="1"/>
  <c r="AJ579" i="4"/>
  <c r="Z579" i="4"/>
  <c r="AL579" i="4" s="1"/>
  <c r="AR579" i="4" s="1"/>
  <c r="AD412" i="4"/>
  <c r="AF455" i="4"/>
  <c r="AC412" i="4"/>
  <c r="D245" i="4"/>
  <c r="H245" i="4" s="1"/>
  <c r="E245" i="4"/>
  <c r="I245" i="4" s="1"/>
  <c r="G245" i="4"/>
  <c r="F245" i="4"/>
  <c r="J245" i="4" s="1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K578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F578" i="4"/>
  <c r="AH578" i="4"/>
  <c r="AN578" i="4" s="1"/>
  <c r="AT578" i="4" s="1"/>
  <c r="AJ412" i="4"/>
  <c r="AP412" i="4" s="1"/>
  <c r="AV412" i="4" s="1"/>
  <c r="W906" i="4"/>
  <c r="AB962" i="4"/>
  <c r="AW962" i="4"/>
  <c r="AD962" i="4"/>
  <c r="AG962" i="4"/>
  <c r="AE962" i="4"/>
  <c r="AT962" i="4"/>
  <c r="AJ962" i="4"/>
  <c r="AH962" i="4"/>
  <c r="AC962" i="4"/>
  <c r="AO962" i="4" s="1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G578" i="4"/>
  <c r="AK23" i="4"/>
  <c r="AH23" i="4"/>
  <c r="AJ23" i="4"/>
  <c r="AG23" i="4"/>
  <c r="AJ234" i="4"/>
  <c r="AI234" i="4"/>
  <c r="AH234" i="4"/>
  <c r="AF234" i="4"/>
  <c r="Z234" i="4"/>
  <c r="AO74" i="4"/>
  <c r="AU74" i="4" s="1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L903" i="4" s="1"/>
  <c r="AB903" i="4"/>
  <c r="AN903" i="4" s="1"/>
  <c r="AA903" i="4"/>
  <c r="AD903" i="4"/>
  <c r="AP903" i="4" s="1"/>
  <c r="AC903" i="4"/>
  <c r="AO903" i="4" s="1"/>
  <c r="AU903" i="4"/>
  <c r="AE903" i="4"/>
  <c r="AQ903" i="4" s="1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Q877" i="4" s="1"/>
  <c r="AV877" i="4"/>
  <c r="AC877" i="4"/>
  <c r="AO877" i="4" s="1"/>
  <c r="AS877" i="4"/>
  <c r="AW877" i="4"/>
  <c r="AB877" i="4"/>
  <c r="AN877" i="4" s="1"/>
  <c r="AT877" i="4"/>
  <c r="AD877" i="4"/>
  <c r="AP877" i="4" s="1"/>
  <c r="AA877" i="4"/>
  <c r="AM877" i="4" s="1"/>
  <c r="AU877" i="4"/>
  <c r="Y906" i="4"/>
  <c r="X906" i="4"/>
  <c r="AI507" i="4"/>
  <c r="X785" i="4"/>
  <c r="Y785" i="4" s="1"/>
  <c r="Z785" i="4" s="1"/>
  <c r="AH906" i="4"/>
  <c r="AG906" i="4"/>
  <c r="AK906" i="4"/>
  <c r="AJ906" i="4"/>
  <c r="AI906" i="4"/>
  <c r="AF906" i="4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N993" i="4" s="1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J578" i="4"/>
  <c r="AC578" i="4"/>
  <c r="AO578" i="4" s="1"/>
  <c r="AU578" i="4" s="1"/>
  <c r="AG412" i="4"/>
  <c r="AH412" i="4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M882" i="4" s="1"/>
  <c r="AG882" i="4"/>
  <c r="AC882" i="4"/>
  <c r="AO882" i="4" s="1"/>
  <c r="AU882" i="4"/>
  <c r="Y267" i="4"/>
  <c r="AC267" i="4" s="1"/>
  <c r="AK895" i="4"/>
  <c r="X753" i="4"/>
  <c r="Y753" i="4" s="1"/>
  <c r="AM187" i="4"/>
  <c r="AS187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AP578" i="4"/>
  <c r="AV578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M657" i="4" s="1"/>
  <c r="AS657" i="4" s="1"/>
  <c r="AF422" i="4"/>
  <c r="AJ597" i="4"/>
  <c r="AE597" i="4"/>
  <c r="Z597" i="4"/>
  <c r="AI674" i="4"/>
  <c r="AO674" i="4" s="1"/>
  <c r="AU674" i="4" s="1"/>
  <c r="AG674" i="4"/>
  <c r="AM674" i="4" s="1"/>
  <c r="AS674" i="4" s="1"/>
  <c r="AE217" i="4"/>
  <c r="AQ217" i="4" s="1"/>
  <c r="AW217" i="4" s="1"/>
  <c r="AI217" i="4"/>
  <c r="AB217" i="4"/>
  <c r="AN217" i="4" s="1"/>
  <c r="AT217" i="4" s="1"/>
  <c r="AJ217" i="4"/>
  <c r="AA217" i="4"/>
  <c r="AM217" i="4" s="1"/>
  <c r="AS217" i="4" s="1"/>
  <c r="AB455" i="4"/>
  <c r="AE455" i="4"/>
  <c r="AI485" i="4"/>
  <c r="Z485" i="4"/>
  <c r="AF485" i="4"/>
  <c r="AA485" i="4"/>
  <c r="AM485" i="4" s="1"/>
  <c r="AS485" i="4" s="1"/>
  <c r="AF507" i="4"/>
  <c r="AB234" i="4"/>
  <c r="AN234" i="4" s="1"/>
  <c r="AT234" i="4" s="1"/>
  <c r="Z578" i="4"/>
  <c r="AL578" i="4" s="1"/>
  <c r="AR578" i="4" s="1"/>
  <c r="Z412" i="4"/>
  <c r="AA412" i="4"/>
  <c r="AM412" i="4" s="1"/>
  <c r="AS412" i="4" s="1"/>
  <c r="AE651" i="4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M379" i="4" s="1"/>
  <c r="AS379" i="4" s="1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G411" i="4"/>
  <c r="AB597" i="4"/>
  <c r="AN597" i="4" s="1"/>
  <c r="AT597" i="4" s="1"/>
  <c r="AK597" i="4"/>
  <c r="AP562" i="4"/>
  <c r="AV562" i="4" s="1"/>
  <c r="AF674" i="4"/>
  <c r="AJ674" i="4"/>
  <c r="AP674" i="4" s="1"/>
  <c r="AV674" i="4" s="1"/>
  <c r="Z674" i="4"/>
  <c r="AC217" i="4"/>
  <c r="AO217" i="4" s="1"/>
  <c r="AU217" i="4" s="1"/>
  <c r="AD217" i="4"/>
  <c r="AP217" i="4" s="1"/>
  <c r="AV217" i="4" s="1"/>
  <c r="AC455" i="4"/>
  <c r="Z455" i="4"/>
  <c r="AL455" i="4" s="1"/>
  <c r="AR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P234" i="4" s="1"/>
  <c r="AV234" i="4" s="1"/>
  <c r="AK234" i="4"/>
  <c r="AC234" i="4"/>
  <c r="AO234" i="4" s="1"/>
  <c r="AU234" i="4" s="1"/>
  <c r="AE578" i="4"/>
  <c r="AQ578" i="4" s="1"/>
  <c r="AW578" i="4" s="1"/>
  <c r="AA578" i="4"/>
  <c r="AM578" i="4" s="1"/>
  <c r="AS578" i="4" s="1"/>
  <c r="AN412" i="4"/>
  <c r="AT412" i="4" s="1"/>
  <c r="AK455" i="4"/>
  <c r="AI380" i="4"/>
  <c r="AN573" i="4"/>
  <c r="AT573" i="4" s="1"/>
  <c r="AL651" i="4"/>
  <c r="AR651" i="4" s="1"/>
  <c r="AN513" i="4"/>
  <c r="AT513" i="4" s="1"/>
  <c r="AD422" i="4"/>
  <c r="AI411" i="4"/>
  <c r="AA597" i="4"/>
  <c r="AM597" i="4" s="1"/>
  <c r="AS597" i="4" s="1"/>
  <c r="AF597" i="4"/>
  <c r="AI597" i="4"/>
  <c r="AL412" i="4"/>
  <c r="AR412" i="4" s="1"/>
  <c r="AI455" i="4"/>
  <c r="AJ455" i="4"/>
  <c r="AO485" i="4"/>
  <c r="AU485" i="4" s="1"/>
  <c r="AJ411" i="4"/>
  <c r="AH674" i="4"/>
  <c r="AN674" i="4" s="1"/>
  <c r="AT674" i="4" s="1"/>
  <c r="AM491" i="4"/>
  <c r="AS491" i="4" s="1"/>
  <c r="AL581" i="4"/>
  <c r="AR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P597" i="4"/>
  <c r="AV597" i="4" s="1"/>
  <c r="AH455" i="4"/>
  <c r="AA455" i="4"/>
  <c r="AM455" i="4" s="1"/>
  <c r="AS455" i="4" s="1"/>
  <c r="AH411" i="4"/>
  <c r="Z507" i="4"/>
  <c r="AL507" i="4" s="1"/>
  <c r="AR507" i="4" s="1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N829" i="4" s="1"/>
  <c r="AT829" i="4" s="1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G854" i="4"/>
  <c r="F854" i="4"/>
  <c r="J854" i="4" s="1"/>
  <c r="E854" i="4"/>
  <c r="I854" i="4" s="1"/>
  <c r="D854" i="4"/>
  <c r="H854" i="4" s="1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C731" i="4"/>
  <c r="X852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Z767" i="4"/>
  <c r="AI701" i="4"/>
  <c r="AP581" i="4"/>
  <c r="AV581" i="4" s="1"/>
  <c r="AQ835" i="4"/>
  <c r="AW835" i="4" s="1"/>
  <c r="AQ513" i="4"/>
  <c r="AW513" i="4" s="1"/>
  <c r="AG777" i="4"/>
  <c r="AM777" i="4" s="1"/>
  <c r="AS777" i="4" s="1"/>
  <c r="AB777" i="4"/>
  <c r="F581" i="4"/>
  <c r="J581" i="4" s="1"/>
  <c r="E581" i="4"/>
  <c r="I581" i="4" s="1"/>
  <c r="G581" i="4"/>
  <c r="D581" i="4"/>
  <c r="H581" i="4" s="1"/>
  <c r="G694" i="4"/>
  <c r="D694" i="4"/>
  <c r="H694" i="4" s="1"/>
  <c r="E694" i="4"/>
  <c r="I694" i="4" s="1"/>
  <c r="F694" i="4"/>
  <c r="J694" i="4" s="1"/>
  <c r="AO777" i="4"/>
  <c r="AU777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D252" i="4"/>
  <c r="H252" i="4" s="1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AQ386" i="4"/>
  <c r="AW386" i="4" s="1"/>
  <c r="AH403" i="4"/>
  <c r="AD403" i="4"/>
  <c r="AE403" i="4"/>
  <c r="AL447" i="4"/>
  <c r="AR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H317" i="4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C743" i="4"/>
  <c r="AE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AK749" i="4"/>
  <c r="AF749" i="4"/>
  <c r="AG749" i="4"/>
  <c r="AD749" i="4"/>
  <c r="AC749" i="4"/>
  <c r="AE749" i="4"/>
  <c r="AA749" i="4"/>
  <c r="AM749" i="4" s="1"/>
  <c r="AS749" i="4" s="1"/>
  <c r="AI749" i="4"/>
  <c r="AH749" i="4"/>
  <c r="AB749" i="4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O902" i="4" s="1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M76" i="4" s="1"/>
  <c r="AS76" i="4" s="1"/>
  <c r="AJ76" i="4"/>
  <c r="Z76" i="4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O587" i="4" s="1"/>
  <c r="AU587" i="4" s="1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M594" i="4" s="1"/>
  <c r="AS594" i="4" s="1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N616" i="4"/>
  <c r="AT616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AP683" i="4"/>
  <c r="AV683" i="4" s="1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L633" i="4" s="1"/>
  <c r="AR633" i="4" s="1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K715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O952" i="4"/>
  <c r="AN872" i="4"/>
  <c r="AL880" i="4"/>
  <c r="AM892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49" i="4"/>
  <c r="AA849" i="4"/>
  <c r="AC849" i="4"/>
  <c r="AD849" i="4"/>
  <c r="Z849" i="4"/>
  <c r="AE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E651" i="4"/>
  <c r="I651" i="4" s="1"/>
  <c r="D651" i="4"/>
  <c r="H651" i="4" s="1"/>
  <c r="F651" i="4"/>
  <c r="J651" i="4" s="1"/>
  <c r="G651" i="4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AM431" i="4"/>
  <c r="AS431" i="4" s="1"/>
  <c r="F431" i="4"/>
  <c r="J431" i="4" s="1"/>
  <c r="E431" i="4"/>
  <c r="I431" i="4" s="1"/>
  <c r="G431" i="4"/>
  <c r="D431" i="4"/>
  <c r="H431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N592" i="4" s="1"/>
  <c r="AT592" i="4" s="1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E578" i="4"/>
  <c r="I578" i="4" s="1"/>
  <c r="F578" i="4"/>
  <c r="J578" i="4" s="1"/>
  <c r="D578" i="4"/>
  <c r="H578" i="4" s="1"/>
  <c r="G578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03" i="4"/>
  <c r="AR203" i="4" s="1"/>
  <c r="AL271" i="4"/>
  <c r="AR271" i="4" s="1"/>
  <c r="Y293" i="4"/>
  <c r="AH293" i="4" s="1"/>
  <c r="AL309" i="4"/>
  <c r="AR309" i="4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M389" i="4" s="1"/>
  <c r="AS389" i="4" s="1"/>
  <c r="AQ357" i="4"/>
  <c r="AW357" i="4" s="1"/>
  <c r="AD329" i="4"/>
  <c r="AA389" i="4"/>
  <c r="AN251" i="4"/>
  <c r="AT251" i="4" s="1"/>
  <c r="AP252" i="4"/>
  <c r="AV252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M855" i="4" s="1"/>
  <c r="AS855" i="4" s="1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M457" i="4" s="1"/>
  <c r="AS457" i="4" s="1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AO859" i="4" s="1"/>
  <c r="AU859" i="4" s="1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 s="1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Z46" i="4"/>
  <c r="AT46" i="4"/>
  <c r="AV46" i="4"/>
  <c r="Y42" i="4"/>
  <c r="AD42" i="4" s="1"/>
  <c r="Y7" i="4"/>
  <c r="AC7" i="4" s="1"/>
  <c r="W2" i="4"/>
  <c r="AJ592" i="4"/>
  <c r="AI598" i="4"/>
  <c r="AJ598" i="4"/>
  <c r="AP598" i="4" s="1"/>
  <c r="AV598" i="4" s="1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M664" i="4"/>
  <c r="AS664" i="4" s="1"/>
  <c r="AP656" i="4"/>
  <c r="AV656" i="4" s="1"/>
  <c r="AE37" i="4"/>
  <c r="AC37" i="4"/>
  <c r="AO37" i="4" s="1"/>
  <c r="AA37" i="4"/>
  <c r="AM37" i="4" s="1"/>
  <c r="AS37" i="4" s="1"/>
  <c r="AB37" i="4"/>
  <c r="Z37" i="4"/>
  <c r="AD37" i="4"/>
  <c r="AP37" i="4" s="1"/>
  <c r="AV37" i="4" s="1"/>
  <c r="AU37" i="4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C67" i="4"/>
  <c r="AO67" i="4" s="1"/>
  <c r="AA67" i="4"/>
  <c r="AB67" i="4"/>
  <c r="AE67" i="4"/>
  <c r="AU67" i="4"/>
  <c r="AV67" i="4"/>
  <c r="Y62" i="4"/>
  <c r="AA62" i="4" s="1"/>
  <c r="Z49" i="4"/>
  <c r="AL49" i="4" s="1"/>
  <c r="AC49" i="4"/>
  <c r="AB49" i="4"/>
  <c r="AN49" i="4" s="1"/>
  <c r="AT49" i="4" s="1"/>
  <c r="AR49" i="4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R848" i="4" s="1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P635" i="4" s="1"/>
  <c r="AV635" i="4" s="1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P624" i="4" s="1"/>
  <c r="AV624" i="4" s="1"/>
  <c r="Z847" i="4"/>
  <c r="AD847" i="4"/>
  <c r="AE847" i="4"/>
  <c r="AQ847" i="4" s="1"/>
  <c r="AB847" i="4"/>
  <c r="AN847" i="4" s="1"/>
  <c r="AT847" i="4" s="1"/>
  <c r="AC847" i="4"/>
  <c r="AA847" i="4"/>
  <c r="AM847" i="4" s="1"/>
  <c r="AS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AP74" i="4"/>
  <c r="AV74" i="4" s="1"/>
  <c r="AL74" i="4"/>
  <c r="AR74" i="4" s="1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Q651" i="4"/>
  <c r="AW651" i="4" s="1"/>
  <c r="AN651" i="4"/>
  <c r="AT651" i="4" s="1"/>
  <c r="AB611" i="4"/>
  <c r="AN611" i="4" s="1"/>
  <c r="AT611" i="4" s="1"/>
  <c r="Z611" i="4"/>
  <c r="AL611" i="4" s="1"/>
  <c r="AR611" i="4" s="1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G681" i="4"/>
  <c r="AF681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D863" i="4"/>
  <c r="AE863" i="4"/>
  <c r="AB863" i="4"/>
  <c r="AN863" i="4" s="1"/>
  <c r="AC863" i="4"/>
  <c r="AA863" i="4"/>
  <c r="AM863" i="4" s="1"/>
  <c r="AS863" i="4" s="1"/>
  <c r="AT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T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 s="1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O588" i="4" s="1"/>
  <c r="AU588" i="4" s="1"/>
  <c r="AE588" i="4"/>
  <c r="AQ588" i="4" s="1"/>
  <c r="AW588" i="4" s="1"/>
  <c r="Z588" i="4"/>
  <c r="AL588" i="4" s="1"/>
  <c r="AR588" i="4" s="1"/>
  <c r="AD588" i="4"/>
  <c r="AP588" i="4" s="1"/>
  <c r="AV588" i="4" s="1"/>
  <c r="AA588" i="4"/>
  <c r="AM588" i="4" s="1"/>
  <c r="AS588" i="4" s="1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M592" i="4" s="1"/>
  <c r="AS592" i="4" s="1"/>
  <c r="AB594" i="4"/>
  <c r="AN594" i="4" s="1"/>
  <c r="AT594" i="4" s="1"/>
  <c r="Z594" i="4"/>
  <c r="AL594" i="4" s="1"/>
  <c r="AR594" i="4" s="1"/>
  <c r="AC598" i="4"/>
  <c r="AA598" i="4"/>
  <c r="AM598" i="4" s="1"/>
  <c r="AS598" i="4" s="1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M571" i="4" s="1"/>
  <c r="AS571" i="4" s="1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C21" i="4"/>
  <c r="AO21" i="4" s="1"/>
  <c r="AU21" i="4" s="1"/>
  <c r="AA21" i="4"/>
  <c r="AM21" i="4" s="1"/>
  <c r="AS21" i="4" s="1"/>
  <c r="AV21" i="4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S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G626" i="4"/>
  <c r="E626" i="4"/>
  <c r="I626" i="4" s="1"/>
  <c r="F626" i="4"/>
  <c r="J626" i="4" s="1"/>
  <c r="D626" i="4"/>
  <c r="H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N590" i="4" s="1"/>
  <c r="AT590" i="4" s="1"/>
  <c r="AA590" i="4"/>
  <c r="AM590" i="4" s="1"/>
  <c r="AS590" i="4" s="1"/>
  <c r="AC590" i="4"/>
  <c r="AO590" i="4" s="1"/>
  <c r="AU590" i="4" s="1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L637" i="4" s="1"/>
  <c r="AE637" i="4"/>
  <c r="AB637" i="4"/>
  <c r="AC637" i="4"/>
  <c r="AR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O609" i="4" s="1"/>
  <c r="AU609" i="4" s="1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L645" i="4" s="1"/>
  <c r="AR645" i="4" s="1"/>
  <c r="AE645" i="4"/>
  <c r="AQ645" i="4" s="1"/>
  <c r="AW645" i="4" s="1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E729" i="4"/>
  <c r="AB729" i="4"/>
  <c r="AN729" i="4" s="1"/>
  <c r="AT729" i="4" s="1"/>
  <c r="AR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K530" i="4"/>
  <c r="AQ530" i="4" s="1"/>
  <c r="AW530" i="4" s="1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D507" i="4"/>
  <c r="H507" i="4" s="1"/>
  <c r="E507" i="4"/>
  <c r="I507" i="4" s="1"/>
  <c r="F507" i="4"/>
  <c r="J507" i="4" s="1"/>
  <c r="G507" i="4"/>
  <c r="F567" i="4"/>
  <c r="J567" i="4" s="1"/>
  <c r="D567" i="4"/>
  <c r="H567" i="4" s="1"/>
  <c r="E567" i="4"/>
  <c r="I567" i="4" s="1"/>
  <c r="G567" i="4"/>
  <c r="AP532" i="4"/>
  <c r="AV532" i="4" s="1"/>
  <c r="AM530" i="4"/>
  <c r="AS530" i="4" s="1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P550" i="4" s="1"/>
  <c r="AV550" i="4" s="1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G483" i="4"/>
  <c r="D483" i="4"/>
  <c r="H483" i="4" s="1"/>
  <c r="F483" i="4"/>
  <c r="J483" i="4" s="1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M471" i="4"/>
  <c r="AS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N471" i="4" s="1"/>
  <c r="AT471" i="4" s="1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Q492" i="4"/>
  <c r="AW492" i="4" s="1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Q198" i="4" s="1"/>
  <c r="AW198" i="4" s="1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P267" i="4" s="1"/>
  <c r="AV267" i="4" s="1"/>
  <c r="AI267" i="4"/>
  <c r="AE267" i="4"/>
  <c r="AQ267" i="4" s="1"/>
  <c r="AW267" i="4" s="1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O267" i="4"/>
  <c r="AU267" i="4" s="1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M203" i="4"/>
  <c r="AS203" i="4" s="1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AO329" i="4" s="1"/>
  <c r="AU329" i="4" s="1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L268" i="4"/>
  <c r="AR268" i="4" s="1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A283" i="4"/>
  <c r="AC293" i="4"/>
  <c r="AD268" i="4"/>
  <c r="AG208" i="4"/>
  <c r="AM208" i="4" s="1"/>
  <c r="AS208" i="4" s="1"/>
  <c r="AI208" i="4"/>
  <c r="AD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N472" i="4" s="1"/>
  <c r="AT472" i="4" s="1"/>
  <c r="AJ472" i="4"/>
  <c r="AP472" i="4" s="1"/>
  <c r="AV472" i="4" s="1"/>
  <c r="AI472" i="4"/>
  <c r="AO472" i="4" s="1"/>
  <c r="AU472" i="4" s="1"/>
  <c r="AQ473" i="4"/>
  <c r="AW473" i="4" s="1"/>
  <c r="G455" i="4"/>
  <c r="D455" i="4"/>
  <c r="H455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E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L480" i="4" s="1"/>
  <c r="AR480" i="4" s="1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L442" i="4" s="1"/>
  <c r="AR442" i="4" s="1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R461" i="4" s="1"/>
  <c r="AB461" i="4"/>
  <c r="AN461" i="4" s="1"/>
  <c r="AT461" i="4" s="1"/>
  <c r="AA461" i="4"/>
  <c r="AC461" i="4"/>
  <c r="AO461" i="4" s="1"/>
  <c r="AU461" i="4" s="1"/>
  <c r="AD461" i="4"/>
  <c r="AE461" i="4"/>
  <c r="AQ461" i="4" s="1"/>
  <c r="AW461" i="4" s="1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M407" i="4" s="1"/>
  <c r="AS407" i="4" s="1"/>
  <c r="AB407" i="4"/>
  <c r="AN407" i="4" s="1"/>
  <c r="AT407" i="4" s="1"/>
  <c r="AE407" i="4"/>
  <c r="AQ407" i="4" s="1"/>
  <c r="AW407" i="4" s="1"/>
  <c r="Z407" i="4"/>
  <c r="D447" i="4"/>
  <c r="H447" i="4" s="1"/>
  <c r="F447" i="4"/>
  <c r="J447" i="4" s="1"/>
  <c r="E447" i="4"/>
  <c r="I447" i="4" s="1"/>
  <c r="G44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F438" i="4"/>
  <c r="AK474" i="4"/>
  <c r="AM472" i="4"/>
  <c r="AS472" i="4" s="1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Q403" i="4"/>
  <c r="AW403" i="4" s="1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323" i="4" s="1"/>
  <c r="AS323" i="4" s="1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Z281" i="4"/>
  <c r="AA281" i="4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K229" i="4"/>
  <c r="AI291" i="4"/>
  <c r="AO291" i="4" s="1"/>
  <c r="AU291" i="4" s="1"/>
  <c r="Y361" i="4"/>
  <c r="AA361" i="4" s="1"/>
  <c r="AF295" i="4"/>
  <c r="AJ283" i="4"/>
  <c r="AP283" i="4" s="1"/>
  <c r="AV283" i="4" s="1"/>
  <c r="AO326" i="4"/>
  <c r="AU326" i="4" s="1"/>
  <c r="AQ318" i="4"/>
  <c r="AW318" i="4" s="1"/>
  <c r="AD323" i="4"/>
  <c r="AP323" i="4" s="1"/>
  <c r="AV323" i="4" s="1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P313" i="4" s="1"/>
  <c r="AV313" i="4" s="1"/>
  <c r="AA233" i="4"/>
  <c r="AI268" i="4"/>
  <c r="AG268" i="4"/>
  <c r="AE268" i="4"/>
  <c r="AC208" i="4"/>
  <c r="AE208" i="4"/>
  <c r="AQ208" i="4" s="1"/>
  <c r="AW208" i="4" s="1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L283" i="4"/>
  <c r="AR283" i="4" s="1"/>
  <c r="AE231" i="4"/>
  <c r="AQ231" i="4" s="1"/>
  <c r="AW231" i="4" s="1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D213" i="4"/>
  <c r="H213" i="4" s="1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AA196" i="4" s="1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A202" i="4"/>
  <c r="AJ202" i="4"/>
  <c r="AK202" i="4"/>
  <c r="AQ202" i="4" s="1"/>
  <c r="AW202" i="4" s="1"/>
  <c r="AG202" i="4"/>
  <c r="AI202" i="4"/>
  <c r="AO202" i="4" s="1"/>
  <c r="AU202" i="4" s="1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O323" i="4"/>
  <c r="AU323" i="4" s="1"/>
  <c r="AP299" i="4"/>
  <c r="AV299" i="4" s="1"/>
  <c r="AQ299" i="4"/>
  <c r="AW299" i="4" s="1"/>
  <c r="AE280" i="4"/>
  <c r="AQ280" i="4" s="1"/>
  <c r="AW280" i="4" s="1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AO188" i="4" s="1"/>
  <c r="AU188" i="4" s="1"/>
  <c r="Z188" i="4"/>
  <c r="AB196" i="4"/>
  <c r="AE196" i="4"/>
  <c r="F381" i="4"/>
  <c r="J381" i="4" s="1"/>
  <c r="E381" i="4"/>
  <c r="I381" i="4" s="1"/>
  <c r="D381" i="4"/>
  <c r="H381" i="4" s="1"/>
  <c r="G381" i="4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A438" i="4"/>
  <c r="AO545" i="4"/>
  <c r="AU545" i="4" s="1"/>
  <c r="Z528" i="4"/>
  <c r="AE528" i="4"/>
  <c r="AB528" i="4"/>
  <c r="AC528" i="4"/>
  <c r="AD528" i="4"/>
  <c r="AP528" i="4" s="1"/>
  <c r="AV528" i="4" s="1"/>
  <c r="AA528" i="4"/>
  <c r="AD524" i="4"/>
  <c r="AB524" i="4"/>
  <c r="AE524" i="4"/>
  <c r="AA524" i="4"/>
  <c r="AC524" i="4"/>
  <c r="Z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O496" i="4" s="1"/>
  <c r="AU496" i="4" s="1"/>
  <c r="AD496" i="4"/>
  <c r="AE496" i="4"/>
  <c r="Z454" i="4"/>
  <c r="AA454" i="4"/>
  <c r="AB454" i="4"/>
  <c r="AC454" i="4"/>
  <c r="AD454" i="4"/>
  <c r="AP454" i="4" s="1"/>
  <c r="AV454" i="4" s="1"/>
  <c r="AE454" i="4"/>
  <c r="AD504" i="4"/>
  <c r="AA504" i="4"/>
  <c r="AB504" i="4"/>
  <c r="AN504" i="4" s="1"/>
  <c r="AT504" i="4" s="1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B440" i="4"/>
  <c r="AC440" i="4"/>
  <c r="Z440" i="4"/>
  <c r="AV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Z444" i="4"/>
  <c r="AA444" i="4"/>
  <c r="AB444" i="4"/>
  <c r="AC444" i="4"/>
  <c r="AD444" i="4"/>
  <c r="AE444" i="4"/>
  <c r="AC450" i="4"/>
  <c r="AB450" i="4"/>
  <c r="AE450" i="4"/>
  <c r="Z450" i="4"/>
  <c r="AD450" i="4"/>
  <c r="AP450" i="4" s="1"/>
  <c r="AV450" i="4" s="1"/>
  <c r="AA450" i="4"/>
  <c r="Z522" i="4"/>
  <c r="AL522" i="4" s="1"/>
  <c r="AR522" i="4" s="1"/>
  <c r="AE522" i="4"/>
  <c r="AQ522" i="4" s="1"/>
  <c r="AW522" i="4" s="1"/>
  <c r="AB522" i="4"/>
  <c r="AC522" i="4"/>
  <c r="AD522" i="4"/>
  <c r="AA522" i="4"/>
  <c r="AG456" i="4"/>
  <c r="AH456" i="4"/>
  <c r="AJ504" i="4"/>
  <c r="Z542" i="4"/>
  <c r="AB542" i="4"/>
  <c r="AN542" i="4" s="1"/>
  <c r="AT542" i="4" s="1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631" i="4" l="1"/>
  <c r="AV631" i="4" s="1"/>
  <c r="AO631" i="4"/>
  <c r="AU631" i="4" s="1"/>
  <c r="AN579" i="4"/>
  <c r="AT579" i="4" s="1"/>
  <c r="AM579" i="4"/>
  <c r="AS579" i="4" s="1"/>
  <c r="AL613" i="4"/>
  <c r="AR613" i="4" s="1"/>
  <c r="E579" i="4"/>
  <c r="I579" i="4" s="1"/>
  <c r="G579" i="4"/>
  <c r="D579" i="4"/>
  <c r="H579" i="4" s="1"/>
  <c r="F579" i="4"/>
  <c r="J579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Q229" i="4" s="1"/>
  <c r="AW229" i="4" s="1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N295" i="4"/>
  <c r="AT295" i="4" s="1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P914" i="4" s="1"/>
  <c r="AB914" i="4"/>
  <c r="AW914" i="4"/>
  <c r="AT914" i="4"/>
  <c r="Z914" i="4"/>
  <c r="AL914" i="4" s="1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O785" i="4" s="1"/>
  <c r="AU785" i="4" s="1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M930" i="4" s="1"/>
  <c r="AW930" i="4"/>
  <c r="AG930" i="4"/>
  <c r="AD930" i="4"/>
  <c r="AP930" i="4" s="1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L753" i="4" s="1"/>
  <c r="AR753" i="4" s="1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L1001" i="4" s="1"/>
  <c r="AD1001" i="4"/>
  <c r="AU1001" i="4"/>
  <c r="AI1001" i="4"/>
  <c r="AB1001" i="4"/>
  <c r="AN1001" i="4" s="1"/>
  <c r="AV1001" i="4"/>
  <c r="AF1001" i="4"/>
  <c r="AH1001" i="4"/>
  <c r="AT1001" i="4"/>
  <c r="AA1001" i="4"/>
  <c r="AE1001" i="4"/>
  <c r="AJ1001" i="4"/>
  <c r="AK1001" i="4"/>
  <c r="AS1001" i="4"/>
  <c r="AC1001" i="4"/>
  <c r="AO1001" i="4" s="1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E365" i="4"/>
  <c r="I365" i="4" s="1"/>
  <c r="G365" i="4"/>
  <c r="AQ379" i="4"/>
  <c r="AW379" i="4" s="1"/>
  <c r="AE411" i="4"/>
  <c r="AC411" i="4"/>
  <c r="AE224" i="4"/>
  <c r="AM357" i="4"/>
  <c r="AS357" i="4" s="1"/>
  <c r="F217" i="4"/>
  <c r="J217" i="4" s="1"/>
  <c r="E217" i="4"/>
  <c r="I217" i="4" s="1"/>
  <c r="D217" i="4"/>
  <c r="H21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90" i="4"/>
  <c r="AV390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L411" i="4"/>
  <c r="AR411" i="4" s="1"/>
  <c r="AN587" i="4"/>
  <c r="AT587" i="4" s="1"/>
  <c r="AJ672" i="4"/>
  <c r="AP672" i="4" s="1"/>
  <c r="AV672" i="4" s="1"/>
  <c r="AK676" i="4"/>
  <c r="AQ676" i="4" s="1"/>
  <c r="AW676" i="4" s="1"/>
  <c r="AP422" i="4"/>
  <c r="AV422" i="4" s="1"/>
  <c r="AQ234" i="4"/>
  <c r="AW234" i="4" s="1"/>
  <c r="AM469" i="4"/>
  <c r="AS469" i="4" s="1"/>
  <c r="AO455" i="4"/>
  <c r="AU455" i="4" s="1"/>
  <c r="AQ597" i="4"/>
  <c r="AW597" i="4" s="1"/>
  <c r="AQ411" i="4"/>
  <c r="AW411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O734" i="4" s="1"/>
  <c r="AU734" i="4" s="1"/>
  <c r="AA734" i="4"/>
  <c r="AQ829" i="4"/>
  <c r="AW829" i="4" s="1"/>
  <c r="AM829" i="4"/>
  <c r="AS829" i="4" s="1"/>
  <c r="AK837" i="4"/>
  <c r="AQ837" i="4" s="1"/>
  <c r="AW837" i="4" s="1"/>
  <c r="AM703" i="4"/>
  <c r="AS703" i="4" s="1"/>
  <c r="AG715" i="4"/>
  <c r="AQ772" i="4"/>
  <c r="AW772" i="4" s="1"/>
  <c r="AG837" i="4"/>
  <c r="AN719" i="4"/>
  <c r="AT719" i="4" s="1"/>
  <c r="AJ734" i="4"/>
  <c r="AF734" i="4"/>
  <c r="AL734" i="4" s="1"/>
  <c r="AR734" i="4" s="1"/>
  <c r="D734" i="4" s="1"/>
  <c r="H734" i="4" s="1"/>
  <c r="AF715" i="4"/>
  <c r="AN717" i="4"/>
  <c r="AT717" i="4" s="1"/>
  <c r="AE837" i="4"/>
  <c r="AD837" i="4"/>
  <c r="AP837" i="4" s="1"/>
  <c r="AV837" i="4" s="1"/>
  <c r="AD743" i="4"/>
  <c r="AQ719" i="4"/>
  <c r="AW719" i="4" s="1"/>
  <c r="AN734" i="4"/>
  <c r="AT734" i="4" s="1"/>
  <c r="AM734" i="4"/>
  <c r="AS734" i="4" s="1"/>
  <c r="AQ734" i="4"/>
  <c r="AW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P734" i="4"/>
  <c r="AV734" i="4" s="1"/>
  <c r="AC837" i="4"/>
  <c r="AB837" i="4"/>
  <c r="AN837" i="4" s="1"/>
  <c r="AT837" i="4" s="1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M837" i="4" s="1"/>
  <c r="AS837" i="4" s="1"/>
  <c r="AP719" i="4"/>
  <c r="AV719" i="4" s="1"/>
  <c r="AC724" i="4"/>
  <c r="AD715" i="4"/>
  <c r="AP715" i="4" s="1"/>
  <c r="AV715" i="4" s="1"/>
  <c r="Z749" i="4"/>
  <c r="AG724" i="4"/>
  <c r="AM719" i="4"/>
  <c r="AS719" i="4" s="1"/>
  <c r="F734" i="4"/>
  <c r="J734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M724" i="4" s="1"/>
  <c r="AS724" i="4" s="1"/>
  <c r="AJ724" i="4"/>
  <c r="AE724" i="4"/>
  <c r="AA708" i="4"/>
  <c r="AF708" i="4"/>
  <c r="AJ708" i="4"/>
  <c r="AP708" i="4" s="1"/>
  <c r="AV708" i="4" s="1"/>
  <c r="AK708" i="4"/>
  <c r="AG708" i="4"/>
  <c r="AE708" i="4"/>
  <c r="AQ708" i="4" s="1"/>
  <c r="AW708" i="4" s="1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AO853" i="4" s="1"/>
  <c r="AU853" i="4" s="1"/>
  <c r="Z853" i="4"/>
  <c r="AG853" i="4"/>
  <c r="Y868" i="4"/>
  <c r="AC868" i="4" s="1"/>
  <c r="AK809" i="4"/>
  <c r="Y866" i="4"/>
  <c r="Y870" i="4"/>
  <c r="AI724" i="4"/>
  <c r="AO724" i="4" s="1"/>
  <c r="AU724" i="4" s="1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O619" i="4" s="1"/>
  <c r="AU619" i="4" s="1"/>
  <c r="AB619" i="4"/>
  <c r="AN619" i="4" s="1"/>
  <c r="AT619" i="4" s="1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Q809" i="4" s="1"/>
  <c r="AW809" i="4" s="1"/>
  <c r="AB809" i="4"/>
  <c r="AN676" i="4"/>
  <c r="AT676" i="4" s="1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L676" i="4" s="1"/>
  <c r="AR676" i="4" s="1"/>
  <c r="E676" i="4" s="1"/>
  <c r="I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P629" i="4" s="1"/>
  <c r="AV629" i="4" s="1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P539" i="4" s="1"/>
  <c r="AV539" i="4" s="1"/>
  <c r="AK539" i="4"/>
  <c r="AI539" i="4"/>
  <c r="AO539" i="4" s="1"/>
  <c r="AU539" i="4" s="1"/>
  <c r="AD792" i="4"/>
  <c r="AG792" i="4"/>
  <c r="AJ792" i="4"/>
  <c r="AE792" i="4"/>
  <c r="AH792" i="4"/>
  <c r="AN792" i="4" s="1"/>
  <c r="AT792" i="4" s="1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O676" i="4"/>
  <c r="AU676" i="4" s="1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Q678" i="4"/>
  <c r="AW678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L678" i="4"/>
  <c r="AR678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P867" i="4" s="1"/>
  <c r="AV867" i="4" s="1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M173" i="4" s="1"/>
  <c r="AS173" i="4" s="1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L698" i="4" s="1"/>
  <c r="AR698" i="4" s="1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AQ689" i="4" s="1"/>
  <c r="AW689" i="4" s="1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L605" i="4" s="1"/>
  <c r="AR605" i="4" s="1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AL642" i="4" s="1"/>
  <c r="AR642" i="4" s="1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N370" i="4" s="1"/>
  <c r="AT370" i="4" s="1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AL232" i="4"/>
  <c r="AR232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F212" i="4"/>
  <c r="AI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Z240" i="4"/>
  <c r="AH240" i="4"/>
  <c r="AG240" i="4"/>
  <c r="AF240" i="4"/>
  <c r="AI240" i="4"/>
  <c r="AJ240" i="4"/>
  <c r="AF216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D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B548" i="4"/>
  <c r="AC548" i="4"/>
  <c r="AD548" i="4"/>
  <c r="AA548" i="4"/>
  <c r="Z548" i="4"/>
  <c r="AE548" i="4"/>
  <c r="AF548" i="4"/>
  <c r="AH548" i="4"/>
  <c r="AK548" i="4"/>
  <c r="AG548" i="4"/>
  <c r="AJ548" i="4"/>
  <c r="AI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Q629" i="4" l="1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AQ923" i="4" s="1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L936" i="4" s="1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M852" i="4"/>
  <c r="AS852" i="4" s="1"/>
  <c r="AC865" i="4"/>
  <c r="Z865" i="4"/>
  <c r="AH865" i="4"/>
  <c r="AD865" i="4"/>
  <c r="AE865" i="4"/>
  <c r="AG865" i="4"/>
  <c r="AF865" i="4"/>
  <c r="AB865" i="4"/>
  <c r="AN865" i="4" s="1"/>
  <c r="AT865" i="4" s="1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F853" i="4"/>
  <c r="J853" i="4" s="1"/>
  <c r="G853" i="4"/>
  <c r="E853" i="4"/>
  <c r="I853" i="4" s="1"/>
  <c r="D853" i="4"/>
  <c r="H853" i="4" s="1"/>
  <c r="AO852" i="4"/>
  <c r="AU852" i="4" s="1"/>
  <c r="AL852" i="4"/>
  <c r="AR852" i="4" s="1"/>
  <c r="E863" i="4"/>
  <c r="I863" i="4" s="1"/>
  <c r="G863" i="4"/>
  <c r="F863" i="4"/>
  <c r="J863" i="4" s="1"/>
  <c r="D863" i="4"/>
  <c r="H863" i="4" s="1"/>
  <c r="AK852" i="4"/>
  <c r="AQ852" i="4" s="1"/>
  <c r="AW852" i="4" s="1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N256" i="4" s="1"/>
  <c r="AT256" i="4" s="1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E574" i="4"/>
  <c r="I574" i="4" s="1"/>
  <c r="F574" i="4"/>
  <c r="J574" i="4" s="1"/>
  <c r="D574" i="4"/>
  <c r="H574" i="4" s="1"/>
  <c r="G574" i="4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G286" i="4"/>
  <c r="E286" i="4"/>
  <c r="I286" i="4" s="1"/>
  <c r="D286" i="4"/>
  <c r="H286" i="4" s="1"/>
  <c r="F286" i="4"/>
  <c r="J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D563" i="4"/>
  <c r="H563" i="4" s="1"/>
  <c r="F563" i="4"/>
  <c r="J563" i="4" s="1"/>
  <c r="G563" i="4"/>
  <c r="E563" i="4"/>
  <c r="I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G533" i="4"/>
  <c r="F533" i="4"/>
  <c r="J533" i="4" s="1"/>
  <c r="D533" i="4"/>
  <c r="H533" i="4" s="1"/>
  <c r="E533" i="4"/>
  <c r="I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F600" i="4"/>
  <c r="J600" i="4" s="1"/>
  <c r="E600" i="4"/>
  <c r="I600" i="4" s="1"/>
  <c r="G600" i="4"/>
  <c r="D600" i="4"/>
  <c r="H600" i="4" s="1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G548" i="4"/>
  <c r="E548" i="4"/>
  <c r="I548" i="4" s="1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48" i="4"/>
  <c r="AV548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AQ566" i="4" l="1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476" i="4"/>
  <c r="H476" i="4" s="1"/>
  <c r="D305" i="4"/>
  <c r="H305" i="4" s="1"/>
  <c r="AN90" i="4"/>
  <c r="AT90" i="4" s="1"/>
  <c r="AL165" i="4"/>
  <c r="AR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M157" i="4" l="1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<sst xmlns="http://schemas.openxmlformats.org/spreadsheetml/2006/main" count="4708" uniqueCount="517">
  <si>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</si>
  <si>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</si>
  <si>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</si>
  <si>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</si>
  <si>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</si>
  <si>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</si>
  <si>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</si>
  <si>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</si>
  <si>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</si>
  <si>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</si>
  <si>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</si>
  <si>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</si>
  <si>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</si>
  <si>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</si>
  <si>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</si>
  <si>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</si>
  <si>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</si>
  <si>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</si>
  <si>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</si>
  <si>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</si>
  <si>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</si>
  <si>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</si>
  <si>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</si>
  <si>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</si>
  <si>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</si>
  <si>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</si>
  <si>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</si>
  <si>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</si>
  <si>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</si>
  <si>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</si>
  <si>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</si>
  <si>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</si>
  <si>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</si>
  <si>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</si>
  <si>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</si>
  <si>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</si>
  <si>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</si>
  <si>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</si>
  <si>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</si>
  <si>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</si>
  <si>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</si>
  <si>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</si>
  <si>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</si>
  <si>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</si>
  <si>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</si>
  <si>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</si>
  <si>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</si>
  <si>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</si>
  <si>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</si>
  <si>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</si>
  <si>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</si>
  <si>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</si>
  <si>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</si>
  <si>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</si>
  <si>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</si>
  <si>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</si>
  <si>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</si>
  <si>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</si>
  <si>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</si>
  <si>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</si>
  <si>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</si>
  <si>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</si>
  <si>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</si>
  <si>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</si>
  <si>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</si>
  <si>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</si>
  <si>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</si>
  <si>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</si>
  <si>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</si>
  <si>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</si>
  <si>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</si>
  <si>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</si>
  <si>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</si>
  <si>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</si>
  <si>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</si>
  <si>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</si>
  <si>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</si>
  <si>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</si>
  <si>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</si>
  <si>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</si>
  <si>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</si>
  <si>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</si>
  <si>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</si>
  <si>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</si>
  <si>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</si>
  <si>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</si>
  <si>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</si>
  <si>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</si>
  <si>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</si>
  <si>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</si>
  <si>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</si>
  <si>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</si>
  <si>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</si>
  <si>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</si>
  <si>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</si>
  <si>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</si>
  <si>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</si>
  <si>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</si>
  <si>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</si>
  <si>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</si>
  <si>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</si>
  <si>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</si>
  <si>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</si>
  <si>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</si>
  <si>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</si>
  <si>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</si>
  <si>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</si>
  <si>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</si>
  <si>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</si>
  <si>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</si>
  <si>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</si>
  <si>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</si>
  <si>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</si>
  <si>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</si>
  <si>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</si>
  <si>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</si>
  <si>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</si>
  <si>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</si>
  <si>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</si>
  <si>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</si>
  <si>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</si>
  <si>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</si>
  <si>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</si>
  <si>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</si>
  <si>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</si>
  <si>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</si>
  <si>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</si>
  <si>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</si>
  <si>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</si>
  <si>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</si>
  <si>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</si>
  <si>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</si>
  <si>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</si>
  <si>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</si>
  <si>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</si>
  <si>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</si>
  <si>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</si>
  <si>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</si>
  <si>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</si>
  <si>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</si>
  <si>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</si>
  <si>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</si>
  <si>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</si>
  <si>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</si>
  <si>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</si>
  <si>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</si>
  <si>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</si>
  <si>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</si>
  <si>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</si>
  <si>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</si>
  <si>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</si>
  <si>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</si>
  <si>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</si>
  <si>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</si>
  <si>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</si>
  <si>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</si>
  <si>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</si>
  <si>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</si>
  <si>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</si>
  <si>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</si>
  <si>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</si>
  <si>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</si>
  <si>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</si>
  <si>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</si>
  <si>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</si>
  <si>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</si>
  <si>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</si>
  <si>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</si>
  <si>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</si>
  <si>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</si>
  <si>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</si>
  <si>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</si>
  <si>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</si>
  <si>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</si>
  <si>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</si>
  <si>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</si>
  <si>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</si>
  <si>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</si>
  <si>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</si>
  <si>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</si>
  <si>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</si>
  <si>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</si>
  <si>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</si>
  <si>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</si>
  <si>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</si>
  <si>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</si>
  <si>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</si>
  <si>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</si>
  <si>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</si>
  <si>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</si>
  <si>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</si>
  <si>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</si>
  <si>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</si>
  <si>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</si>
  <si>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</si>
  <si>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</si>
  <si>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</si>
  <si>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</si>
  <si>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</si>
  <si>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</si>
  <si>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</si>
  <si>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</si>
  <si>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</si>
  <si>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</si>
  <si>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</si>
  <si>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</si>
  <si>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</si>
  <si>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</si>
  <si>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</si>
  <si>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</si>
  <si>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</si>
  <si>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</si>
  <si>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</si>
  <si>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</si>
  <si>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</si>
  <si>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</si>
  <si>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</si>
  <si>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</si>
  <si>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</si>
  <si>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</si>
  <si>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</si>
  <si>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</si>
  <si>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</si>
  <si>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</si>
  <si>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</si>
  <si>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</si>
  <si>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</si>
  <si>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</si>
  <si>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</si>
  <si>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</si>
  <si>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</si>
  <si>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</si>
  <si>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</si>
  <si>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</si>
  <si>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</si>
  <si>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</si>
  <si>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</si>
  <si>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</si>
  <si>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</si>
  <si>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</si>
  <si>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</si>
  <si>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</si>
  <si>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</si>
  <si>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</si>
  <si>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</si>
  <si>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</si>
  <si>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</si>
  <si>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</si>
  <si>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</si>
  <si>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</si>
  <si>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</si>
  <si>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</si>
  <si>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</si>
  <si>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</si>
  <si>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</si>
  <si>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</si>
  <si>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</si>
  <si>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</si>
  <si>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</si>
  <si>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</si>
  <si>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</si>
  <si>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</si>
  <si>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</si>
  <si>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</si>
  <si>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</si>
  <si>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</si>
  <si>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</si>
  <si>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</si>
  <si>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</si>
  <si>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</si>
  <si>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</si>
  <si>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</si>
  <si>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</si>
  <si>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</si>
  <si>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</si>
  <si>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</si>
  <si>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</si>
  <si>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</si>
  <si>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</si>
  <si>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</si>
  <si>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</si>
  <si>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</si>
  <si>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</si>
  <si>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</si>
  <si>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</si>
  <si>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</si>
  <si>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</si>
  <si>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</si>
  <si>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</si>
  <si>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</si>
  <si>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</si>
  <si>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</si>
  <si>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</si>
  <si>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</si>
  <si>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</si>
  <si>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</si>
  <si>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</si>
  <si>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</si>
  <si>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</si>
  <si>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</si>
  <si>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</si>
  <si>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</si>
  <si>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</si>
  <si>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</si>
  <si>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</si>
  <si>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</si>
  <si>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</si>
  <si>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</si>
  <si>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</si>
  <si>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</si>
  <si>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</si>
  <si>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</si>
  <si>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</si>
  <si>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</si>
  <si>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</si>
  <si>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</si>
  <si>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</si>
  <si>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</si>
  <si>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</si>
  <si>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</si>
  <si>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</si>
  <si>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</si>
  <si>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</si>
  <si>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</si>
  <si>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</si>
  <si>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</si>
  <si>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</si>
  <si>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</si>
  <si>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</si>
  <si>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</si>
  <si>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</si>
  <si>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</si>
  <si>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</si>
  <si>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</si>
  <si>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</si>
  <si>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</si>
  <si>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</si>
  <si>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</si>
  <si>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</si>
  <si>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</si>
  <si>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</si>
  <si>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</si>
  <si>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</si>
  <si>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</si>
  <si>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</si>
  <si>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</si>
  <si>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</si>
  <si>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</si>
  <si>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</si>
  <si>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</si>
  <si>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</si>
  <si>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</si>
  <si>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</si>
  <si>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</si>
  <si>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</si>
  <si>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</si>
  <si>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</si>
  <si>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</si>
  <si>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</si>
  <si>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</si>
  <si>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</si>
  <si>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</si>
  <si>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</si>
  <si>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</si>
  <si>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</si>
  <si>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</si>
  <si>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</si>
  <si>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</si>
  <si>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</si>
  <si>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</si>
  <si>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</si>
  <si>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</si>
  <si>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</si>
  <si>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</si>
  <si>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</si>
  <si>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</si>
  <si>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</si>
  <si>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</si>
  <si>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</si>
  <si>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</si>
  <si>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</si>
  <si>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</si>
  <si>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</si>
  <si>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</si>
  <si>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</si>
  <si>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</si>
  <si>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</si>
  <si>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</si>
  <si>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</si>
  <si>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</si>
  <si>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</si>
  <si>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</si>
  <si>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</si>
  <si>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</si>
  <si>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</si>
  <si>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</si>
  <si>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</si>
  <si>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</si>
  <si>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</si>
  <si>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</si>
  <si>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</si>
  <si>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</si>
  <si>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</si>
  <si>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</si>
  <si>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</si>
  <si>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</si>
  <si>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</si>
  <si>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</si>
  <si>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</si>
  <si>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</si>
  <si>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</si>
  <si>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</si>
  <si>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</si>
  <si>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</si>
  <si>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</si>
  <si>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</si>
  <si>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</si>
  <si>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</si>
  <si>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</si>
  <si>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</si>
  <si>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</si>
  <si>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</si>
  <si>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</si>
  <si>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</si>
  <si>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</si>
  <si>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</si>
  <si>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</si>
  <si>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</si>
  <si>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</si>
  <si>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</si>
  <si>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</si>
  <si>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</si>
  <si>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</si>
  <si>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</si>
  <si>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</si>
  <si>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</si>
  <si>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</si>
  <si>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</si>
  <si>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</si>
  <si>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</si>
  <si>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</si>
  <si>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</si>
  <si>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</si>
  <si>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</si>
  <si>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</si>
  <si>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</si>
  <si>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</si>
  <si>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</si>
  <si>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</si>
  <si>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</si>
  <si>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</si>
  <si>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</si>
  <si>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</si>
  <si>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</si>
  <si>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</si>
  <si>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</si>
  <si>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</si>
  <si>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</si>
  <si>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</si>
  <si>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</si>
  <si>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</si>
  <si>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</si>
  <si>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</si>
  <si>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</si>
  <si>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</si>
  <si>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</si>
  <si>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</si>
  <si>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</si>
  <si>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</si>
  <si>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</si>
  <si>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</si>
  <si>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</si>
  <si>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</si>
  <si>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</si>
  <si>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</si>
  <si>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</si>
  <si>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</si>
  <si>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</si>
  <si>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</si>
  <si>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</si>
  <si>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</si>
  <si>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</si>
  <si>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</si>
  <si>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</si>
  <si>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</si>
  <si>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</si>
  <si>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</si>
  <si>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</si>
  <si>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</si>
  <si>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</si>
  <si>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</si>
  <si>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</si>
  <si>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</si>
  <si>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</si>
  <si>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</si>
  <si>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</si>
  <si>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</si>
  <si>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</si>
  <si>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</si>
  <si>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</si>
  <si>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Woking</t>
  </si>
  <si>
    <t>Halifax</t>
  </si>
  <si>
    <t>Sutton</t>
  </si>
  <si>
    <t>Eastleigh</t>
  </si>
  <si>
    <t>Notts County</t>
  </si>
  <si>
    <t>Hamilton</t>
  </si>
  <si>
    <t>St Johnstone</t>
  </si>
  <si>
    <t>Livingston</t>
  </si>
  <si>
    <t>Rangers</t>
  </si>
  <si>
    <t>0-5</t>
  </si>
  <si>
    <t>2-3</t>
  </si>
  <si>
    <t>3-3</t>
  </si>
  <si>
    <t>Maidenhead</t>
  </si>
  <si>
    <t>Torquay</t>
  </si>
  <si>
    <t>6-0</t>
  </si>
  <si>
    <t>2-4</t>
  </si>
  <si>
    <t>3-4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</si>
</sst>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0" fillId="0" borderId="0" xfId="0" applyNumberFormat="1" applyAlignment="1">
      <alignment horizontal="center"/>
    </xf>
    <xf numFmtId="49" fontId="0" fillId="5" borderId="0" xfId="0" applyNumberForma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14" fontId="0" fillId="2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1.0484438729518561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1.0523293923701496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1.0513326278789881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1.0521795989414335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1.0513326278789881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1.0549385447709132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1.0522559150967761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1.0541841730823214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1.0548923717759795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1.0629444687848131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1.0584574108458336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1.0926365508339835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1.0502857379813271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1.0597111971376585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1.0597111971376585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1.0593568958392465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1.0608381246291672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1.0597111971376585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1.0512018249471584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1.0509354515449301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1.0575635508862022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1.0611497315460385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1.0602391541885894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1.0535792336879053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1.0581003177923753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1.0509354515449301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1.057702745646198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1.056895036351561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1.0628171656645378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1.0597953687722241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1.0600632093526758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1.0819204349687941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1.0626247827424988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1.0813984437283319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1.0744841031203913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1.0792039355386174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1.0781763507516477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1.0817182877227722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1.0719901214070431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1.0636236687327365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1.0565141204944781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1.0503245504598744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1.0503245504598744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1.0581225564953149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1.0602391541885894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1.0602395532056077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1.056895036351561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1.0572141669010744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1.0571615895212632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1.0439719885779606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1.0501106530953337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1.0521795989414335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1.050186013602848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1.0449864577049268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1.0511989710920113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1.0522559150967761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1.042106143326367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1.0511368361869355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1.0538644213740753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1.0535792336879053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1.0552914984182968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1.0399586640868308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1.0497253316960662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1.041979455975633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1.0451911230503124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1.0461929391857427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1.0466503691020506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1.0517344996321181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1.0509442098096211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1.044303665417317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1.0513686083765104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1.0563848669654847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1.0419581736699886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1.0452436950640556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1.049117409735107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1.0376740753093197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1.0463684894705136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1.0417159380917833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1.0485628287452582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1.0342024872400046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1.0474928276143702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1.0342024872400046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1.0463684894705136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1.0624101239736632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1.0379105936695237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1.0385777255461535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1.0439719885779606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1.0401197761406094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1.0326216037183769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1.0468011795556451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1.0459631209894389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1.0533218816775407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1.0497253316960662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1.0580097445486314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1.0619653803953464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1.0605174007793741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1.0376740753093197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1.0351900225906741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1.0439719885779606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1.051371167265241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1.0602107487113226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1.0571615895212632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1.0502085589023142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1.0502857379813271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1.0394138550111416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1.0510694237812139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1.0449864577049268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1.0533218816775407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1.0475117579190587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1.0543967570307606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1.0487772084693074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1.0419581736699886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1.0493967898153296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1.0658585446489031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1.0637069279289246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1.0584605946196426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1.0515900730267522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1.0479830465041664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1.0450119742632082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1.0425381099894757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1.0458823332129663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1.0583720398690757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1.0485981343437822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1.0522559150967761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1.0512150176064545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1.0351900225906741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1.0452102388436428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1.0451911230503124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1.0463684894705136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1.0551236153407171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1.0538424813225786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1.0497253316960662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1.0487772084693074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1.054302385067432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1.0509930436304777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1.0485981343437822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1.0522559150967761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1.0502439111838868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1.0404319501157899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1.048583109071006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1.064154648311693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1.0602620774953408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1.0583708135254832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1.0584605946196426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1.0586391570182949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1.0589099176352577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1.0586402402731725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1.0586391570182949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1.0570274463634663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1.0636410008450974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1.0688734653100223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1.0586391570182949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1.0589099176352577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1.0643058963539642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1.0629444687848131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1.0652016546735219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1.0584605946196426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1.0658734026705068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1.0637069279289246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1.0606212727063642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1.0621588372033397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1.0668028349405521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1.0707920252364764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1.0552914984182968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1.0719067123302282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1.0710498142971454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1.0728504070978289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1.0713419446858048</v>
      </c>
      <c r="F353" s="6"/>
      <c r="H353" s="6"/>
      <c r="I353" s="6"/>
      <c r="J353" s="6"/>
      <c r="K353" s="6"/>
    </row>
    <row r="354" spans="4:11" x14ac:dyDescent="0.25">
      <c r="D354">
        <f>solve_for_d('True_Odds_Calculator_2-way'!A355,'True_Odds_Calculator_2-way'!#REF!,'True_Odds_Calculator_2-way'!B355,'Log_working_2-way'!B$1,'Log_working_2-way'!B$2)</f>
        <v>1.071200922068871</v>
      </c>
      <c r="F354" s="6"/>
      <c r="H354" s="6"/>
      <c r="I354" s="6"/>
      <c r="J354" s="6"/>
      <c r="K354" s="6"/>
    </row>
    <row r="355" spans="4:11" x14ac:dyDescent="0.25">
      <c r="D355">
        <f>solve_for_d('True_Odds_Calculator_2-way'!A356,'True_Odds_Calculator_2-way'!#REF!,'True_Odds_Calculator_2-way'!B356,'Log_working_2-way'!B$1,'Log_working_2-way'!B$2)</f>
        <v>1.0780742650164217</v>
      </c>
      <c r="F355" s="6"/>
      <c r="H355" s="6"/>
      <c r="I355" s="6"/>
      <c r="J355" s="6"/>
      <c r="K355" s="6"/>
    </row>
    <row r="356" spans="4:11" x14ac:dyDescent="0.25">
      <c r="D356">
        <f>solve_for_d('True_Odds_Calculator_2-way'!A357,'True_Odds_Calculator_2-way'!#REF!,'True_Odds_Calculator_2-way'!B357,'Log_working_2-way'!B$1,'Log_working_2-way'!B$2)</f>
        <v>1.0713419446858048</v>
      </c>
      <c r="F356" s="6"/>
      <c r="H356" s="6"/>
      <c r="I356" s="6"/>
      <c r="J356" s="6"/>
      <c r="K356" s="6"/>
    </row>
    <row r="357" spans="4:11" x14ac:dyDescent="0.25">
      <c r="D357">
        <f>solve_for_d('True_Odds_Calculator_2-way'!A358,'True_Odds_Calculator_2-way'!#REF!,'True_Odds_Calculator_2-way'!B358,'Log_working_2-way'!B$1,'Log_working_2-way'!B$2)</f>
        <v>1.0781763507516477</v>
      </c>
      <c r="F357" s="6"/>
      <c r="H357" s="6"/>
      <c r="I357" s="6"/>
      <c r="J357" s="6"/>
      <c r="K357" s="6"/>
    </row>
    <row r="358" spans="4:11" x14ac:dyDescent="0.25">
      <c r="D358">
        <f>solve_for_d('True_Odds_Calculator_2-way'!A359,'True_Odds_Calculator_2-way'!#REF!,'True_Odds_Calculator_2-way'!B359,'Log_working_2-way'!B$1,'Log_working_2-way'!B$2)</f>
        <v>1.0778691617951217</v>
      </c>
      <c r="F358" s="6"/>
      <c r="H358" s="6"/>
      <c r="I358" s="6"/>
      <c r="J358" s="6"/>
      <c r="K358" s="6"/>
    </row>
    <row r="359" spans="4:11" x14ac:dyDescent="0.25">
      <c r="D359">
        <f>solve_for_d('True_Odds_Calculator_2-way'!A360,'True_Odds_Calculator_2-way'!#REF!,'True_Odds_Calculator_2-way'!B360,'Log_working_2-way'!B$1,'Log_working_2-way'!B$2)</f>
        <v>1.0835244144200842</v>
      </c>
      <c r="F359" s="6"/>
      <c r="H359" s="6"/>
      <c r="I359" s="6"/>
      <c r="J359" s="6"/>
      <c r="K359" s="6"/>
    </row>
    <row r="360" spans="4:11" x14ac:dyDescent="0.25">
      <c r="D360">
        <f>solve_for_d('True_Odds_Calculator_2-way'!A361,'True_Odds_Calculator_2-way'!#REF!,'True_Odds_Calculator_2-way'!B361,'Log_working_2-way'!B$1,'Log_working_2-way'!B$2)</f>
        <v>1.0803742354632457</v>
      </c>
      <c r="F360" s="6"/>
      <c r="H360" s="6"/>
      <c r="I360" s="6"/>
      <c r="J360" s="6"/>
      <c r="K360" s="6"/>
    </row>
    <row r="361" spans="4:11" x14ac:dyDescent="0.25">
      <c r="D361">
        <f>solve_for_d('True_Odds_Calculator_2-way'!A362,'True_Odds_Calculator_2-way'!#REF!,'True_Odds_Calculator_2-way'!B362,'Log_working_2-way'!B$1,'Log_working_2-way'!B$2)</f>
        <v>1.037952243407696</v>
      </c>
      <c r="F361" s="6"/>
      <c r="H361" s="6"/>
      <c r="I361" s="6"/>
      <c r="J361" s="6"/>
      <c r="K361" s="6"/>
    </row>
    <row r="362" spans="4:11" x14ac:dyDescent="0.25">
      <c r="D362">
        <f>solve_for_d('True_Odds_Calculator_2-way'!A363,'True_Odds_Calculator_2-way'!#REF!,'True_Odds_Calculator_2-way'!B363,'Log_working_2-way'!B$1,'Log_working_2-way'!B$2)</f>
        <v>1.0347781293381613</v>
      </c>
      <c r="F362" s="6"/>
      <c r="H362" s="6"/>
      <c r="I362" s="6"/>
      <c r="J362" s="6"/>
      <c r="K362" s="6"/>
    </row>
    <row r="363" spans="4:11" x14ac:dyDescent="0.25">
      <c r="D363">
        <f>solve_for_d('True_Odds_Calculator_2-way'!A364,'True_Odds_Calculator_2-way'!#REF!,'True_Odds_Calculator_2-way'!B364,'Log_working_2-way'!B$1,'Log_working_2-way'!B$2)</f>
        <v>1.0463684894705136</v>
      </c>
      <c r="F363" s="6"/>
      <c r="H363" s="6"/>
      <c r="I363" s="6"/>
      <c r="J363" s="6"/>
      <c r="K363" s="6"/>
    </row>
    <row r="364" spans="4:11" x14ac:dyDescent="0.25">
      <c r="D364">
        <f>solve_for_d('True_Odds_Calculator_2-way'!A365,'True_Odds_Calculator_2-way'!#REF!,'True_Odds_Calculator_2-way'!B365,'Log_working_2-way'!B$1,'Log_working_2-way'!B$2)</f>
        <v>1.0513326278789881</v>
      </c>
      <c r="F364" s="6"/>
      <c r="H364" s="6"/>
      <c r="I364" s="6"/>
      <c r="J364" s="6"/>
      <c r="K364" s="6"/>
    </row>
    <row r="365" spans="4:11" x14ac:dyDescent="0.25">
      <c r="D365">
        <f>solve_for_d('True_Odds_Calculator_2-way'!A366,'True_Odds_Calculator_2-way'!#REF!,'True_Odds_Calculator_2-way'!B366,'Log_working_2-way'!B$1,'Log_working_2-way'!B$2)</f>
        <v>1.0449864577049268</v>
      </c>
      <c r="F365" s="6"/>
      <c r="H365" s="6"/>
      <c r="I365" s="6"/>
      <c r="J365" s="6"/>
      <c r="K365" s="6"/>
    </row>
    <row r="366" spans="4:11" x14ac:dyDescent="0.25">
      <c r="D366">
        <f>solve_for_d('True_Odds_Calculator_2-way'!A367,'True_Odds_Calculator_2-way'!#REF!,'True_Odds_Calculator_2-way'!B367,'Log_working_2-way'!B$1,'Log_working_2-way'!B$2)</f>
        <v>1.0543819242504819</v>
      </c>
      <c r="F366" s="6"/>
      <c r="H366" s="6"/>
      <c r="I366" s="6"/>
      <c r="J366" s="6"/>
      <c r="K366" s="6"/>
    </row>
    <row r="367" spans="4:11" x14ac:dyDescent="0.25">
      <c r="D367">
        <f>solve_for_d('True_Odds_Calculator_2-way'!A368,'True_Odds_Calculator_2-way'!#REF!,'True_Odds_Calculator_2-way'!B368,'Log_working_2-way'!B$1,'Log_working_2-way'!B$2)</f>
        <v>1.0533218816775407</v>
      </c>
      <c r="F367" s="6"/>
      <c r="H367" s="6"/>
      <c r="I367" s="6"/>
      <c r="J367" s="6"/>
      <c r="K367" s="6"/>
    </row>
    <row r="368" spans="4:11" x14ac:dyDescent="0.25">
      <c r="D368">
        <f>solve_for_d('True_Odds_Calculator_2-way'!A369,'True_Odds_Calculator_2-way'!#REF!,'True_Odds_Calculator_2-way'!B369,'Log_working_2-way'!B$1,'Log_working_2-way'!B$2)</f>
        <v>1.0511368361869355</v>
      </c>
      <c r="F368" s="6"/>
      <c r="H368" s="6"/>
      <c r="I368" s="6"/>
      <c r="J368" s="6"/>
      <c r="K368" s="6"/>
    </row>
    <row r="369" spans="4:11" x14ac:dyDescent="0.25">
      <c r="D369">
        <f>solve_for_d('True_Odds_Calculator_2-way'!A370,'True_Odds_Calculator_2-way'!#REF!,'True_Odds_Calculator_2-way'!B370,'Log_working_2-way'!B$1,'Log_working_2-way'!B$2)</f>
        <v>1.0501502456550436</v>
      </c>
      <c r="F369" s="6"/>
      <c r="H369" s="6"/>
      <c r="I369" s="6"/>
      <c r="J369" s="6"/>
      <c r="K369" s="6"/>
    </row>
    <row r="370" spans="4:11" x14ac:dyDescent="0.25">
      <c r="D370">
        <f>solve_for_d('True_Odds_Calculator_2-way'!A371,'True_Odds_Calculator_2-way'!#REF!,'True_Odds_Calculator_2-way'!B371,'Log_working_2-way'!B$1,'Log_working_2-way'!B$2)</f>
        <v>1.0608381246291672</v>
      </c>
      <c r="F370" s="6"/>
      <c r="H370" s="6"/>
      <c r="I370" s="6"/>
      <c r="J370" s="6"/>
      <c r="K370" s="6"/>
    </row>
    <row r="371" spans="4:11" x14ac:dyDescent="0.25">
      <c r="D371">
        <f>solve_for_d('True_Odds_Calculator_2-way'!A372,'True_Odds_Calculator_2-way'!#REF!,'True_Odds_Calculator_2-way'!B372,'Log_working_2-way'!B$1,'Log_working_2-way'!B$2)</f>
        <v>1.0719988640762954</v>
      </c>
      <c r="F371" s="6"/>
      <c r="H371" s="6"/>
      <c r="I371" s="6"/>
      <c r="J371" s="6"/>
      <c r="K371" s="6"/>
    </row>
    <row r="372" spans="4:11" x14ac:dyDescent="0.25">
      <c r="D372">
        <f>solve_for_d('True_Odds_Calculator_2-way'!A373,'True_Odds_Calculator_2-way'!#REF!,'True_Odds_Calculator_2-way'!B373,'Log_working_2-way'!B$1,'Log_working_2-way'!B$2)</f>
        <v>1.0499964535568072</v>
      </c>
      <c r="F372" s="6"/>
      <c r="H372" s="6"/>
      <c r="I372" s="6"/>
      <c r="J372" s="6"/>
      <c r="K372" s="6"/>
    </row>
    <row r="373" spans="4:11" x14ac:dyDescent="0.25">
      <c r="D373">
        <f>solve_for_d('True_Odds_Calculator_2-way'!A374,'True_Odds_Calculator_2-way'!#REF!,'True_Odds_Calculator_2-way'!B374,'Log_working_2-way'!B$1,'Log_working_2-way'!B$2)</f>
        <v>1.0516104099147749</v>
      </c>
      <c r="F373" s="6"/>
      <c r="H373" s="6"/>
      <c r="I373" s="6"/>
      <c r="J373" s="6"/>
      <c r="K373" s="6"/>
    </row>
    <row r="374" spans="4:11" x14ac:dyDescent="0.25">
      <c r="D374">
        <f>solve_for_d('True_Odds_Calculator_2-way'!A375,'True_Odds_Calculator_2-way'!#REF!,'True_Odds_Calculator_2-way'!B375,'Log_working_2-way'!B$1,'Log_working_2-way'!B$2)</f>
        <v>1.050305669221034</v>
      </c>
      <c r="F374" s="6"/>
      <c r="H374" s="6"/>
      <c r="I374" s="6"/>
      <c r="J374" s="6"/>
      <c r="K374" s="6"/>
    </row>
    <row r="375" spans="4:11" x14ac:dyDescent="0.25">
      <c r="D375">
        <f>solve_for_d('True_Odds_Calculator_2-way'!A376,'True_Odds_Calculator_2-way'!#REF!,'True_Odds_Calculator_2-way'!B376,'Log_working_2-way'!B$1,'Log_working_2-way'!B$2)</f>
        <v>1.0499964535568072</v>
      </c>
      <c r="F375" s="6"/>
      <c r="H375" s="6"/>
      <c r="I375" s="6"/>
      <c r="J375" s="6"/>
      <c r="K375" s="6"/>
    </row>
    <row r="376" spans="4:11" x14ac:dyDescent="0.25">
      <c r="D376">
        <f>solve_for_d('True_Odds_Calculator_2-way'!A377,'True_Odds_Calculator_2-way'!#REF!,'True_Odds_Calculator_2-way'!B377,'Log_working_2-way'!B$1,'Log_working_2-way'!B$2)</f>
        <v>1.0502085589023142</v>
      </c>
      <c r="F376" s="6"/>
      <c r="H376" s="6"/>
      <c r="I376" s="6"/>
      <c r="J376" s="6"/>
      <c r="K376" s="6"/>
    </row>
    <row r="377" spans="4:11" x14ac:dyDescent="0.25">
      <c r="D377">
        <f>solve_for_d('True_Odds_Calculator_2-way'!A378,'True_Odds_Calculator_2-way'!#REF!,'True_Odds_Calculator_2-way'!B378,'Log_working_2-way'!B$1,'Log_working_2-way'!B$2)</f>
        <v>1.0543967570307606</v>
      </c>
      <c r="F377" s="6"/>
      <c r="H377" s="6"/>
      <c r="I377" s="6"/>
      <c r="J377" s="6"/>
      <c r="K377" s="6"/>
    </row>
    <row r="378" spans="4:11" x14ac:dyDescent="0.25">
      <c r="D378">
        <f>solve_for_d('True_Odds_Calculator_2-way'!A379,'True_Odds_Calculator_2-way'!#REF!,'True_Odds_Calculator_2-way'!B379,'Log_working_2-way'!B$1,'Log_working_2-way'!B$2)</f>
        <v>1.0457565564423787</v>
      </c>
      <c r="F378" s="6"/>
      <c r="H378" s="6"/>
      <c r="I378" s="6"/>
      <c r="J378" s="6"/>
      <c r="K378" s="6"/>
    </row>
    <row r="379" spans="4:11" x14ac:dyDescent="0.25">
      <c r="D379">
        <f>solve_for_d('True_Odds_Calculator_2-way'!A380,'True_Odds_Calculator_2-way'!#REF!,'True_Odds_Calculator_2-way'!B380,'Log_working_2-way'!B$1,'Log_working_2-way'!B$2)</f>
        <v>1.0521795989414335</v>
      </c>
      <c r="F379" s="6"/>
      <c r="H379" s="6"/>
      <c r="I379" s="6"/>
      <c r="J379" s="6"/>
      <c r="K379" s="6"/>
    </row>
    <row r="380" spans="4:11" x14ac:dyDescent="0.25">
      <c r="D380">
        <f>solve_for_d('True_Odds_Calculator_2-way'!A381,'True_Odds_Calculator_2-way'!#REF!,'True_Odds_Calculator_2-way'!B381,'Log_working_2-way'!B$1,'Log_working_2-way'!B$2)</f>
        <v>1.0543300667589199</v>
      </c>
      <c r="F380" s="6"/>
      <c r="H380" s="6"/>
      <c r="I380" s="6"/>
      <c r="J380" s="6"/>
      <c r="K380" s="6"/>
    </row>
    <row r="381" spans="4:11" x14ac:dyDescent="0.25">
      <c r="D381">
        <f>solve_for_d('True_Odds_Calculator_2-way'!A382,'True_Odds_Calculator_2-way'!#REF!,'True_Odds_Calculator_2-way'!B382,'Log_working_2-way'!B$1,'Log_working_2-way'!B$2)</f>
        <v>1.0543819242504819</v>
      </c>
      <c r="F381" s="6"/>
      <c r="H381" s="6"/>
      <c r="I381" s="6"/>
      <c r="J381" s="6"/>
      <c r="K381" s="6"/>
    </row>
    <row r="382" spans="4:11" x14ac:dyDescent="0.25">
      <c r="D382">
        <f>solve_for_d('True_Odds_Calculator_2-way'!A383,'True_Odds_Calculator_2-way'!#REF!,'True_Odds_Calculator_2-way'!B383,'Log_working_2-way'!B$1,'Log_working_2-way'!B$2)</f>
        <v>1.0512150176064545</v>
      </c>
      <c r="F382" s="6"/>
      <c r="H382" s="6"/>
      <c r="I382" s="6"/>
      <c r="J382" s="6"/>
      <c r="K382" s="6"/>
    </row>
    <row r="383" spans="4:11" x14ac:dyDescent="0.25">
      <c r="D383">
        <f>solve_for_d('True_Odds_Calculator_2-way'!A384,'True_Odds_Calculator_2-way'!#REF!,'True_Odds_Calculator_2-way'!B384,'Log_working_2-way'!B$1,'Log_working_2-way'!B$2)</f>
        <v>1.066245568108602</v>
      </c>
      <c r="F383" s="6"/>
      <c r="H383" s="6"/>
      <c r="I383" s="6"/>
      <c r="J383" s="6"/>
      <c r="K383" s="6"/>
    </row>
    <row r="384" spans="4:11" x14ac:dyDescent="0.25">
      <c r="D384">
        <f>solve_for_d('True_Odds_Calculator_2-way'!A385,'True_Odds_Calculator_2-way'!#REF!,'True_Odds_Calculator_2-way'!B385,'Log_working_2-way'!B$1,'Log_working_2-way'!B$2)</f>
        <v>1.0607092988079927</v>
      </c>
      <c r="F384" s="6"/>
      <c r="H384" s="6"/>
      <c r="I384" s="6"/>
      <c r="J384" s="6"/>
      <c r="K384" s="6"/>
    </row>
    <row r="385" spans="4:11" x14ac:dyDescent="0.25">
      <c r="D385">
        <f>solve_for_d('True_Odds_Calculator_2-way'!A386,'True_Odds_Calculator_2-way'!#REF!,'True_Odds_Calculator_2-way'!B386,'Log_working_2-way'!B$1,'Log_working_2-way'!B$2)</f>
        <v>1.064154648311693</v>
      </c>
      <c r="F385" s="6"/>
      <c r="H385" s="6"/>
      <c r="I385" s="6"/>
      <c r="J385" s="6"/>
      <c r="K385" s="6"/>
    </row>
    <row r="386" spans="4:11" x14ac:dyDescent="0.25">
      <c r="D386">
        <f>solve_for_d('True_Odds_Calculator_2-way'!A387,'True_Odds_Calculator_2-way'!#REF!,'True_Odds_Calculator_2-way'!B387,'Log_working_2-way'!B$1,'Log_working_2-way'!B$2)</f>
        <v>1.0586402402731725</v>
      </c>
      <c r="F386" s="6"/>
      <c r="H386" s="6"/>
      <c r="I386" s="6"/>
      <c r="J386" s="6"/>
      <c r="K386" s="6"/>
    </row>
    <row r="387" spans="4:11" x14ac:dyDescent="0.25">
      <c r="D387">
        <f>solve_for_d('True_Odds_Calculator_2-way'!A388,'True_Odds_Calculator_2-way'!#REF!,'True_Odds_Calculator_2-way'!B388,'Log_working_2-way'!B$1,'Log_working_2-way'!B$2)</f>
        <v>1.0588275819785438</v>
      </c>
      <c r="F387" s="6"/>
      <c r="H387" s="6"/>
      <c r="I387" s="6"/>
      <c r="J387" s="6"/>
      <c r="K387" s="6"/>
    </row>
    <row r="388" spans="4:11" x14ac:dyDescent="0.25">
      <c r="D388">
        <f>solve_for_d('True_Odds_Calculator_2-way'!A389,'True_Odds_Calculator_2-way'!#REF!,'True_Odds_Calculator_2-way'!B389,'Log_working_2-way'!B$1,'Log_working_2-way'!B$2)</f>
        <v>1.0449698306901456</v>
      </c>
      <c r="F388" s="6"/>
      <c r="H388" s="6"/>
      <c r="I388" s="6"/>
      <c r="J388" s="6"/>
      <c r="K388" s="6"/>
    </row>
    <row r="389" spans="4:11" x14ac:dyDescent="0.25">
      <c r="D389">
        <f>solve_for_d('True_Odds_Calculator_2-way'!A390,'True_Odds_Calculator_2-way'!#REF!,'True_Odds_Calculator_2-way'!B390,'Log_working_2-way'!B$1,'Log_working_2-way'!B$2)</f>
        <v>1.0431652923392858</v>
      </c>
      <c r="F389" s="6"/>
      <c r="H389" s="6"/>
      <c r="I389" s="6"/>
      <c r="J389" s="6"/>
      <c r="K389" s="6"/>
    </row>
    <row r="390" spans="4:11" x14ac:dyDescent="0.25">
      <c r="D390">
        <f>solve_for_d('True_Odds_Calculator_2-way'!A391,'True_Odds_Calculator_2-way'!#REF!,'True_Odds_Calculator_2-way'!B391,'Log_working_2-way'!B$1,'Log_working_2-way'!B$2)</f>
        <v>1.0452436950640556</v>
      </c>
      <c r="F390" s="6"/>
      <c r="H390" s="6"/>
      <c r="I390" s="6"/>
      <c r="J390" s="6"/>
      <c r="K390" s="6"/>
    </row>
    <row r="391" spans="4:11" x14ac:dyDescent="0.25">
      <c r="D391">
        <f>solve_for_d('True_Odds_Calculator_2-way'!A392,'True_Odds_Calculator_2-way'!#REF!,'True_Odds_Calculator_2-way'!B392,'Log_working_2-way'!B$1,'Log_working_2-way'!B$2)</f>
        <v>1.0772256674422971</v>
      </c>
      <c r="F391" s="6"/>
      <c r="H391" s="6"/>
      <c r="I391" s="6"/>
      <c r="J391" s="6"/>
      <c r="K391" s="6"/>
    </row>
    <row r="392" spans="4:11" x14ac:dyDescent="0.25">
      <c r="D392">
        <f>solve_for_d('True_Odds_Calculator_2-way'!A393,'True_Odds_Calculator_2-way'!#REF!,'True_Odds_Calculator_2-way'!B393,'Log_working_2-way'!B$1,'Log_working_2-way'!B$2)</f>
        <v>1.058250703018615</v>
      </c>
      <c r="F392" s="6"/>
      <c r="H392" s="6"/>
      <c r="I392" s="6"/>
      <c r="J392" s="6"/>
      <c r="K392" s="6"/>
    </row>
    <row r="393" spans="4:11" x14ac:dyDescent="0.25">
      <c r="D393">
        <f>solve_for_d('True_Odds_Calculator_2-way'!A394,'True_Odds_Calculator_2-way'!#REF!,'True_Odds_Calculator_2-way'!B394,'Log_working_2-way'!B$1,'Log_working_2-way'!B$2)</f>
        <v>1.0631431028595957</v>
      </c>
      <c r="F393" s="6"/>
      <c r="H393" s="6"/>
      <c r="I393" s="6"/>
      <c r="J393" s="6"/>
      <c r="K393" s="6"/>
    </row>
    <row r="394" spans="4:11" x14ac:dyDescent="0.25">
      <c r="D394">
        <f>solve_for_d('True_Odds_Calculator_2-way'!A395,'True_Odds_Calculator_2-way'!#REF!,'True_Odds_Calculator_2-way'!B395,'Log_working_2-way'!B$1,'Log_working_2-way'!B$2)</f>
        <v>1.0735476924363523</v>
      </c>
      <c r="F394" s="6"/>
      <c r="H394" s="6"/>
      <c r="I394" s="6"/>
      <c r="J394" s="6"/>
      <c r="K394" s="6"/>
    </row>
    <row r="395" spans="4:11" x14ac:dyDescent="0.25">
      <c r="D395">
        <f>solve_for_d('True_Odds_Calculator_2-way'!A396,'True_Odds_Calculator_2-way'!#REF!,'True_Odds_Calculator_2-way'!B396,'Log_working_2-way'!B$1,'Log_working_2-way'!B$2)</f>
        <v>1.0511368361869355</v>
      </c>
      <c r="F395" s="6"/>
      <c r="H395" s="6"/>
      <c r="I395" s="6"/>
      <c r="J395" s="6"/>
      <c r="K395" s="6"/>
    </row>
    <row r="396" spans="4:11" x14ac:dyDescent="0.25">
      <c r="D396">
        <f>solve_for_d('True_Odds_Calculator_2-way'!A397,'True_Odds_Calculator_2-way'!#REF!,'True_Odds_Calculator_2-way'!B397,'Log_working_2-way'!B$1,'Log_working_2-way'!B$2)</f>
        <v>1.0513326278789881</v>
      </c>
      <c r="F396" s="6"/>
      <c r="H396" s="6"/>
      <c r="I396" s="6"/>
      <c r="J396" s="6"/>
      <c r="K396" s="6"/>
    </row>
    <row r="397" spans="4:11" x14ac:dyDescent="0.25">
      <c r="D397">
        <f>solve_for_d('True_Odds_Calculator_2-way'!A398,'True_Odds_Calculator_2-way'!#REF!,'True_Odds_Calculator_2-way'!B398,'Log_working_2-way'!B$1,'Log_working_2-way'!B$2)</f>
        <v>1.0672505015642557</v>
      </c>
      <c r="F397" s="6"/>
      <c r="H397" s="6"/>
      <c r="I397" s="6"/>
      <c r="J397" s="6"/>
      <c r="K397" s="6"/>
    </row>
    <row r="398" spans="4:11" x14ac:dyDescent="0.25">
      <c r="D398">
        <f>solve_for_d('True_Odds_Calculator_2-way'!A399,'True_Odds_Calculator_2-way'!#REF!,'True_Odds_Calculator_2-way'!B399,'Log_working_2-way'!B$1,'Log_working_2-way'!B$2)</f>
        <v>1.0927963859085683</v>
      </c>
      <c r="F398" s="6"/>
      <c r="H398" s="6"/>
      <c r="I398" s="6"/>
      <c r="J398" s="6"/>
      <c r="K398" s="6"/>
    </row>
    <row r="399" spans="4:11" x14ac:dyDescent="0.25">
      <c r="D399">
        <f>solve_for_d('True_Odds_Calculator_2-way'!A400,'True_Odds_Calculator_2-way'!#REF!,'True_Odds_Calculator_2-way'!B400,'Log_working_2-way'!B$1,'Log_working_2-way'!B$2)</f>
        <v>1.0586391570182949</v>
      </c>
      <c r="F399" s="6"/>
      <c r="H399" s="6"/>
      <c r="I399" s="6"/>
      <c r="J399" s="6"/>
      <c r="K399" s="6"/>
    </row>
    <row r="400" spans="4:11" x14ac:dyDescent="0.25">
      <c r="D400">
        <f>solve_for_d('True_Odds_Calculator_2-way'!A401,'True_Odds_Calculator_2-way'!#REF!,'True_Odds_Calculator_2-way'!B401,'Log_working_2-way'!B$1,'Log_working_2-way'!B$2)</f>
        <v>1.0700036736716445</v>
      </c>
      <c r="F400" s="6"/>
      <c r="H400" s="6"/>
      <c r="I400" s="6"/>
      <c r="J400" s="6"/>
      <c r="K400" s="6"/>
    </row>
    <row r="401" spans="4:11" x14ac:dyDescent="0.25">
      <c r="D401">
        <f>solve_for_d('True_Odds_Calculator_2-way'!A402,'True_Odds_Calculator_2-way'!#REF!,'True_Odds_Calculator_2-way'!B402,'Log_working_2-way'!B$1,'Log_working_2-way'!B$2)</f>
        <v>1.0441161747080836</v>
      </c>
      <c r="F401" s="6"/>
      <c r="H401" s="6"/>
      <c r="I401" s="6"/>
      <c r="J401" s="6"/>
      <c r="K401" s="6"/>
    </row>
    <row r="402" spans="4:11" x14ac:dyDescent="0.25">
      <c r="D402">
        <f>solve_for_d('True_Odds_Calculator_2-way'!A403,'True_Odds_Calculator_2-way'!#REF!,'True_Odds_Calculator_2-way'!B403,'Log_working_2-way'!B$1,'Log_working_2-way'!B$2)</f>
        <v>1.0423915204335932</v>
      </c>
      <c r="F402" s="6"/>
      <c r="H402" s="6"/>
      <c r="I402" s="6"/>
      <c r="J402" s="6"/>
      <c r="K402" s="6"/>
    </row>
    <row r="403" spans="4:11" x14ac:dyDescent="0.25">
      <c r="D403">
        <f>solve_for_d('True_Odds_Calculator_2-way'!A404,'True_Odds_Calculator_2-way'!#REF!,'True_Odds_Calculator_2-way'!B404,'Log_working_2-way'!B$1,'Log_working_2-way'!B$2)</f>
        <v>1.052267086616911</v>
      </c>
      <c r="F403" s="6"/>
      <c r="H403" s="6"/>
      <c r="I403" s="6"/>
      <c r="J403" s="6"/>
      <c r="K403" s="6"/>
    </row>
    <row r="404" spans="4:11" x14ac:dyDescent="0.25">
      <c r="D404">
        <f>solve_for_d('True_Odds_Calculator_2-way'!A405,'True_Odds_Calculator_2-way'!#REF!,'True_Odds_Calculator_2-way'!B405,'Log_working_2-way'!B$1,'Log_working_2-way'!B$2)</f>
        <v>1.0459631209894389</v>
      </c>
      <c r="F404" s="6"/>
      <c r="H404" s="6"/>
      <c r="I404" s="6"/>
      <c r="J404" s="6"/>
      <c r="K404" s="6"/>
    </row>
    <row r="405" spans="4:11" x14ac:dyDescent="0.25">
      <c r="D405">
        <f>solve_for_d('True_Odds_Calculator_2-way'!A406,'True_Odds_Calculator_2-way'!#REF!,'True_Odds_Calculator_2-way'!B406,'Log_working_2-way'!B$1,'Log_working_2-way'!B$2)</f>
        <v>1.0452102388436428</v>
      </c>
      <c r="F405" s="6"/>
      <c r="H405" s="6"/>
      <c r="I405" s="6"/>
      <c r="J405" s="6"/>
      <c r="K405" s="6"/>
    </row>
    <row r="406" spans="4:11" x14ac:dyDescent="0.25">
      <c r="D406">
        <f>solve_for_d('True_Odds_Calculator_2-way'!A407,'True_Odds_Calculator_2-way'!#REF!,'True_Odds_Calculator_2-way'!B407,'Log_working_2-way'!B$1,'Log_working_2-way'!B$2)</f>
        <v>1.0451911230503124</v>
      </c>
      <c r="F406" s="6"/>
      <c r="H406" s="6"/>
      <c r="I406" s="6"/>
      <c r="J406" s="6"/>
      <c r="K406" s="6"/>
    </row>
    <row r="407" spans="4:11" x14ac:dyDescent="0.25">
      <c r="D407">
        <f>solve_for_d('True_Odds_Calculator_2-way'!A408,'True_Odds_Calculator_2-way'!#REF!,'True_Odds_Calculator_2-way'!B408,'Log_working_2-way'!B$1,'Log_working_2-way'!B$2)</f>
        <v>1.0450119742632082</v>
      </c>
      <c r="F407" s="6"/>
      <c r="H407" s="6"/>
      <c r="I407" s="6"/>
      <c r="J407" s="6"/>
      <c r="K407" s="6"/>
    </row>
    <row r="408" spans="4:11" x14ac:dyDescent="0.25">
      <c r="D408">
        <f>solve_for_d('True_Odds_Calculator_2-way'!A409,'True_Odds_Calculator_2-way'!#REF!,'True_Odds_Calculator_2-way'!B409,'Log_working_2-way'!B$1,'Log_working_2-way'!B$2)</f>
        <v>1.0344490471441554</v>
      </c>
      <c r="F408" s="6"/>
      <c r="H408" s="6"/>
      <c r="I408" s="6"/>
      <c r="J408" s="6"/>
      <c r="K408" s="6"/>
    </row>
    <row r="409" spans="4:11" x14ac:dyDescent="0.25">
      <c r="D409">
        <f>solve_for_d('True_Odds_Calculator_2-way'!A410,'True_Odds_Calculator_2-way'!#REF!,'True_Odds_Calculator_2-way'!B410,'Log_working_2-way'!B$1,'Log_working_2-way'!B$2)</f>
        <v>1.0874847379247663</v>
      </c>
      <c r="F409" s="6"/>
      <c r="H409" s="6"/>
      <c r="I409" s="6"/>
      <c r="J409" s="6"/>
      <c r="K409" s="6"/>
    </row>
    <row r="410" spans="4:11" x14ac:dyDescent="0.25">
      <c r="D410">
        <f>solve_for_d('True_Odds_Calculator_2-way'!A411,'True_Odds_Calculator_2-way'!#REF!,'True_Odds_Calculator_2-way'!B411,'Log_working_2-way'!B$1,'Log_working_2-way'!B$2)</f>
        <v>1.081007526581852</v>
      </c>
      <c r="F410" s="6"/>
      <c r="H410" s="6"/>
      <c r="I410" s="6"/>
      <c r="J410" s="6"/>
      <c r="K410" s="6"/>
    </row>
    <row r="411" spans="4:11" x14ac:dyDescent="0.25">
      <c r="D411">
        <f>solve_for_d('True_Odds_Calculator_2-way'!A412,'True_Odds_Calculator_2-way'!#REF!,'True_Odds_Calculator_2-way'!B412,'Log_working_2-way'!B$1,'Log_working_2-way'!B$2)</f>
        <v>1.0790624591959426</v>
      </c>
      <c r="F411" s="6"/>
      <c r="H411" s="6"/>
      <c r="I411" s="6"/>
      <c r="J411" s="6"/>
      <c r="K411" s="6"/>
    </row>
    <row r="412" spans="4:11" x14ac:dyDescent="0.25">
      <c r="D412">
        <f>solve_for_d('True_Odds_Calculator_2-way'!A413,'True_Odds_Calculator_2-way'!#REF!,'True_Odds_Calculator_2-way'!B413,'Log_working_2-way'!B$1,'Log_working_2-way'!B$2)</f>
        <v>1.0440279853919932</v>
      </c>
      <c r="F412" s="6"/>
      <c r="H412" s="6"/>
      <c r="I412" s="6"/>
      <c r="J412" s="6"/>
      <c r="K412" s="6"/>
    </row>
    <row r="413" spans="4:11" x14ac:dyDescent="0.25">
      <c r="D413">
        <f>solve_for_d('True_Odds_Calculator_2-way'!A414,'True_Odds_Calculator_2-way'!#REF!,'True_Odds_Calculator_2-way'!B414,'Log_working_2-way'!B$1,'Log_working_2-way'!B$2)</f>
        <v>1.0419581736699886</v>
      </c>
      <c r="F413" s="6"/>
      <c r="H413" s="6"/>
      <c r="I413" s="6"/>
      <c r="J413" s="6"/>
      <c r="K413" s="6"/>
    </row>
    <row r="414" spans="4:11" x14ac:dyDescent="0.25">
      <c r="D414">
        <f>solve_for_d('True_Odds_Calculator_2-way'!A415,'True_Odds_Calculator_2-way'!#REF!,'True_Odds_Calculator_2-way'!B415,'Log_working_2-way'!B$1,'Log_working_2-way'!B$2)</f>
        <v>1.0439811611001015</v>
      </c>
      <c r="F414" s="6"/>
      <c r="H414" s="6"/>
      <c r="I414" s="6"/>
      <c r="J414" s="6"/>
      <c r="K414" s="6"/>
    </row>
    <row r="415" spans="4:11" x14ac:dyDescent="0.25">
      <c r="D415">
        <f>solve_for_d('True_Odds_Calculator_2-way'!A416,'True_Odds_Calculator_2-way'!#REF!,'True_Odds_Calculator_2-way'!B416,'Log_working_2-way'!B$1,'Log_working_2-way'!B$2)</f>
        <v>1.0344490471441554</v>
      </c>
      <c r="F415" s="6"/>
      <c r="H415" s="6"/>
      <c r="I415" s="6"/>
      <c r="J415" s="6"/>
      <c r="K415" s="6"/>
    </row>
    <row r="416" spans="4:11" x14ac:dyDescent="0.25">
      <c r="D416">
        <f>solve_for_d('True_Odds_Calculator_2-way'!A417,'True_Odds_Calculator_2-way'!#REF!,'True_Odds_Calculator_2-way'!B417,'Log_working_2-way'!B$1,'Log_working_2-way'!B$2)</f>
        <v>1.0376740753093197</v>
      </c>
      <c r="F416" s="6"/>
      <c r="H416" s="6"/>
      <c r="I416" s="6"/>
      <c r="J416" s="6"/>
      <c r="K416" s="6"/>
    </row>
    <row r="417" spans="4:11" x14ac:dyDescent="0.25">
      <c r="D417">
        <f>solve_for_d('True_Odds_Calculator_2-way'!A418,'True_Odds_Calculator_2-way'!#REF!,'True_Odds_Calculator_2-way'!B418,'Log_working_2-way'!B$1,'Log_working_2-way'!B$2)</f>
        <v>1.0456526785031968</v>
      </c>
      <c r="F417" s="6"/>
      <c r="H417" s="6"/>
      <c r="I417" s="6"/>
      <c r="J417" s="6"/>
      <c r="K417" s="6"/>
    </row>
    <row r="418" spans="4:11" x14ac:dyDescent="0.25">
      <c r="D418">
        <f>solve_for_d('True_Odds_Calculator_2-way'!A419,'True_Odds_Calculator_2-way'!#REF!,'True_Odds_Calculator_2-way'!B419,'Log_working_2-way'!B$1,'Log_working_2-way'!B$2)</f>
        <v>1.0910243017627101</v>
      </c>
      <c r="F418" s="6"/>
      <c r="H418" s="6"/>
      <c r="I418" s="6"/>
      <c r="J418" s="6"/>
      <c r="K418" s="6"/>
    </row>
    <row r="419" spans="4:11" x14ac:dyDescent="0.25">
      <c r="D419">
        <f>solve_for_d('True_Odds_Calculator_2-way'!A420,'True_Odds_Calculator_2-way'!#REF!,'True_Odds_Calculator_2-way'!B420,'Log_working_2-way'!B$1,'Log_working_2-way'!B$2)</f>
        <v>1.0848010912360104</v>
      </c>
      <c r="F419" s="6"/>
      <c r="H419" s="6"/>
      <c r="I419" s="6"/>
      <c r="J419" s="6"/>
      <c r="K419" s="6"/>
    </row>
    <row r="420" spans="4:11" x14ac:dyDescent="0.25">
      <c r="D420">
        <f>solve_for_d('True_Odds_Calculator_2-way'!A421,'True_Odds_Calculator_2-way'!#REF!,'True_Odds_Calculator_2-way'!B421,'Log_working_2-way'!B$1,'Log_working_2-way'!B$2)</f>
        <v>1.0666596559601409</v>
      </c>
      <c r="F420" s="6"/>
      <c r="H420" s="6"/>
      <c r="I420" s="6"/>
      <c r="J420" s="6"/>
      <c r="K420" s="6"/>
    </row>
    <row r="421" spans="4:11" x14ac:dyDescent="0.25">
      <c r="D421">
        <f>solve_for_d('True_Odds_Calculator_2-way'!A422,'True_Odds_Calculator_2-way'!#REF!,'True_Odds_Calculator_2-way'!B422,'Log_working_2-way'!B$1,'Log_working_2-way'!B$2)</f>
        <v>1.0593230574421948</v>
      </c>
      <c r="F421" s="6"/>
      <c r="H421" s="6"/>
      <c r="I421" s="6"/>
      <c r="J421" s="6"/>
      <c r="K421" s="6"/>
    </row>
    <row r="422" spans="4:11" x14ac:dyDescent="0.25">
      <c r="D422">
        <f>solve_for_d('True_Odds_Calculator_2-way'!A423,'True_Odds_Calculator_2-way'!#REF!,'True_Odds_Calculator_2-way'!B423,'Log_working_2-way'!B$1,'Log_working_2-way'!B$2)</f>
        <v>1.0427733349764023</v>
      </c>
      <c r="F422" s="6"/>
      <c r="H422" s="6"/>
      <c r="I422" s="6"/>
      <c r="J422" s="6"/>
      <c r="K422" s="6"/>
    </row>
    <row r="423" spans="4:11" x14ac:dyDescent="0.25">
      <c r="D423">
        <f>solve_for_d('True_Odds_Calculator_2-way'!A424,'True_Odds_Calculator_2-way'!#REF!,'True_Odds_Calculator_2-way'!B424,'Log_working_2-way'!B$1,'Log_working_2-way'!B$2)</f>
        <v>1.0513686083765104</v>
      </c>
      <c r="F423" s="6"/>
      <c r="H423" s="6"/>
      <c r="I423" s="6"/>
      <c r="J423" s="6"/>
      <c r="K423" s="6"/>
    </row>
    <row r="424" spans="4:11" x14ac:dyDescent="0.25">
      <c r="D424">
        <f>solve_for_d('True_Odds_Calculator_2-way'!A425,'True_Odds_Calculator_2-way'!#REF!,'True_Odds_Calculator_2-way'!B425,'Log_working_2-way'!B$1,'Log_working_2-way'!B$2)</f>
        <v>1.0513326278789881</v>
      </c>
      <c r="F424" s="6"/>
      <c r="H424" s="6"/>
      <c r="I424" s="6"/>
      <c r="J424" s="6"/>
      <c r="K424" s="6"/>
    </row>
    <row r="425" spans="4:11" x14ac:dyDescent="0.25">
      <c r="D425">
        <f>solve_for_d('True_Odds_Calculator_2-way'!A426,'True_Odds_Calculator_2-way'!#REF!,'True_Odds_Calculator_2-way'!B426,'Log_working_2-way'!B$1,'Log_working_2-way'!B$2)</f>
        <v>1.0512150176064545</v>
      </c>
      <c r="F425" s="6"/>
      <c r="H425" s="6"/>
      <c r="I425" s="6"/>
      <c r="J425" s="6"/>
      <c r="K425" s="6"/>
    </row>
    <row r="426" spans="4:11" x14ac:dyDescent="0.25">
      <c r="D426">
        <f>solve_for_d('True_Odds_Calculator_2-way'!A427,'True_Odds_Calculator_2-way'!#REF!,'True_Odds_Calculator_2-way'!B427,'Log_working_2-way'!B$1,'Log_working_2-way'!B$2)</f>
        <v>1.0533218816775407</v>
      </c>
      <c r="F426" s="6"/>
      <c r="H426" s="6"/>
      <c r="I426" s="6"/>
      <c r="J426" s="6"/>
      <c r="K426" s="6"/>
    </row>
    <row r="427" spans="4:11" x14ac:dyDescent="0.25">
      <c r="D427">
        <f>solve_for_d('True_Odds_Calculator_2-way'!A428,'True_Odds_Calculator_2-way'!#REF!,'True_Odds_Calculator_2-way'!B428,'Log_working_2-way'!B$1,'Log_working_2-way'!B$2)</f>
        <v>1.0461286947489423</v>
      </c>
      <c r="F427" s="6"/>
      <c r="H427" s="6"/>
      <c r="I427" s="6"/>
      <c r="J427" s="6"/>
      <c r="K427" s="6"/>
    </row>
    <row r="428" spans="4:11" x14ac:dyDescent="0.25">
      <c r="D428">
        <f>solve_for_d('True_Odds_Calculator_2-way'!A429,'True_Odds_Calculator_2-way'!#REF!,'True_Odds_Calculator_2-way'!B429,'Log_working_2-way'!B$1,'Log_working_2-way'!B$2)</f>
        <v>1.047592923283859</v>
      </c>
      <c r="F428" s="6"/>
      <c r="H428" s="6"/>
      <c r="I428" s="6"/>
      <c r="J428" s="6"/>
      <c r="K428" s="6"/>
    </row>
    <row r="429" spans="4:11" x14ac:dyDescent="0.25">
      <c r="D429">
        <f>solve_for_d('True_Odds_Calculator_2-way'!A430,'True_Odds_Calculator_2-way'!#REF!,'True_Odds_Calculator_2-way'!B430,'Log_working_2-way'!B$1,'Log_working_2-way'!B$2)</f>
        <v>1.0439719885779606</v>
      </c>
      <c r="F429" s="6"/>
      <c r="H429" s="6"/>
      <c r="I429" s="6"/>
      <c r="J429" s="6"/>
      <c r="K429" s="6"/>
    </row>
    <row r="430" spans="4:11" x14ac:dyDescent="0.25">
      <c r="D430">
        <f>solve_for_d('True_Odds_Calculator_2-way'!A431,'True_Odds_Calculator_2-way'!#REF!,'True_Odds_Calculator_2-way'!B431,'Log_working_2-way'!B$1,'Log_working_2-way'!B$2)</f>
        <v>1.0448679076073528</v>
      </c>
      <c r="F430" s="6"/>
      <c r="H430" s="6"/>
      <c r="I430" s="6"/>
      <c r="J430" s="6"/>
      <c r="K430" s="6"/>
    </row>
    <row r="431" spans="4:11" x14ac:dyDescent="0.25">
      <c r="D431">
        <f>solve_for_d('True_Odds_Calculator_2-way'!A432,'True_Odds_Calculator_2-way'!#REF!,'True_Odds_Calculator_2-way'!B432,'Log_working_2-way'!B$1,'Log_working_2-way'!B$2)</f>
        <v>1.0625613324205492</v>
      </c>
      <c r="F431" s="6"/>
      <c r="H431" s="6"/>
      <c r="I431" s="6"/>
      <c r="J431" s="6"/>
      <c r="K431" s="6"/>
    </row>
    <row r="432" spans="4:11" x14ac:dyDescent="0.25">
      <c r="D432">
        <f>solve_for_d('True_Odds_Calculator_2-way'!A433,'True_Odds_Calculator_2-way'!#REF!,'True_Odds_Calculator_2-way'!B433,'Log_working_2-way'!B$1,'Log_working_2-way'!B$2)</f>
        <v>1.0715316850742669</v>
      </c>
      <c r="F432" s="6"/>
      <c r="H432" s="6"/>
      <c r="I432" s="6"/>
      <c r="J432" s="6"/>
      <c r="K432" s="6"/>
    </row>
    <row r="433" spans="4:11" x14ac:dyDescent="0.25">
      <c r="D433">
        <f>solve_for_d('True_Odds_Calculator_2-way'!A434,'True_Odds_Calculator_2-way'!#REF!,'True_Odds_Calculator_2-way'!B434,'Log_working_2-way'!B$1,'Log_working_2-way'!B$2)</f>
        <v>1.0572141669010744</v>
      </c>
      <c r="F433" s="6"/>
      <c r="H433" s="6"/>
      <c r="I433" s="6"/>
      <c r="J433" s="6"/>
      <c r="K433" s="6"/>
    </row>
    <row r="434" spans="4:11" x14ac:dyDescent="0.25">
      <c r="D434">
        <f>solve_for_d('True_Odds_Calculator_2-way'!A435,'True_Odds_Calculator_2-way'!#REF!,'True_Odds_Calculator_2-way'!B435,'Log_working_2-way'!B$1,'Log_working_2-way'!B$2)</f>
        <v>1.0605101786372635</v>
      </c>
      <c r="F434" s="6"/>
      <c r="H434" s="6"/>
      <c r="I434" s="6"/>
      <c r="J434" s="6"/>
      <c r="K434" s="6"/>
    </row>
    <row r="435" spans="4:11" x14ac:dyDescent="0.25">
      <c r="D435">
        <f>solve_for_d('True_Odds_Calculator_2-way'!A436,'True_Odds_Calculator_2-way'!#REF!,'True_Odds_Calculator_2-way'!B436,'Log_working_2-way'!B$1,'Log_working_2-way'!B$2)</f>
        <v>1.044303665417317</v>
      </c>
      <c r="F435" s="6"/>
      <c r="H435" s="6"/>
      <c r="I435" s="6"/>
      <c r="J435" s="6"/>
      <c r="K435" s="6"/>
    </row>
    <row r="436" spans="4:11" x14ac:dyDescent="0.25">
      <c r="D436">
        <f>solve_for_d('True_Odds_Calculator_2-way'!A437,'True_Odds_Calculator_2-way'!#REF!,'True_Odds_Calculator_2-way'!B437,'Log_working_2-way'!B$1,'Log_working_2-way'!B$2)</f>
        <v>1.042106143326367</v>
      </c>
      <c r="F436" s="6"/>
      <c r="H436" s="6"/>
      <c r="I436" s="6"/>
      <c r="J436" s="6"/>
      <c r="K436" s="6"/>
    </row>
    <row r="437" spans="4:11" x14ac:dyDescent="0.25">
      <c r="D437">
        <f>solve_for_d('True_Odds_Calculator_2-way'!A438,'True_Odds_Calculator_2-way'!#REF!,'True_Odds_Calculator_2-way'!B438,'Log_working_2-way'!B$1,'Log_working_2-way'!B$2)</f>
        <v>1.041304204002425</v>
      </c>
      <c r="F437" s="6"/>
      <c r="H437" s="6"/>
      <c r="I437" s="6"/>
      <c r="J437" s="6"/>
      <c r="K437" s="6"/>
    </row>
    <row r="438" spans="4:11" x14ac:dyDescent="0.25">
      <c r="D438">
        <f>solve_for_d('True_Odds_Calculator_2-way'!A439,'True_Odds_Calculator_2-way'!#REF!,'True_Odds_Calculator_2-way'!B439,'Log_working_2-way'!B$1,'Log_working_2-way'!B$2)</f>
        <v>1.0437075600663159</v>
      </c>
      <c r="F438" s="6"/>
      <c r="H438" s="6"/>
      <c r="I438" s="6"/>
      <c r="J438" s="6"/>
      <c r="K438" s="6"/>
    </row>
    <row r="439" spans="4:11" x14ac:dyDescent="0.25">
      <c r="D439">
        <f>solve_for_d('True_Odds_Calculator_2-way'!A440,'True_Odds_Calculator_2-way'!#REF!,'True_Odds_Calculator_2-way'!B440,'Log_working_2-way'!B$1,'Log_working_2-way'!B$2)</f>
        <v>1.0743649055710818</v>
      </c>
      <c r="F439" s="6"/>
      <c r="H439" s="6"/>
      <c r="I439" s="6"/>
      <c r="J439" s="6"/>
      <c r="K439" s="6"/>
    </row>
    <row r="440" spans="4:11" x14ac:dyDescent="0.25">
      <c r="D440">
        <f>solve_for_d('True_Odds_Calculator_2-way'!A441,'True_Odds_Calculator_2-way'!#REF!,'True_Odds_Calculator_2-way'!B441,'Log_working_2-way'!B$1,'Log_working_2-way'!B$2)</f>
        <v>1.0571615895212632</v>
      </c>
      <c r="F440" s="6"/>
      <c r="H440" s="6"/>
      <c r="I440" s="6"/>
      <c r="J440" s="6"/>
      <c r="K440" s="6"/>
    </row>
    <row r="441" spans="4:11" x14ac:dyDescent="0.25">
      <c r="D441">
        <f>solve_for_d('True_Odds_Calculator_2-way'!A442,'True_Odds_Calculator_2-way'!#REF!,'True_Odds_Calculator_2-way'!B442,'Log_working_2-way'!B$1,'Log_working_2-way'!B$2)</f>
        <v>1.0342024872400046</v>
      </c>
      <c r="F441" s="6"/>
      <c r="H441" s="6"/>
      <c r="I441" s="6"/>
      <c r="J441" s="6"/>
      <c r="K441" s="6"/>
    </row>
    <row r="442" spans="4:11" x14ac:dyDescent="0.25">
      <c r="D442">
        <f>solve_for_d('True_Odds_Calculator_2-way'!A443,'True_Odds_Calculator_2-way'!#REF!,'True_Odds_Calculator_2-way'!B443,'Log_working_2-way'!B$1,'Log_working_2-way'!B$2)</f>
        <v>1.0458219570064358</v>
      </c>
      <c r="F442" s="6"/>
      <c r="H442" s="6"/>
      <c r="I442" s="6"/>
      <c r="J442" s="6"/>
      <c r="K442" s="6"/>
    </row>
    <row r="443" spans="4:11" x14ac:dyDescent="0.25">
      <c r="D443">
        <f>solve_for_d('True_Odds_Calculator_2-way'!A444,'True_Odds_Calculator_2-way'!#REF!,'True_Odds_Calculator_2-way'!B444,'Log_working_2-way'!B$1,'Log_working_2-way'!B$2)</f>
        <v>1.0764784527427438</v>
      </c>
      <c r="F443" s="6"/>
      <c r="H443" s="6"/>
      <c r="I443" s="6"/>
      <c r="J443" s="6"/>
      <c r="K443" s="6"/>
    </row>
    <row r="444" spans="4:11" x14ac:dyDescent="0.25">
      <c r="D444">
        <f>solve_for_d('True_Odds_Calculator_2-way'!A445,'True_Odds_Calculator_2-way'!#REF!,'True_Odds_Calculator_2-way'!B445,'Log_working_2-way'!B$1,'Log_working_2-way'!B$2)</f>
        <v>1.0425703649827001</v>
      </c>
      <c r="F444" s="6"/>
      <c r="H444" s="6"/>
      <c r="I444" s="6"/>
      <c r="J444" s="6"/>
      <c r="K444" s="6"/>
    </row>
    <row r="445" spans="4:11" x14ac:dyDescent="0.25">
      <c r="D445">
        <f>solve_for_d('True_Odds_Calculator_2-way'!A446,'True_Odds_Calculator_2-way'!#REF!,'True_Odds_Calculator_2-way'!B446,'Log_working_2-way'!B$1,'Log_working_2-way'!B$2)</f>
        <v>1.0999591357965557</v>
      </c>
      <c r="F445" s="6"/>
      <c r="H445" s="6"/>
      <c r="I445" s="6"/>
      <c r="J445" s="6"/>
      <c r="K445" s="6"/>
    </row>
    <row r="446" spans="4:11" x14ac:dyDescent="0.25">
      <c r="D446">
        <f>solve_for_d('True_Odds_Calculator_2-way'!A447,'True_Odds_Calculator_2-way'!#REF!,'True_Odds_Calculator_2-way'!B447,'Log_working_2-way'!B$1,'Log_working_2-way'!B$2)</f>
        <v>1.0501502456550436</v>
      </c>
      <c r="F446" s="6"/>
      <c r="H446" s="6"/>
      <c r="I446" s="6"/>
      <c r="J446" s="6"/>
      <c r="K446" s="6"/>
    </row>
    <row r="447" spans="4:11" x14ac:dyDescent="0.25">
      <c r="D447">
        <f>solve_for_d('True_Odds_Calculator_2-way'!A448,'True_Odds_Calculator_2-way'!#REF!,'True_Odds_Calculator_2-way'!B448,'Log_working_2-way'!B$1,'Log_working_2-way'!B$2)</f>
        <v>1.0419581736699886</v>
      </c>
      <c r="F447" s="6"/>
      <c r="H447" s="6"/>
      <c r="I447" s="6"/>
      <c r="J447" s="6"/>
      <c r="K447" s="6"/>
    </row>
    <row r="448" spans="4:11" x14ac:dyDescent="0.25">
      <c r="D448">
        <f>solve_for_d('True_Odds_Calculator_2-way'!A449,'True_Odds_Calculator_2-way'!#REF!,'True_Odds_Calculator_2-way'!B449,'Log_working_2-way'!B$1,'Log_working_2-way'!B$2)</f>
        <v>1.0698761144099667</v>
      </c>
      <c r="F448" s="6"/>
      <c r="H448" s="6"/>
      <c r="I448" s="6"/>
      <c r="J448" s="6"/>
      <c r="K448" s="6"/>
    </row>
    <row r="449" spans="4:11" x14ac:dyDescent="0.25">
      <c r="D449">
        <f>solve_for_d('True_Odds_Calculator_2-way'!A450,'True_Odds_Calculator_2-way'!#REF!,'True_Odds_Calculator_2-way'!B450,'Log_working_2-way'!B$1,'Log_working_2-way'!B$2)</f>
        <v>1.0666596559601409</v>
      </c>
      <c r="F449" s="6"/>
      <c r="H449" s="6"/>
      <c r="I449" s="6"/>
      <c r="J449" s="6"/>
      <c r="K449" s="6"/>
    </row>
    <row r="450" spans="4:11" x14ac:dyDescent="0.25">
      <c r="D450">
        <f>solve_for_d('True_Odds_Calculator_2-way'!A451,'True_Odds_Calculator_2-way'!#REF!,'True_Odds_Calculator_2-way'!B451,'Log_working_2-way'!B$1,'Log_working_2-way'!B$2)</f>
        <v>1.0543819242504819</v>
      </c>
      <c r="F450" s="6"/>
      <c r="H450" s="6"/>
      <c r="I450" s="6"/>
      <c r="J450" s="6"/>
      <c r="K450" s="6"/>
    </row>
    <row r="451" spans="4:11" x14ac:dyDescent="0.25">
      <c r="D451">
        <f>solve_for_d('True_Odds_Calculator_2-way'!A452,'True_Odds_Calculator_2-way'!#REF!,'True_Odds_Calculator_2-way'!B452,'Log_working_2-way'!B$1,'Log_working_2-way'!B$2)</f>
        <v>1.0427733349764023</v>
      </c>
      <c r="F451" s="6"/>
      <c r="H451" s="6"/>
      <c r="I451" s="6"/>
      <c r="J451" s="6"/>
      <c r="K451" s="6"/>
    </row>
    <row r="452" spans="4:11" x14ac:dyDescent="0.25">
      <c r="D452">
        <f>solve_for_d('True_Odds_Calculator_2-way'!A453,'True_Odds_Calculator_2-way'!#REF!,'True_Odds_Calculator_2-way'!B453,'Log_working_2-way'!B$1,'Log_working_2-way'!B$2)</f>
        <v>1.0540095708307571</v>
      </c>
      <c r="F452" s="6"/>
      <c r="H452" s="6"/>
      <c r="I452" s="6"/>
      <c r="J452" s="6"/>
      <c r="K452" s="6"/>
    </row>
    <row r="453" spans="4:11" x14ac:dyDescent="0.25">
      <c r="D453">
        <f>solve_for_d('True_Odds_Calculator_2-way'!A454,'True_Odds_Calculator_2-way'!#REF!,'True_Odds_Calculator_2-way'!B454,'Log_working_2-way'!B$1,'Log_working_2-way'!B$2)</f>
        <v>1.0475615653703467</v>
      </c>
      <c r="F453" s="6"/>
      <c r="H453" s="6"/>
      <c r="I453" s="6"/>
      <c r="J453" s="6"/>
      <c r="K453" s="6"/>
    </row>
    <row r="454" spans="4:11" x14ac:dyDescent="0.25">
      <c r="D454">
        <f>solve_for_d('True_Odds_Calculator_2-way'!A455,'True_Odds_Calculator_2-way'!#REF!,'True_Odds_Calculator_2-way'!B455,'Log_working_2-way'!B$1,'Log_working_2-way'!B$2)</f>
        <v>1.0552914984182968</v>
      </c>
      <c r="F454" s="6"/>
      <c r="H454" s="6"/>
      <c r="I454" s="6"/>
      <c r="J454" s="6"/>
      <c r="K454" s="6"/>
    </row>
    <row r="455" spans="4:11" x14ac:dyDescent="0.25">
      <c r="D455">
        <f>solve_for_d('True_Odds_Calculator_2-way'!A456,'True_Odds_Calculator_2-way'!#REF!,'True_Odds_Calculator_2-way'!B456,'Log_working_2-way'!B$1,'Log_working_2-way'!B$2)</f>
        <v>1.0538611122400778</v>
      </c>
      <c r="F455" s="6"/>
      <c r="H455" s="6"/>
      <c r="I455" s="6"/>
      <c r="J455" s="6"/>
      <c r="K455" s="6"/>
    </row>
    <row r="456" spans="4:11" x14ac:dyDescent="0.25">
      <c r="D456">
        <f>solve_for_d('True_Odds_Calculator_2-way'!A457,'True_Odds_Calculator_2-way'!#REF!,'True_Odds_Calculator_2-way'!B457,'Log_working_2-way'!B$1,'Log_working_2-way'!B$2)</f>
        <v>1.0522559150967761</v>
      </c>
      <c r="F456" s="6"/>
      <c r="H456" s="6"/>
      <c r="I456" s="6"/>
      <c r="J456" s="6"/>
      <c r="K456" s="6"/>
    </row>
    <row r="457" spans="4:11" x14ac:dyDescent="0.25">
      <c r="D457">
        <f>solve_for_d('True_Odds_Calculator_2-way'!A458,'True_Odds_Calculator_2-way'!#REF!,'True_Odds_Calculator_2-way'!B458,'Log_working_2-way'!B$1,'Log_working_2-way'!B$2)</f>
        <v>1.0567609363032806</v>
      </c>
      <c r="F457" s="6"/>
      <c r="H457" s="6"/>
      <c r="I457" s="6"/>
      <c r="J457" s="6"/>
      <c r="K457" s="6"/>
    </row>
    <row r="458" spans="4:11" x14ac:dyDescent="0.25">
      <c r="D458">
        <f>solve_for_d('True_Odds_Calculator_2-way'!A459,'True_Odds_Calculator_2-way'!#REF!,'True_Odds_Calculator_2-way'!B459,'Log_working_2-way'!B$1,'Log_working_2-way'!B$2)</f>
        <v>1.0501502456550436</v>
      </c>
      <c r="F458" s="6"/>
      <c r="H458" s="6"/>
      <c r="I458" s="6"/>
      <c r="J458" s="6"/>
      <c r="K458" s="6"/>
    </row>
    <row r="459" spans="4:11" x14ac:dyDescent="0.25">
      <c r="D459">
        <f>solve_for_d('True_Odds_Calculator_2-way'!A460,'True_Odds_Calculator_2-way'!#REF!,'True_Odds_Calculator_2-way'!B460,'Log_working_2-way'!B$1,'Log_working_2-way'!B$2)</f>
        <v>1.0536616911224432</v>
      </c>
      <c r="F459" s="6"/>
      <c r="H459" s="6"/>
      <c r="I459" s="6"/>
      <c r="J459" s="6"/>
      <c r="K459" s="6"/>
    </row>
    <row r="460" spans="4:11" x14ac:dyDescent="0.25">
      <c r="D460">
        <f>solve_for_d('True_Odds_Calculator_2-way'!A461,'True_Odds_Calculator_2-way'!#REF!,'True_Odds_Calculator_2-way'!B461,'Log_working_2-way'!B$1,'Log_working_2-way'!B$2)</f>
        <v>1.0501502456550436</v>
      </c>
      <c r="F460" s="6"/>
      <c r="H460" s="6"/>
      <c r="I460" s="6"/>
      <c r="J460" s="6"/>
      <c r="K460" s="6"/>
    </row>
    <row r="461" spans="4:11" x14ac:dyDescent="0.25">
      <c r="D461">
        <f>solve_for_d('True_Odds_Calculator_2-way'!A462,'True_Odds_Calculator_2-way'!#REF!,'True_Odds_Calculator_2-way'!B462,'Log_working_2-way'!B$1,'Log_working_2-way'!B$2)</f>
        <v>1.0580097445486314</v>
      </c>
      <c r="F461" s="6"/>
      <c r="H461" s="6"/>
      <c r="I461" s="6"/>
      <c r="J461" s="6"/>
      <c r="K461" s="6"/>
    </row>
    <row r="462" spans="4:11" x14ac:dyDescent="0.25">
      <c r="D462">
        <f>solve_for_d('True_Odds_Calculator_2-way'!A463,'True_Odds_Calculator_2-way'!#REF!,'True_Odds_Calculator_2-way'!B463,'Log_working_2-way'!B$1,'Log_working_2-way'!B$2)</f>
        <v>1.0602107487113226</v>
      </c>
      <c r="F462" s="6"/>
      <c r="H462" s="6"/>
      <c r="I462" s="6"/>
      <c r="J462" s="6"/>
      <c r="K462" s="6"/>
    </row>
    <row r="463" spans="4:11" x14ac:dyDescent="0.25">
      <c r="D463">
        <f>solve_for_d('True_Odds_Calculator_2-way'!A464,'True_Odds_Calculator_2-way'!#REF!,'True_Odds_Calculator_2-way'!B464,'Log_working_2-way'!B$1,'Log_working_2-way'!B$2)</f>
        <v>1.0628171656645378</v>
      </c>
      <c r="F463" s="6"/>
      <c r="H463" s="6"/>
      <c r="I463" s="6"/>
      <c r="J463" s="6"/>
      <c r="K463" s="6"/>
    </row>
    <row r="464" spans="4:11" x14ac:dyDescent="0.25">
      <c r="D464">
        <f>solve_for_d('True_Odds_Calculator_2-way'!A465,'True_Odds_Calculator_2-way'!#REF!,'True_Odds_Calculator_2-way'!B465,'Log_working_2-way'!B$1,'Log_working_2-way'!B$2)</f>
        <v>1.0581003177923753</v>
      </c>
      <c r="F464" s="6"/>
      <c r="H464" s="6"/>
      <c r="I464" s="6"/>
      <c r="J464" s="6"/>
      <c r="K464" s="6"/>
    </row>
    <row r="465" spans="4:11" x14ac:dyDescent="0.25">
      <c r="D465">
        <f>solve_for_d('True_Odds_Calculator_2-way'!A466,'True_Odds_Calculator_2-way'!#REF!,'True_Odds_Calculator_2-way'!B466,'Log_working_2-way'!B$1,'Log_working_2-way'!B$2)</f>
        <v>1.0597953687722241</v>
      </c>
      <c r="F465" s="6"/>
      <c r="H465" s="6"/>
      <c r="I465" s="6"/>
      <c r="J465" s="6"/>
      <c r="K465" s="6"/>
    </row>
    <row r="466" spans="4:11" x14ac:dyDescent="0.25">
      <c r="D466">
        <f>solve_for_d('True_Odds_Calculator_2-way'!A467,'True_Odds_Calculator_2-way'!#REF!,'True_Odds_Calculator_2-way'!B467,'Log_working_2-way'!B$1,'Log_working_2-way'!B$2)</f>
        <v>1.0497253316960662</v>
      </c>
      <c r="F466" s="6"/>
      <c r="H466" s="6"/>
      <c r="I466" s="6"/>
      <c r="J466" s="6"/>
      <c r="K466" s="6"/>
    </row>
    <row r="467" spans="4:11" x14ac:dyDescent="0.25">
      <c r="D467">
        <f>solve_for_d('True_Odds_Calculator_2-way'!A468,'True_Odds_Calculator_2-way'!#REF!,'True_Odds_Calculator_2-way'!B468,'Log_working_2-way'!B$1,'Log_working_2-way'!B$2)</f>
        <v>1.0580097445486314</v>
      </c>
      <c r="F467" s="6"/>
      <c r="H467" s="6"/>
      <c r="I467" s="6"/>
      <c r="J467" s="6"/>
      <c r="K467" s="6"/>
    </row>
    <row r="468" spans="4:11" x14ac:dyDescent="0.25">
      <c r="D468">
        <f>solve_for_d('True_Odds_Calculator_2-way'!A469,'True_Odds_Calculator_2-way'!#REF!,'True_Odds_Calculator_2-way'!B469,'Log_working_2-way'!B$1,'Log_working_2-way'!B$2)</f>
        <v>1.0593568958392465</v>
      </c>
      <c r="F468" s="6"/>
      <c r="H468" s="6"/>
      <c r="I468" s="6"/>
      <c r="J468" s="6"/>
      <c r="K468" s="6"/>
    </row>
    <row r="469" spans="4:11" x14ac:dyDescent="0.25">
      <c r="D469">
        <f>solve_for_d('True_Odds_Calculator_2-way'!A470,'True_Odds_Calculator_2-way'!#REF!,'True_Odds_Calculator_2-way'!B470,'Log_working_2-way'!B$1,'Log_working_2-way'!B$2)</f>
        <v>1.0608381246291672</v>
      </c>
      <c r="F469" s="6"/>
      <c r="H469" s="6"/>
      <c r="I469" s="6"/>
      <c r="J469" s="6"/>
      <c r="K469" s="6"/>
    </row>
    <row r="470" spans="4:11" x14ac:dyDescent="0.25">
      <c r="D470">
        <f>solve_for_d('True_Odds_Calculator_2-way'!A471,'True_Odds_Calculator_2-way'!#REF!,'True_Odds_Calculator_2-way'!B471,'Log_working_2-way'!B$1,'Log_working_2-way'!B$2)</f>
        <v>1.0584574108458336</v>
      </c>
      <c r="F470" s="6"/>
      <c r="H470" s="6"/>
      <c r="I470" s="6"/>
      <c r="J470" s="6"/>
      <c r="K470" s="6"/>
    </row>
    <row r="471" spans="4:11" x14ac:dyDescent="0.25">
      <c r="D471">
        <f>solve_for_d('True_Odds_Calculator_2-way'!A472,'True_Odds_Calculator_2-way'!#REF!,'True_Odds_Calculator_2-way'!B472,'Log_working_2-way'!B$1,'Log_working_2-way'!B$2)</f>
        <v>1.0600668335258359</v>
      </c>
      <c r="F471" s="6"/>
      <c r="H471" s="6"/>
      <c r="I471" s="6"/>
      <c r="J471" s="6"/>
      <c r="K471" s="6"/>
    </row>
    <row r="472" spans="4:11" x14ac:dyDescent="0.25">
      <c r="D472">
        <f>solve_for_d('True_Odds_Calculator_2-way'!A473,'True_Odds_Calculator_2-way'!#REF!,'True_Odds_Calculator_2-way'!B473,'Log_working_2-way'!B$1,'Log_working_2-way'!B$2)</f>
        <v>1.0593568958392465</v>
      </c>
      <c r="F472" s="6"/>
      <c r="H472" s="6"/>
      <c r="I472" s="6"/>
      <c r="J472" s="6"/>
      <c r="K472" s="6"/>
    </row>
    <row r="473" spans="4:11" x14ac:dyDescent="0.25">
      <c r="D473">
        <f>solve_for_d('True_Odds_Calculator_2-way'!A474,'True_Odds_Calculator_2-way'!#REF!,'True_Odds_Calculator_2-way'!B474,'Log_working_2-way'!B$1,'Log_working_2-way'!B$2)</f>
        <v>1.0605174007793741</v>
      </c>
      <c r="F473" s="6"/>
      <c r="H473" s="6"/>
      <c r="I473" s="6"/>
      <c r="J473" s="6"/>
      <c r="K473" s="6"/>
    </row>
    <row r="474" spans="4:11" x14ac:dyDescent="0.25">
      <c r="D474">
        <f>solve_for_d('True_Odds_Calculator_2-way'!A475,'True_Odds_Calculator_2-way'!#REF!,'True_Odds_Calculator_2-way'!B475,'Log_working_2-way'!B$1,'Log_working_2-way'!B$2)</f>
        <v>1.0650522192189402</v>
      </c>
      <c r="F474" s="6"/>
      <c r="H474" s="6"/>
      <c r="I474" s="6"/>
      <c r="J474" s="6"/>
      <c r="K474" s="6"/>
    </row>
    <row r="475" spans="4:11" x14ac:dyDescent="0.25">
      <c r="D475">
        <f>solve_for_d('True_Odds_Calculator_2-way'!A476,'True_Odds_Calculator_2-way'!#REF!,'True_Odds_Calculator_2-way'!B476,'Log_working_2-way'!B$1,'Log_working_2-way'!B$2)</f>
        <v>1.0564966775030487</v>
      </c>
      <c r="F475" s="6"/>
      <c r="H475" s="6"/>
      <c r="I475" s="6"/>
      <c r="J475" s="6"/>
      <c r="K475" s="6"/>
    </row>
    <row r="476" spans="4:11" x14ac:dyDescent="0.25">
      <c r="D476">
        <f>solve_for_d('True_Odds_Calculator_2-way'!A477,'True_Odds_Calculator_2-way'!#REF!,'True_Odds_Calculator_2-way'!B477,'Log_working_2-way'!B$1,'Log_working_2-way'!B$2)</f>
        <v>1.0628364693383345</v>
      </c>
      <c r="F476" s="6"/>
      <c r="H476" s="6"/>
      <c r="I476" s="6"/>
      <c r="J476" s="6"/>
      <c r="K476" s="6"/>
    </row>
    <row r="477" spans="4:11" x14ac:dyDescent="0.25">
      <c r="D477">
        <f>solve_for_d('True_Odds_Calculator_2-way'!A478,'True_Odds_Calculator_2-way'!#REF!,'True_Odds_Calculator_2-way'!B478,'Log_working_2-way'!B$1,'Log_working_2-way'!B$2)</f>
        <v>1.0503245504598744</v>
      </c>
      <c r="F477" s="6"/>
      <c r="H477" s="6"/>
      <c r="I477" s="6"/>
      <c r="J477" s="6"/>
      <c r="K477" s="6"/>
    </row>
    <row r="478" spans="4:11" x14ac:dyDescent="0.25">
      <c r="D478">
        <f>solve_for_d('True_Odds_Calculator_2-way'!A479,'True_Odds_Calculator_2-way'!#REF!,'True_Odds_Calculator_2-way'!B479,'Log_working_2-way'!B$1,'Log_working_2-way'!B$2)</f>
        <v>1.0619653803953464</v>
      </c>
      <c r="F478" s="6"/>
      <c r="H478" s="6"/>
      <c r="I478" s="6"/>
      <c r="J478" s="6"/>
      <c r="K478" s="6"/>
    </row>
    <row r="479" spans="4:11" x14ac:dyDescent="0.25">
      <c r="D479">
        <f>solve_for_d('True_Odds_Calculator_2-way'!A480,'True_Odds_Calculator_2-way'!#REF!,'True_Odds_Calculator_2-way'!B480,'Log_working_2-way'!B$1,'Log_working_2-way'!B$2)</f>
        <v>1.0631431028595957</v>
      </c>
      <c r="F479" s="6"/>
      <c r="H479" s="6"/>
      <c r="I479" s="6"/>
      <c r="J479" s="6"/>
      <c r="K479" s="6"/>
    </row>
    <row r="480" spans="4:11" x14ac:dyDescent="0.25">
      <c r="D480">
        <f>solve_for_d('True_Odds_Calculator_2-way'!A481,'True_Odds_Calculator_2-way'!#REF!,'True_Odds_Calculator_2-way'!B481,'Log_working_2-way'!B$1,'Log_working_2-way'!B$2)</f>
        <v>1.0708425290899795</v>
      </c>
      <c r="F480" s="6"/>
      <c r="H480" s="6"/>
      <c r="I480" s="6"/>
      <c r="J480" s="6"/>
      <c r="K480" s="6"/>
    </row>
    <row r="481" spans="4:11" x14ac:dyDescent="0.25">
      <c r="D481">
        <f>solve_for_d('True_Odds_Calculator_2-way'!A482,'True_Odds_Calculator_2-way'!#REF!,'True_Odds_Calculator_2-way'!B482,'Log_working_2-way'!B$1,'Log_working_2-way'!B$2)</f>
        <v>1.0655103519273617</v>
      </c>
      <c r="F481" s="6"/>
      <c r="H481" s="6"/>
      <c r="I481" s="6"/>
      <c r="J481" s="6"/>
      <c r="K481" s="6"/>
    </row>
    <row r="482" spans="4:11" x14ac:dyDescent="0.25">
      <c r="D482">
        <f>solve_for_d('True_Odds_Calculator_2-way'!A483,'True_Odds_Calculator_2-way'!#REF!,'True_Odds_Calculator_2-way'!B483,'Log_working_2-way'!B$1,'Log_working_2-way'!B$2)</f>
        <v>1.0709171136039117</v>
      </c>
      <c r="F482" s="6"/>
      <c r="H482" s="6"/>
      <c r="I482" s="6"/>
      <c r="J482" s="6"/>
      <c r="K482" s="6"/>
    </row>
    <row r="483" spans="4:11" x14ac:dyDescent="0.25">
      <c r="D483">
        <f>solve_for_d('True_Odds_Calculator_2-way'!A484,'True_Odds_Calculator_2-way'!#REF!,'True_Odds_Calculator_2-way'!B484,'Log_working_2-way'!B$1,'Log_working_2-way'!B$2)</f>
        <v>1.0720963920751123</v>
      </c>
      <c r="F483" s="6"/>
      <c r="H483" s="6"/>
      <c r="I483" s="6"/>
      <c r="J483" s="6"/>
      <c r="K483" s="6"/>
    </row>
    <row r="484" spans="4:11" x14ac:dyDescent="0.25">
      <c r="D484">
        <f>solve_for_d('True_Odds_Calculator_2-way'!A485,'True_Odds_Calculator_2-way'!#REF!,'True_Odds_Calculator_2-way'!B485,'Log_working_2-way'!B$1,'Log_working_2-way'!B$2)</f>
        <v>1.0720963920751123</v>
      </c>
      <c r="F484" s="6"/>
      <c r="H484" s="6"/>
      <c r="I484" s="6"/>
      <c r="J484" s="6"/>
      <c r="K484" s="6"/>
    </row>
    <row r="485" spans="4:11" x14ac:dyDescent="0.25">
      <c r="D485">
        <f>solve_for_d('True_Odds_Calculator_2-way'!A486,'True_Odds_Calculator_2-way'!#REF!,'True_Odds_Calculator_2-way'!B486,'Log_working_2-way'!B$1,'Log_working_2-way'!B$2)</f>
        <v>1.0669478732554383</v>
      </c>
      <c r="F485" s="6"/>
      <c r="H485" s="6"/>
      <c r="I485" s="6"/>
      <c r="J485" s="6"/>
      <c r="K485" s="6"/>
    </row>
    <row r="486" spans="4:11" x14ac:dyDescent="0.25">
      <c r="D486">
        <f>solve_for_d('True_Odds_Calculator_2-way'!A487,'True_Odds_Calculator_2-way'!#REF!,'True_Odds_Calculator_2-way'!B487,'Log_working_2-way'!B$1,'Log_working_2-way'!B$2)</f>
        <v>1.0778249011171979</v>
      </c>
      <c r="F486" s="6"/>
      <c r="H486" s="6"/>
      <c r="I486" s="6"/>
      <c r="J486" s="6"/>
      <c r="K486" s="6"/>
    </row>
    <row r="487" spans="4:11" x14ac:dyDescent="0.25">
      <c r="D487">
        <f>solve_for_d('True_Odds_Calculator_2-way'!A488,'True_Odds_Calculator_2-way'!#REF!,'True_Odds_Calculator_2-way'!B488,'Log_working_2-way'!B$1,'Log_working_2-way'!B$2)</f>
        <v>1.0739401188879121</v>
      </c>
      <c r="F487" s="6"/>
      <c r="H487" s="6"/>
      <c r="I487" s="6"/>
      <c r="J487" s="6"/>
      <c r="K487" s="6"/>
    </row>
    <row r="488" spans="4:11" x14ac:dyDescent="0.25">
      <c r="D488">
        <f>solve_for_d('True_Odds_Calculator_2-way'!A489,'True_Odds_Calculator_2-way'!#REF!,'True_Odds_Calculator_2-way'!B489,'Log_working_2-way'!B$1,'Log_working_2-way'!B$2)</f>
        <v>1.0399586640868308</v>
      </c>
      <c r="F488" s="6"/>
      <c r="H488" s="6"/>
      <c r="I488" s="6"/>
      <c r="J488" s="6"/>
      <c r="K488" s="6"/>
    </row>
    <row r="489" spans="4:11" x14ac:dyDescent="0.25">
      <c r="D489">
        <f>solve_for_d('True_Odds_Calculator_2-way'!A490,'True_Odds_Calculator_2-way'!#REF!,'True_Odds_Calculator_2-way'!B490,'Log_working_2-way'!B$1,'Log_working_2-way'!B$2)</f>
        <v>1.0460060256260135</v>
      </c>
      <c r="F489" s="6"/>
      <c r="H489" s="6"/>
      <c r="I489" s="6"/>
      <c r="J489" s="6"/>
      <c r="K489" s="6"/>
    </row>
    <row r="490" spans="4:11" x14ac:dyDescent="0.25">
      <c r="D490">
        <f>solve_for_d('True_Odds_Calculator_2-way'!A491,'True_Odds_Calculator_2-way'!#REF!,'True_Odds_Calculator_2-way'!B491,'Log_working_2-way'!B$1,'Log_working_2-way'!B$2)</f>
        <v>1.0593568958392465</v>
      </c>
      <c r="F490" s="6"/>
      <c r="H490" s="6"/>
      <c r="I490" s="6"/>
      <c r="J490" s="6"/>
      <c r="K490" s="6"/>
    </row>
    <row r="491" spans="4:11" x14ac:dyDescent="0.25">
      <c r="D491">
        <f>solve_for_d('True_Odds_Calculator_2-way'!A492,'True_Odds_Calculator_2-way'!#REF!,'True_Odds_Calculator_2-way'!B492,'Log_working_2-way'!B$1,'Log_working_2-way'!B$2)</f>
        <v>1.0602539754688272</v>
      </c>
      <c r="F491" s="6"/>
      <c r="H491" s="6"/>
      <c r="I491" s="6"/>
      <c r="J491" s="6"/>
      <c r="K491" s="6"/>
    </row>
    <row r="492" spans="4:11" x14ac:dyDescent="0.25">
      <c r="D492">
        <f>solve_for_d('True_Odds_Calculator_2-way'!A493,'True_Odds_Calculator_2-way'!#REF!,'True_Odds_Calculator_2-way'!B493,'Log_working_2-way'!B$1,'Log_working_2-way'!B$2)</f>
        <v>1.041485334409332</v>
      </c>
      <c r="F492" s="6"/>
      <c r="H492" s="6"/>
      <c r="I492" s="6"/>
      <c r="J492" s="6"/>
      <c r="K492" s="6"/>
    </row>
    <row r="493" spans="4:11" x14ac:dyDescent="0.25">
      <c r="D493">
        <f>solve_for_d('True_Odds_Calculator_2-way'!A494,'True_Odds_Calculator_2-way'!#REF!,'True_Odds_Calculator_2-way'!B494,'Log_working_2-way'!B$1,'Log_working_2-way'!B$2)</f>
        <v>1.0442736271125563</v>
      </c>
      <c r="F493" s="6"/>
      <c r="H493" s="6"/>
      <c r="I493" s="6"/>
      <c r="J493" s="6"/>
      <c r="K493" s="6"/>
    </row>
    <row r="494" spans="4:11" x14ac:dyDescent="0.25">
      <c r="D494">
        <f>solve_for_d('True_Odds_Calculator_2-way'!A495,'True_Odds_Calculator_2-way'!#REF!,'True_Odds_Calculator_2-way'!B495,'Log_working_2-way'!B$1,'Log_working_2-way'!B$2)</f>
        <v>1.054926067975809</v>
      </c>
      <c r="F494" s="6"/>
      <c r="H494" s="6"/>
      <c r="I494" s="6"/>
      <c r="J494" s="6"/>
      <c r="K494" s="6"/>
    </row>
    <row r="495" spans="4:11" x14ac:dyDescent="0.25">
      <c r="D495">
        <f>solve_for_d('True_Odds_Calculator_2-way'!A496,'True_Odds_Calculator_2-way'!#REF!,'True_Odds_Calculator_2-way'!B496,'Log_working_2-way'!B$1,'Log_working_2-way'!B$2)</f>
        <v>1.0451969483194312</v>
      </c>
      <c r="F495" s="6"/>
      <c r="H495" s="6"/>
      <c r="I495" s="6"/>
      <c r="J495" s="6"/>
      <c r="K495" s="6"/>
    </row>
    <row r="496" spans="4:11" x14ac:dyDescent="0.25">
      <c r="D496">
        <f>solve_for_d('True_Odds_Calculator_2-way'!A497,'True_Odds_Calculator_2-way'!#REF!,'True_Odds_Calculator_2-way'!B497,'Log_working_2-way'!B$1,'Log_working_2-way'!B$2)</f>
        <v>1.0826905435708807</v>
      </c>
      <c r="F496" s="6"/>
      <c r="H496" s="6"/>
      <c r="I496" s="6"/>
      <c r="J496" s="6"/>
      <c r="K496" s="6"/>
    </row>
    <row r="497" spans="4:11" x14ac:dyDescent="0.25">
      <c r="D497">
        <f>solve_for_d('True_Odds_Calculator_2-way'!A498,'True_Odds_Calculator_2-way'!#REF!,'True_Odds_Calculator_2-way'!B498,'Log_working_2-way'!B$1,'Log_working_2-way'!B$2)</f>
        <v>1.0493967898153296</v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1.038197154448246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6.0636387340542726</v>
      </c>
      <c r="I186" s="6">
        <f>IF('Log_working_3-way'!$D186="","",'True_Odds_Calculator_3-way'!O187/'True_Odds_Calculator_3-way'!B187-1)</f>
        <v>6.7184803157682342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3.972572221115378E-2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1.0327750959896587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5.5244898244744327</v>
      </c>
      <c r="I187" s="6">
        <f>IF('Log_working_3-way'!$D187="","",'True_Odds_Calculator_3-way'!O188/'True_Odds_Calculator_3-way'!B188-1)</f>
        <v>6.8051758154113084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3.402724726254136E-2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1.0212059299838911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19.023747144325085</v>
      </c>
      <c r="I188" s="6">
        <f>IF('Log_working_3-way'!$D188="","",'True_Odds_Calculator_3-way'!O189/'True_Odds_Calculator_3-way'!B189-1)</f>
        <v>6.6306906329076929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2.2515971139957625E-2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1.0732622961423042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0.20676000622967439</v>
      </c>
      <c r="I189" s="6">
        <f>IF('Log_working_3-way'!$D189="","",'True_Odds_Calculator_3-way'!O190/'True_Odds_Calculator_3-way'!B190-1)</f>
        <v>3.0775028746503557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5.562981447086468E-2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1.0459587137543385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44.185205121975407</v>
      </c>
      <c r="I190" s="6">
        <f>IF('Log_working_3-way'!$D190="","",'True_Odds_Calculator_3-way'!O191/'True_Odds_Calculator_3-way'!B191-1)</f>
        <v>3.9301193279213553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3.8240653790273083E-2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1.0304103815851253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11.43720862009774</v>
      </c>
      <c r="I191" s="6">
        <f>IF('Log_working_3-way'!$D191="","",'True_Odds_Calculator_3-way'!O192/'True_Odds_Calculator_3-way'!B192-1)</f>
        <v>10.919049014429399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3.2924727519812347E-2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1.024746180952951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26.310002279544861</v>
      </c>
      <c r="I192" s="6">
        <f>IF('Log_working_3-way'!$D192="","",'True_Odds_Calculator_3-way'!O193/'True_Odds_Calculator_3-way'!B193-1)</f>
        <v>5.6852648736850835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2.5072671283297154E-2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1.0301858313873218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16.247415407892507</v>
      </c>
      <c r="I193" s="6">
        <f>IF('Log_working_3-way'!$D193="","",'True_Odds_Calculator_3-way'!O194/'True_Odds_Calculator_3-way'!B194-1)</f>
        <v>9.9090815283761327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3.2236672793974464E-2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1.0318682812921967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8.9372223988839536</v>
      </c>
      <c r="I194" s="6">
        <f>IF('Log_working_3-way'!$D194="","",'True_Odds_Calculator_3-way'!O195/'True_Odds_Calculator_3-way'!B195-1)</f>
        <v>5.9901793357393895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3.3774469258340156E-2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1.0263097356578952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3.7483602014171069</v>
      </c>
      <c r="I195" s="6">
        <f>IF('Log_working_3-way'!$D195="","",'True_Odds_Calculator_3-way'!O196/'True_Odds_Calculator_3-way'!B196-1)</f>
        <v>5.539814817663582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2.6265996821027038E-2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1.025046696199627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12.65766353659107</v>
      </c>
      <c r="I196" s="6">
        <f>IF('Log_working_3-way'!$D196="","",'True_Odds_Calculator_3-way'!O197/'True_Odds_Calculator_3-way'!B197-1)</f>
        <v>7.4225015212806298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2.7072421332916541E-2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1.0246564677970877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11.423882052388587</v>
      </c>
      <c r="I197" s="6">
        <f>IF('Log_working_3-way'!$D197="","",'True_Odds_Calculator_3-way'!O198/'True_Odds_Calculator_3-way'!B198-1)</f>
        <v>7.4756689630899906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2.665994308631281E-2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1.0255767704045977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12.151586963412962</v>
      </c>
      <c r="I198" s="6">
        <f>IF('Log_working_3-way'!$D198="","",'True_Odds_Calculator_3-way'!O199/'True_Odds_Calculator_3-way'!B199-1)</f>
        <v>9.7394731835315795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2.7741824903808165E-2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1.0242784206234925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27.527091762566744</v>
      </c>
      <c r="I199" s="6">
        <f>IF('Log_working_3-way'!$D199="","",'True_Odds_Calculator_3-way'!O200/'True_Odds_Calculator_3-way'!B200-1)</f>
        <v>6.7910220209218837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2.4233659707519672E-2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1.0249017315414994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9.2641479095781349</v>
      </c>
      <c r="I200" s="6">
        <f>IF('Log_working_3-way'!$D200="","",'True_Odds_Calculator_3-way'!O201/'True_Odds_Calculator_3-way'!B201-1)</f>
        <v>9.818868081046892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2.7012348045558188E-2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1.0268412269631484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18.035101648630175</v>
      </c>
      <c r="I201" s="6">
        <f>IF('Log_working_3-way'!$D201="","",'True_Odds_Calculator_3-way'!O202/'True_Odds_Calculator_3-way'!B202-1)</f>
        <v>8.1482258628988173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2.8555951302410953E-2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1.0261484044657394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13.725369188643459</v>
      </c>
      <c r="I202" s="6">
        <f>IF('Log_working_3-way'!$D202="","",'True_Odds_Calculator_3-way'!O203/'True_Odds_Calculator_3-way'!B203-1)</f>
        <v>6.9395584452302979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2.817623453940854E-2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1.0274828615996869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21.469175163221884</v>
      </c>
      <c r="I203" s="6">
        <f>IF('Log_working_3-way'!$D203="","",'True_Odds_Calculator_3-way'!O204/'True_Odds_Calculator_3-way'!B204-1)</f>
        <v>7.4092248638549449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2.8693984427039076E-2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1.0361113056929685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3.7480431237943845</v>
      </c>
      <c r="I204" s="6">
        <f>IF('Log_working_3-way'!$D204="","",'True_Odds_Calculator_3-way'!O205/'True_Odds_Calculator_3-way'!B205-1)</f>
        <v>4.9760694006516033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3.545746034007502E-2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1.020207333622893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7.1294188565795888</v>
      </c>
      <c r="I205" s="6">
        <f>IF('Log_working_3-way'!$D205="","",'True_Odds_Calculator_3-way'!O206/'True_Odds_Calculator_3-way'!B206-1)</f>
        <v>7.6190350808925995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2.1601565792279676E-2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1.0277599627323588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19.443721897110699</v>
      </c>
      <c r="I206" s="6">
        <f>IF('Log_working_3-way'!$D206="","",'True_Odds_Calculator_3-way'!O207/'True_Odds_Calculator_3-way'!B207-1)</f>
        <v>8.5475421766520459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2.9264628895086631E-2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1.027372468321347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5.198313522409963</v>
      </c>
      <c r="I207" s="6">
        <f>IF('Log_working_3-way'!$D207="","",'True_Odds_Calculator_3-way'!O208/'True_Odds_Calculator_3-way'!B208-1)</f>
        <v>8.6726480841708131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2.8812158862021597E-2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1.0315106592895014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8.8107063512608619</v>
      </c>
      <c r="I208" s="6">
        <f>IF('Log_working_3-way'!$D208="","",'True_Odds_Calculator_3-way'!O209/'True_Odds_Calculator_3-way'!B209-1)</f>
        <v>7.8288387602241318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3.3809281700863281E-2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1.0296386173570753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13.557449464272286</v>
      </c>
      <c r="I209" s="6">
        <f>IF('Log_working_3-way'!$D209="","",'True_Odds_Calculator_3-way'!O210/'True_Odds_Calculator_3-way'!B210-1)</f>
        <v>9.9852970347676617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3.1989543617450433E-2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1.0526876764742419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54.286978736280993</v>
      </c>
      <c r="I210" s="6">
        <f>IF('Log_working_3-way'!$D210="","",'True_Odds_Calculator_3-way'!O211/'True_Odds_Calculator_3-way'!B211-1)</f>
        <v>2.0391625600641072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3.8076309440035594E-2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1.0417082130487165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28.975448794689623</v>
      </c>
      <c r="I211" s="6">
        <f>IF('Log_working_3-way'!$D211="","",'True_Odds_Calculator_3-way'!O212/'True_Odds_Calculator_3-way'!B212-1)</f>
        <v>4.5233128882830442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4.1185817956254756E-2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1.0369653553922873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14.897550700980927</v>
      </c>
      <c r="I212" s="6">
        <f>IF('Log_working_3-way'!$D212="","",'True_Odds_Calculator_3-way'!O213/'True_Odds_Calculator_3-way'!B213-1)</f>
        <v>6.181881947957252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3.9440338972324795E-2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1.0400967510450463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24.005197158625123</v>
      </c>
      <c r="I213" s="6">
        <f>IF('Log_working_3-way'!$D213="","",'True_Odds_Calculator_3-way'!O214/'True_Odds_Calculator_3-way'!B214-1)</f>
        <v>4.7706149921048571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4.1016406562625063E-2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1.0631381788750829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67.216389042873985</v>
      </c>
      <c r="I214" s="6">
        <f>IF('Log_working_3-way'!$D214="","",'True_Odds_Calculator_3-way'!O215/'True_Odds_Calculator_3-way'!B215-1)</f>
        <v>0.62930053168517186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3.5183522283625424E-2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1.0707706284469245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65.754057933709888</v>
      </c>
      <c r="I215" s="6">
        <f>IF('Log_working_3-way'!$D215="","",'True_Odds_Calculator_3-way'!O216/'True_Odds_Calculator_3-way'!B216-1)</f>
        <v>1.0073725196411139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4.0302965752377906E-2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1.030235126304722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41.733432208588553</v>
      </c>
      <c r="I216" s="6">
        <f>IF('Log_working_3-way'!$D216="","",'True_Odds_Calculator_3-way'!O217/'True_Odds_Calculator_3-way'!B217-1)</f>
        <v>3.4677401784960624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2.6309455423032313E-2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1.0239208478359993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30.54402143435728</v>
      </c>
      <c r="I217" s="6">
        <f>IF('Log_working_3-way'!$D217="","",'True_Odds_Calculator_3-way'!O218/'True_Odds_Calculator_3-way'!B218-1)</f>
        <v>4.9570651300146391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2.3428731762065169E-2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1.0265497791000588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34.835858773835739</v>
      </c>
      <c r="I218" s="6">
        <f>IF('Log_working_3-way'!$D218="","",'True_Odds_Calculator_3-way'!O219/'True_Odds_Calculator_3-way'!B219-1)</f>
        <v>4.2036719760502086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2.497741308972623E-2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1.0329323959631251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33.361923353138998</v>
      </c>
      <c r="I219" s="6">
        <f>IF('Log_working_3-way'!$D219="","",'True_Odds_Calculator_3-way'!O220/'True_Odds_Calculator_3-way'!B220-1)</f>
        <v>5.7162806420983028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3.1107561650239646E-2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1.0256026295386538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15.61949643123782</v>
      </c>
      <c r="I220" s="6">
        <f>IF('Log_working_3-way'!$D220="","",'True_Odds_Calculator_3-way'!O221/'True_Odds_Calculator_3-way'!B221-1)</f>
        <v>6.1870878795413784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2.7428024355308001E-2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1.0320487604115687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31.788466096136496</v>
      </c>
      <c r="I221" s="6">
        <f>IF('Log_working_3-way'!$D221="","",'True_Odds_Calculator_3-way'!O222/'True_Odds_Calculator_3-way'!B222-1)</f>
        <v>5.1545595809129052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3.0912976100976097E-2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1.0481939632004846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62.130165996105774</v>
      </c>
      <c r="I222" s="6">
        <f>IF('Log_working_3-way'!$D222="","",'True_Odds_Calculator_3-way'!O223/'True_Odds_Calculator_3-way'!B223-1)</f>
        <v>1.1241584511136744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3.0195618358317855E-2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1.0220726011256309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4.49033728930136</v>
      </c>
      <c r="I223" s="6">
        <f>IF('Log_working_3-way'!$D223="","",'True_Odds_Calculator_3-way'!O224/'True_Odds_Calculator_3-way'!B224-1)</f>
        <v>6.8464735759691795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2.2765506438790162E-2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1.0210380534237167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18.320630245157737</v>
      </c>
      <c r="I224" s="6">
        <f>IF('Log_working_3-way'!$D224="","",'True_Odds_Calculator_3-way'!O225/'True_Odds_Calculator_3-way'!B225-1)</f>
        <v>5.9926714101140304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2.2383129800009449E-2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1.0196477252929943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6.727496092317466</v>
      </c>
      <c r="I225" s="6">
        <f>IF('Log_working_3-way'!$D225="","",'True_Odds_Calculator_3-way'!O226/'True_Odds_Calculator_3-way'!B226-1)</f>
        <v>8.8076424526913417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2.1083386166347973E-2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1.0250644997082583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10.657113236889998</v>
      </c>
      <c r="I226" s="6">
        <f>IF('Log_working_3-way'!$D226="","",'True_Odds_Calculator_3-way'!O227/'True_Odds_Calculator_3-way'!B227-1)</f>
        <v>7.7275785673409736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2.7101348163442118E-2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1.0275445242570953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18.021136134194556</v>
      </c>
      <c r="I227" s="6">
        <f>IF('Log_working_3-way'!$D227="","",'True_Odds_Calculator_3-way'!O228/'True_Odds_Calculator_3-way'!B228-1)</f>
        <v>7.7612256327509552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2.931112769589328E-2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1.0244630710377163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11.078163282296448</v>
      </c>
      <c r="I228" s="6">
        <f>IF('Log_working_3-way'!$D228="","",'True_Odds_Calculator_3-way'!O229/'True_Odds_Calculator_3-way'!B229-1)</f>
        <v>8.1664753819950153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2.6508201137536158E-2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1.0261786528046286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19.858175506251772</v>
      </c>
      <c r="I229" s="6">
        <f>IF('Log_working_3-way'!$D229="","",'True_Odds_Calculator_3-way'!O230/'True_Odds_Calculator_3-way'!B230-1)</f>
        <v>8.0455740297784324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2.7581271483710257E-2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1.0301190351381933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27.675888360529417</v>
      </c>
      <c r="I230" s="6">
        <f>IF('Log_working_3-way'!$D230="","",'True_Odds_Calculator_3-way'!O231/'True_Odds_Calculator_3-way'!B231-1)</f>
        <v>6.4911333050469446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3.0024305870725021E-2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1.0267387895703066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17.703905474632293</v>
      </c>
      <c r="I231" s="6">
        <f>IF('Log_working_3-way'!$D231="","",'True_Odds_Calculator_3-way'!O232/'True_Odds_Calculator_3-way'!B232-1)</f>
        <v>8.3775685948968484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2.8485106377797775E-2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1.0259617598104676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12.146726695697099</v>
      </c>
      <c r="I232" s="6">
        <f>IF('Log_working_3-way'!$D232="","",'True_Odds_Calculator_3-way'!O233/'True_Odds_Calculator_3-way'!B233-1)</f>
        <v>8.3228865210483569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2.8121775025799822E-2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1.0253594999022229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15.760584292974912</v>
      </c>
      <c r="I233" s="6">
        <f>IF('Log_working_3-way'!$D233="","",'True_Odds_Calculator_3-way'!O234/'True_Odds_Calculator_3-way'!B234-1)</f>
        <v>7.5209857526021153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2.7251443704311651E-2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1.0248882635015992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10.342920727474969</v>
      </c>
      <c r="I234" s="6">
        <f>IF('Log_working_3-way'!$D234="","",'True_Odds_Calculator_3-way'!O235/'True_Odds_Calculator_3-way'!B235-1)</f>
        <v>7.9963914000517224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2.6927685421777037E-2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1.0311302405432419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28.948669434663017</v>
      </c>
      <c r="I235" s="6">
        <f>IF('Log_working_3-way'!$D235="","",'True_Odds_Calculator_3-way'!O236/'True_Odds_Calculator_3-way'!B236-1)</f>
        <v>6.8760471886030308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3.056990889690514E-2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1.0444764897749121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2.8188274108961635</v>
      </c>
      <c r="I236" s="6">
        <f>IF('Log_working_3-way'!$D236="","",'True_Odds_Calculator_3-way'!O237/'True_Odds_Calculator_3-way'!B237-1)</f>
        <v>6.2743171683958145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4.3264710248923643E-2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1.0356950231790294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8.8320757184021996</v>
      </c>
      <c r="I237" s="6">
        <f>IF('Log_working_3-way'!$D237="","",'True_Odds_Calculator_3-way'!O238/'True_Odds_Calculator_3-way'!B238-1)</f>
        <v>7.5831020365885049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3.8164347804831689E-2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1.0366120846454814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12.805755927309109</v>
      </c>
      <c r="I238" s="6">
        <f>IF('Log_working_3-way'!$D238="","",'True_Odds_Calculator_3-way'!O239/'True_Odds_Calculator_3-way'!B239-1)</f>
        <v>6.9452864076309258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3.9278528985168037E-2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1.0364622693306869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7.1851787238199876</v>
      </c>
      <c r="I239" s="6">
        <f>IF('Log_working_3-way'!$D239="","",'True_Odds_Calculator_3-way'!O240/'True_Odds_Calculator_3-way'!B240-1)</f>
        <v>6.9975590834464008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3.8445223874994161E-2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1.0354333370554913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14.412921744859066</v>
      </c>
      <c r="I240" s="6">
        <f>IF('Log_working_3-way'!$D240="","",'True_Odds_Calculator_3-way'!O241/'True_Odds_Calculator_3-way'!B241-1)</f>
        <v>9.0889979059047512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3.8090004274287104E-2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1.0360570010131211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15.85640167169527</v>
      </c>
      <c r="I241" s="6">
        <f>IF('Log_working_3-way'!$D241="","",'True_Odds_Calculator_3-way'!O242/'True_Odds_Calculator_3-way'!B242-1)</f>
        <v>8.1721395355977116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3.857849690042503E-2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1.0356479448572484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11.643570427128127</v>
      </c>
      <c r="I242" s="6">
        <f>IF('Log_working_3-way'!$D242="","",'True_Odds_Calculator_3-way'!O243/'True_Odds_Calculator_3-way'!B243-1)</f>
        <v>7.0918850733619987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3.8274299143864265E-2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1.0569464006439973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45.72839028060546</v>
      </c>
      <c r="I243" s="6">
        <f>IF('Log_working_3-way'!$D243="","",'True_Odds_Calculator_3-way'!O244/'True_Odds_Calculator_3-way'!B244-1)</f>
        <v>3.4002875943934363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4.6518968673771255E-2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1.0371028139075904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7.9992477559501367</v>
      </c>
      <c r="I244" s="6">
        <f>IF('Log_working_3-way'!$D244="","",'True_Odds_Calculator_3-way'!O245/'True_Odds_Calculator_3-way'!B245-1)</f>
        <v>6.5927957588687676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3.9197961740816689E-2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1.0470257945289547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35.063873655419883</v>
      </c>
      <c r="I245" s="6">
        <f>IF('Log_working_3-way'!$D245="","",'True_Odds_Calculator_3-way'!O246/'True_Odds_Calculator_3-way'!B246-1)</f>
        <v>5.0489700964044513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4.3644090487667819E-2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1.0366418273665239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11.016740198290689</v>
      </c>
      <c r="I246" s="6">
        <f>IF('Log_working_3-way'!$D246="","",'True_Odds_Calculator_3-way'!O247/'True_Odds_Calculator_3-way'!B247-1)</f>
        <v>6.1454142932303535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3.9059594987929325E-2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1.0365080484410198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14.274924167167097</v>
      </c>
      <c r="I247" s="6">
        <f>IF('Log_working_3-way'!$D247="","",'True_Odds_Calculator_3-way'!O248/'True_Odds_Calculator_3-way'!B248-1)</f>
        <v>7.0851543579558385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3.9138639948216314E-2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1.0363768250075924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7.2310423141797884</v>
      </c>
      <c r="I248" s="6">
        <f>IF('Log_working_3-way'!$D248="","",'True_Odds_Calculator_3-way'!O249/'True_Odds_Calculator_3-way'!B249-1)</f>
        <v>8.3432287461857388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3.8706749265144502E-2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1.0407428759332362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26.17791362963867</v>
      </c>
      <c r="I249" s="6">
        <f>IF('Log_working_3-way'!$D249="","",'True_Odds_Calculator_3-way'!O250/'True_Odds_Calculator_3-way'!B250-1)</f>
        <v>6.2898495042532687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4.1041847094017259E-2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1.0419461192352459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27.986507500505454</v>
      </c>
      <c r="I250" s="6">
        <f>IF('Log_working_3-way'!$D250="","",'True_Odds_Calculator_3-way'!O251/'True_Odds_Calculator_3-way'!B251-1)</f>
        <v>6.7052947575756399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4.1504935654101516E-2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1.0399942771940791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27.094381505765206</v>
      </c>
      <c r="I251" s="6">
        <f>IF('Log_working_3-way'!$D251="","",'True_Odds_Calculator_3-way'!O252/'True_Odds_Calculator_3-way'!B252-1)</f>
        <v>6.1779555005734279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4.0008928147790224E-2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1.0367426707755831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10.282608681576185</v>
      </c>
      <c r="I252" s="6">
        <f>IF('Log_working_3-way'!$D252="","",'True_Odds_Calculator_3-way'!O253/'True_Odds_Calculator_3-way'!B253-1)</f>
        <v>7.9418533111421024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3.9500664950243403E-2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1.0364297605420576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17.85041112564657</v>
      </c>
      <c r="I253" s="6">
        <f>IF('Log_working_3-way'!$D253="","",'True_Odds_Calculator_3-way'!O254/'True_Odds_Calculator_3-way'!B254-1)</f>
        <v>6.6397825721366708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3.863342575629658E-2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1.0372008261572718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19.064103842520989</v>
      </c>
      <c r="I254" s="6">
        <f>IF('Log_working_3-way'!$D254="","",'True_Odds_Calculator_3-way'!O255/'True_Odds_Calculator_3-way'!B255-1)</f>
        <v>8.5159851705940142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3.9182928116549887E-2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1.0355164010362734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12.714796008462734</v>
      </c>
      <c r="I255" s="6">
        <f>IF('Log_working_3-way'!$D255="","",'True_Odds_Calculator_3-way'!O256/'True_Odds_Calculator_3-way'!B256-1)</f>
        <v>8.4054838837333534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3.8290546315166596E-2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1.0386176580943063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5.4511998331031384</v>
      </c>
      <c r="I256" s="6">
        <f>IF('Log_working_3-way'!$D256="","",'True_Odds_Calculator_3-way'!O257/'True_Odds_Calculator_3-way'!B257-1)</f>
        <v>8.2131906788432278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4.0362993940314729E-2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1.042232397891762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3.954838725091415</v>
      </c>
      <c r="I257" s="6">
        <f>IF('Log_working_3-way'!$D257="","",'True_Odds_Calculator_3-way'!O258/'True_Odds_Calculator_3-way'!B258-1)</f>
        <v>6.6981339805126296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4.2473739869918425E-2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1.0370412235039976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10.758366472098714</v>
      </c>
      <c r="I258" s="6">
        <f>IF('Log_working_3-way'!$D258="","",'True_Odds_Calculator_3-way'!O259/'True_Odds_Calculator_3-way'!B259-1)</f>
        <v>7.2712338555033611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3.9730878440555895E-2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1.0434474878913247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26.703151072369646</v>
      </c>
      <c r="I259" s="6">
        <f>IF('Log_working_3-way'!$D259="","",'True_Odds_Calculator_3-way'!O260/'True_Odds_Calculator_3-way'!B260-1)</f>
        <v>7.0991263394039041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4.3385846461615474E-2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1.045574597460843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13.895149827683564</v>
      </c>
      <c r="I260" s="6">
        <f>IF('Log_working_3-way'!$D260="","",'True_Odds_Calculator_3-way'!O261/'True_Odds_Calculator_3-way'!B261-1)</f>
        <v>9.1822338130654551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4.8851688237877555E-2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1.0474660451110351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16.541550225899499</v>
      </c>
      <c r="I261" s="6">
        <f>IF('Log_working_3-way'!$D261="","",'True_Odds_Calculator_3-way'!O262/'True_Odds_Calculator_3-way'!B262-1)</f>
        <v>5.5603930822594094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5.0074680025373519E-2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1.0597627614429681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22.558963511369644</v>
      </c>
      <c r="I262" s="6">
        <f>IF('Log_working_3-way'!$D262="","",'True_Odds_Calculator_3-way'!O263/'True_Odds_Calculator_3-way'!B263-1)</f>
        <v>7.9768951041646243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6.1167227833894611E-2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1.049734351861014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19.761796849498008</v>
      </c>
      <c r="I263" s="6">
        <f>IF('Log_working_3-way'!$D263="","",'True_Odds_Calculator_3-way'!O264/'True_Odds_Calculator_3-way'!B264-1)</f>
        <v>4.9425453032475684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5.1737880161285332E-2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1.0586937970611339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34.248263332029829</v>
      </c>
      <c r="I264" s="6">
        <f>IF('Log_working_3-way'!$D264="","",'True_Odds_Calculator_3-way'!O265/'True_Odds_Calculator_3-way'!B265-1)</f>
        <v>4.9849327704999515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5.4810828580413862E-2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1.0484240813296311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19.979805099985374</v>
      </c>
      <c r="I265" s="6">
        <f>IF('Log_working_3-way'!$D265="","",'True_Odds_Calculator_3-way'!O266/'True_Odds_Calculator_3-way'!B266-1)</f>
        <v>6.2634594302771314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5.0604710778257234E-2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1.0730219588072403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50.194059181498453</v>
      </c>
      <c r="I266" s="6">
        <f>IF('Log_working_3-way'!$D266="","",'True_Odds_Calculator_3-way'!O267/'True_Odds_Calculator_3-way'!B267-1)</f>
        <v>2.3964837243923451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5.6094101719053269E-2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1.0197886562914327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13.371272623989753</v>
      </c>
      <c r="I267" s="6">
        <f>IF('Log_working_3-way'!$D267="","",'True_Odds_Calculator_3-way'!O268/'True_Odds_Calculator_3-way'!B268-1)</f>
        <v>9.4552251529198799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2.1465627823801237E-2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1.0693543973588853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-0.39935724990498733</v>
      </c>
      <c r="I268" s="6">
        <f>IF('Log_working_3-way'!$D268="","",'True_Odds_Calculator_3-way'!O269/'True_Odds_Calculator_3-way'!B269-1)</f>
        <v>0.96969753790157975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4.205253084287297E-2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1.0426496179598004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27.968685663744864</v>
      </c>
      <c r="I269" s="6">
        <f>IF('Log_working_3-way'!$D269="","",'True_Odds_Calculator_3-way'!O270/'True_Odds_Calculator_3-way'!B270-1)</f>
        <v>6.9234273345709889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4.2145680324537471E-2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1.0425427643611991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28.626980866348482</v>
      </c>
      <c r="I270" s="6">
        <f>IF('Log_working_3-way'!$D270="","",'True_Odds_Calculator_3-way'!O271/'True_Odds_Calculator_3-way'!B271-1)</f>
        <v>6.9721132147072948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4.1759795576099323E-2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1.0398821565976846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24.015791085446079</v>
      </c>
      <c r="I271" s="6">
        <f>IF('Log_working_3-way'!$D271="","",'True_Odds_Calculator_3-way'!O272/'True_Odds_Calculator_3-way'!B272-1)</f>
        <v>8.1545365639622034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4.0575546963467879E-2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1.0352060401794512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7.3353862521859856</v>
      </c>
      <c r="I272" s="6">
        <f>IF('Log_working_3-way'!$D272="","",'True_Odds_Calculator_3-way'!O273/'True_Odds_Calculator_3-way'!B273-1)</f>
        <v>10.698219606316695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3.7806619803999908E-2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1.0362543381093039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13.236866503971219</v>
      </c>
      <c r="I273" s="6">
        <f>IF('Log_working_3-way'!$D273="","",'True_Odds_Calculator_3-way'!O274/'True_Odds_Calculator_3-way'!B274-1)</f>
        <v>10.059031033248543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3.9055848712053587E-2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1.0560837848524087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43.855508188983549</v>
      </c>
      <c r="I274" s="6">
        <f>IF('Log_working_3-way'!$D274="","",'True_Odds_Calculator_3-way'!O275/'True_Odds_Calculator_3-way'!B275-1)</f>
        <v>5.0665318132617632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4.5871929704480063E-2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1.0358711630860877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14.912225423701068</v>
      </c>
      <c r="I275" s="6">
        <f>IF('Log_working_3-way'!$D275="","",'True_Odds_Calculator_3-way'!O276/'True_Odds_Calculator_3-way'!B276-1)</f>
        <v>9.4196701192509309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3.8481736492006036E-2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1.0430571313405332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29.634230827208256</v>
      </c>
      <c r="I276" s="6">
        <f>IF('Log_working_3-way'!$D276="","",'True_Odds_Calculator_3-way'!O277/'True_Odds_Calculator_3-way'!B277-1)</f>
        <v>6.5727482134958297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4.1949059189472893E-2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1.0345841921701429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8.9028878098645539</v>
      </c>
      <c r="I277" s="6">
        <f>IF('Log_working_3-way'!$D277="","",'True_Odds_Calculator_3-way'!O278/'True_Odds_Calculator_3-way'!B278-1)</f>
        <v>11.384048393050643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3.7358698649021305E-2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1.0373273075172296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20.213049344998534</v>
      </c>
      <c r="I278" s="6">
        <f>IF('Log_working_3-way'!$D278="","",'True_Odds_Calculator_3-way'!O279/'True_Odds_Calculator_3-way'!B279-1)</f>
        <v>8.3985823802074062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3.9052976815477258E-2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1.0452029495376687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13.108565503821511</v>
      </c>
      <c r="I279" s="6">
        <f>IF('Log_working_3-way'!$D279="","",'True_Odds_Calculator_3-way'!O280/'True_Odds_Calculator_3-way'!B280-1)</f>
        <v>10.578858891795869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4.8504853613724919E-2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1.0628140941308684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1.4022738660304439</v>
      </c>
      <c r="I280" s="6">
        <f>IF('Log_working_3-way'!$D280="","",'True_Odds_Calculator_3-way'!O281/'True_Odds_Calculator_3-way'!B281-1)</f>
        <v>4.7760608223170289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5.5499898387371793E-2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1.0405012105639033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15.922311485561728</v>
      </c>
      <c r="I281" s="6">
        <f>IF('Log_working_3-way'!$D281="","",'True_Odds_Calculator_3-way'!O282/'True_Odds_Calculator_3-way'!B282-1)</f>
        <v>8.187736983850689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4.3245214271156573E-2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1.0226112839482315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5.9111041028046722</v>
      </c>
      <c r="I282" s="6">
        <f>IF('Log_working_3-way'!$D282="","",'True_Odds_Calculator_3-way'!O283/'True_Odds_Calculator_3-way'!B283-1)</f>
        <v>5.7309005424191977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2.3474143360055599E-2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1.0288291102314608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1.3356930247075898</v>
      </c>
      <c r="I283" s="6">
        <f>IF('Log_working_3-way'!$D283="","",'True_Odds_Calculator_3-way'!O284/'True_Odds_Calculator_3-way'!B284-1)</f>
        <v>4.3459519346833071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2.5933474239868914E-2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1.0252454593892999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5.99887218882977</v>
      </c>
      <c r="I284" s="6">
        <f>IF('Log_working_3-way'!$D284="","",'True_Odds_Calculator_3-way'!O285/'True_Odds_Calculator_3-way'!B285-1)</f>
        <v>9.8194009862188576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2.6961762972258718E-2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1.0257015642211433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16.622992309404538</v>
      </c>
      <c r="I285" s="6">
        <f>IF('Log_working_3-way'!$D285="","",'True_Odds_Calculator_3-way'!O286/'True_Odds_Calculator_3-way'!B286-1)</f>
        <v>8.9340582254270799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2.7506608491205453E-2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1.0284017188077752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5.0414014044080417</v>
      </c>
      <c r="I286" s="6">
        <f>IF('Log_working_3-way'!$D286="","",'True_Odds_Calculator_3-way'!O287/'True_Odds_Calculator_3-way'!B287-1)</f>
        <v>6.7521097643574439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2.9374872120651485E-2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1.0250269132559395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14.579602863291564</v>
      </c>
      <c r="I287" s="6">
        <f>IF('Log_working_3-way'!$D287="","",'True_Odds_Calculator_3-way'!O288/'True_Odds_Calculator_3-way'!B288-1)</f>
        <v>9.6763429121060778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2.6983815980250014E-2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1.0275864911519779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21.472648744451071</v>
      </c>
      <c r="I288" s="6">
        <f>IF('Log_working_3-way'!$D288="","",'True_Odds_Calculator_3-way'!O289/'True_Odds_Calculator_3-way'!B289-1)</f>
        <v>9.5204366698399756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2.8534979934265792E-2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1.0271274189482389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19.270966283582752</v>
      </c>
      <c r="I289" s="6">
        <f>IF('Log_working_3-way'!$D289="","",'True_Odds_Calculator_3-way'!O290/'True_Odds_Calculator_3-way'!B290-1)</f>
        <v>9.1167098223403951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2.8578208330991561E-2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1.0305490262326169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27.365279208780411</v>
      </c>
      <c r="I290" s="6">
        <f>IF('Log_working_3-way'!$D290="","",'True_Odds_Calculator_3-way'!O291/'True_Odds_Calculator_3-way'!B291-1)</f>
        <v>8.540017107934375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3.0076502393160842E-2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1.0252306859631484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10.415435857495604</v>
      </c>
      <c r="I291" s="6">
        <f>IF('Log_working_3-way'!$D291="","",'True_Odds_Calculator_3-way'!O292/'True_Odds_Calculator_3-way'!B292-1)</f>
        <v>10.494027266488409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2.7405293436151279E-2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1.0600142045639827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58.612140315609771</v>
      </c>
      <c r="I292" s="6">
        <f>IF('Log_working_3-way'!$D292="","",'True_Odds_Calculator_3-way'!O293/'True_Odds_Calculator_3-way'!B293-1)</f>
        <v>1.6009679361541025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4.0058680530430824E-2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1.0269105033004062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6.5467455225627758</v>
      </c>
      <c r="I293" s="6">
        <f>IF('Log_working_3-way'!$D293="","",'True_Odds_Calculator_3-way'!O294/'True_Odds_Calculator_3-way'!B294-1)</f>
        <v>6.028501197345161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2.8137967103732286E-2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1.0410073423755914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46.996962624627365</v>
      </c>
      <c r="I294" s="6">
        <f>IF('Log_working_3-way'!$D294="","",'True_Odds_Calculator_3-way'!O295/'True_Odds_Calculator_3-way'!B295-1)</f>
        <v>2.7799791996554641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3.325985528875508E-2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1.0255891688691936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12.548718836487842</v>
      </c>
      <c r="I295" s="6">
        <f>IF('Log_working_3-way'!$D295="","",'True_Odds_Calculator_3-way'!O296/'True_Odds_Calculator_3-way'!B296-1)</f>
        <v>7.081814330422997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2.7619132698921023E-2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1.026358623328101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15.200238430928518</v>
      </c>
      <c r="I296" s="6">
        <f>IF('Log_working_3-way'!$D296="","",'True_Odds_Calculator_3-way'!O297/'True_Odds_Calculator_3-way'!B297-1)</f>
        <v>7.6134080199164238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2.8362958086460388E-2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1.0257263205792349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10.976955782750451</v>
      </c>
      <c r="I297" s="6">
        <f>IF('Log_working_3-way'!$D297="","",'True_Odds_Calculator_3-way'!O298/'True_Odds_Calculator_3-way'!B298-1)</f>
        <v>9.7374999553416171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2.793069281061511E-2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1.0262247598012253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19.102688558150284</v>
      </c>
      <c r="I298" s="6">
        <f>IF('Log_working_3-way'!$D298="","",'True_Odds_Calculator_3-way'!O299/'True_Odds_Calculator_3-way'!B299-1)</f>
        <v>7.2701096160143628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2.7780784894898103E-2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1.0371602816970351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43.876831690591679</v>
      </c>
      <c r="I299" s="6">
        <f>IF('Log_working_3-way'!$D299="","",'True_Odds_Calculator_3-way'!O300/'True_Odds_Calculator_3-way'!B300-1)</f>
        <v>3.7676435022541472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3.1200565273979075E-2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1.0303055450272509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31.085802437499893</v>
      </c>
      <c r="I300" s="6">
        <f>IF('Log_working_3-way'!$D300="","",'True_Odds_Calculator_3-way'!O301/'True_Odds_Calculator_3-way'!B301-1)</f>
        <v>5.419662535918655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2.9410510916544563E-2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1.0260755246094935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16.030107026590869</v>
      </c>
      <c r="I301" s="6">
        <f>IF('Log_working_3-way'!$D301="","",'True_Odds_Calculator_3-way'!O302/'True_Odds_Calculator_3-way'!B302-1)</f>
        <v>7.4150237324039541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2.7985102149039154E-2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1.028726872917942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25.085392564604657</v>
      </c>
      <c r="I302" s="6">
        <f>IF('Log_working_3-way'!$D302="","",'True_Odds_Calculator_3-way'!O303/'True_Odds_Calculator_3-way'!B303-1)</f>
        <v>7.4053182321709254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2.9172101781042681E-2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1.0357162297813807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16.442805618753141</v>
      </c>
      <c r="I303" s="6">
        <f>IF('Log_working_3-way'!$D303="","",'True_Odds_Calculator_3-way'!O304/'True_Odds_Calculator_3-way'!B304-1)</f>
        <v>7.3328628053256253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3.8120899532058328E-2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1.0404235416295806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4.1967377901555212</v>
      </c>
      <c r="I304" s="6">
        <f>IF('Log_working_3-way'!$D304="","",'True_Odds_Calculator_3-way'!O305/'True_Odds_Calculator_3-way'!B305-1)</f>
        <v>6.3324747214657346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4.0716127074556852E-2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1.0376077234505829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6.0302946990948243</v>
      </c>
      <c r="I305" s="6">
        <f>IF('Log_working_3-way'!$D305="","",'True_Odds_Calculator_3-way'!O306/'True_Odds_Calculator_3-way'!B306-1)</f>
        <v>6.4677209542607637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3.9017880735068955E-2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1.0469662800186912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36.446794222782394</v>
      </c>
      <c r="I306" s="6">
        <f>IF('Log_working_3-way'!$D306="","",'True_Odds_Calculator_3-way'!O307/'True_Odds_Calculator_3-way'!B307-1)</f>
        <v>4.2331968518169125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4.3146704831534377E-2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1.0214580692537683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18.838350146880092</v>
      </c>
      <c r="I307" s="6">
        <f>IF('Log_working_3-way'!$D307="","",'True_Odds_Calculator_3-way'!O308/'True_Odds_Calculator_3-way'!B308-1)</f>
        <v>7.6603001757266753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2.27947727947726E-2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1.020595058938375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7.931092150053999</v>
      </c>
      <c r="I308" s="6">
        <f>IF('Log_working_3-way'!$D308="","",'True_Odds_Calculator_3-way'!O309/'True_Odds_Calculator_3-way'!B309-1)</f>
        <v>6.6347444450240785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2.1973046925158446E-2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1.0200124999318232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11.572928817031965</v>
      </c>
      <c r="I309" s="6">
        <f>IF('Log_working_3-way'!$D309="","",'True_Odds_Calculator_3-way'!O310/'True_Odds_Calculator_3-way'!B310-1)</f>
        <v>9.7307722473420579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2.1774680503932275E-2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1.0208450300381902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12.820523047875447</v>
      </c>
      <c r="I310" s="6">
        <f>IF('Log_working_3-way'!$D310="","",'True_Odds_Calculator_3-way'!O311/'True_Odds_Calculator_3-way'!B311-1)</f>
        <v>10.236827679120656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2.261520816382534E-2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1.0355678107635089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26.327529525476741</v>
      </c>
      <c r="I311" s="6">
        <f>IF('Log_working_3-way'!$D311="","",'True_Odds_Calculator_3-way'!O312/'True_Odds_Calculator_3-way'!B312-1)</f>
        <v>8.6116411104543769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3.5342231678262781E-2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1.0369277241908346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33.242354811721292</v>
      </c>
      <c r="I312" s="6">
        <f>IF('Log_working_3-way'!$D312="","",'True_Odds_Calculator_3-way'!O313/'True_Odds_Calculator_3-way'!B313-1)</f>
        <v>6.2942294273489141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3.4708015762381583E-2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1.0303887344129383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11.895766643859469</v>
      </c>
      <c r="I313" s="6">
        <f>IF('Log_working_3-way'!$D313="","",'True_Odds_Calculator_3-way'!O314/'True_Odds_Calculator_3-way'!B314-1)</f>
        <v>10.753967834432776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3.2884377290137712E-2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1.0370785849504511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2.7065139003917476</v>
      </c>
      <c r="I314" s="6">
        <f>IF('Log_working_3-way'!$D314="","",'True_Odds_Calculator_3-way'!O315/'True_Odds_Calculator_3-way'!B315-1)</f>
        <v>9.2289071023766152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3.72752479211238E-2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1.040788019206885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26.175078501009089</v>
      </c>
      <c r="I315" s="6">
        <f>IF('Log_working_3-way'!$D315="","",'True_Odds_Calculator_3-way'!O316/'True_Odds_Calculator_3-way'!B316-1)</f>
        <v>5.5477027898456281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4.1150457177523636E-2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1.0368533137123992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10.682644701428881</v>
      </c>
      <c r="I316" s="6">
        <f>IF('Log_working_3-way'!$D316="","",'True_Odds_Calculator_3-way'!O317/'True_Odds_Calculator_3-way'!B317-1)</f>
        <v>5.9537501547288381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3.9190188320246344E-2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1.0365528848431802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11.537935794770766</v>
      </c>
      <c r="I317" s="6">
        <f>IF('Log_working_3-way'!$D317="","",'True_Odds_Calculator_3-way'!O318/'True_Odds_Calculator_3-way'!B318-1)</f>
        <v>9.4785290722801303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3.9475889374368744E-2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1.0368942331258453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9.7587011394624881</v>
      </c>
      <c r="I318" s="6">
        <f>IF('Log_working_3-way'!$D318="","",'True_Odds_Calculator_3-way'!O319/'True_Odds_Calculator_3-way'!B319-1)</f>
        <v>8.334523544696637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3.9675427687470677E-2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1.0623836998595899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50.613259032620064</v>
      </c>
      <c r="I319" s="6">
        <f>IF('Log_working_3-way'!$D319="","",'True_Odds_Calculator_3-way'!O320/'True_Odds_Calculator_3-way'!B320-1)</f>
        <v>2.6702761978752054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4.7516567602650772E-2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1.0359696362959121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11.729172150981798</v>
      </c>
      <c r="I320" s="6">
        <f>IF('Log_working_3-way'!$D320="","",'True_Odds_Calculator_3-way'!O321/'True_Odds_Calculator_3-way'!B321-1)</f>
        <v>8.5795922331598327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3.8806007101402251E-2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1.0385653211031654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20.388391348312915</v>
      </c>
      <c r="I321" s="6">
        <f>IF('Log_working_3-way'!$D321="","",'True_Odds_Calculator_3-way'!O322/'True_Odds_Calculator_3-way'!B322-1)</f>
        <v>5.255725874365992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4.0279777848325038E-2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1.0365904285465033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8.4017013940938376</v>
      </c>
      <c r="I322" s="6">
        <f>IF('Log_working_3-way'!$D322="","",'True_Odds_Calculator_3-way'!O323/'True_Odds_Calculator_3-way'!B323-1)</f>
        <v>6.428504805209946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3.8708271051320464E-2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1.0371526921108358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18.176599933659332</v>
      </c>
      <c r="I323" s="6">
        <f>IF('Log_working_3-way'!$D323="","",'True_Odds_Calculator_3-way'!O324/'True_Odds_Calculator_3-way'!B324-1)</f>
        <v>6.0285250421569803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3.9279486860131829E-2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1.0211121684937725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15.422993668688452</v>
      </c>
      <c r="I324" s="6">
        <f>IF('Log_working_3-way'!$D324="","",'True_Odds_Calculator_3-way'!O325/'True_Odds_Calculator_3-way'!B325-1)</f>
        <v>7.3594896810902135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2.274654690530431E-2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1.0210552820783574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20.361656042778943</v>
      </c>
      <c r="I325" s="6">
        <f>IF('Log_working_3-way'!$D325="","",'True_Odds_Calculator_3-way'!O326/'True_Odds_Calculator_3-way'!B326-1)</f>
        <v>6.3029830700760305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2.2203904187085621E-2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1.0222850962191057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26.089551552842341</v>
      </c>
      <c r="I326" s="6">
        <f>IF('Log_working_3-way'!$D326="","",'True_Odds_Calculator_3-way'!O327/'True_Odds_Calculator_3-way'!B327-1)</f>
        <v>6.6303237341032464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2.2565138108543881E-2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1.0255944089450317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11.960745019903657</v>
      </c>
      <c r="I327" s="6">
        <f>IF('Log_working_3-way'!$D327="","",'True_Odds_Calculator_3-way'!O328/'True_Odds_Calculator_3-way'!B328-1)</f>
        <v>7.9351780818575488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2.770603689576534E-2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1.0284809535538819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23.531473650698562</v>
      </c>
      <c r="I328" s="6">
        <f>IF('Log_working_3-way'!$D328="","",'True_Odds_Calculator_3-way'!O329/'True_Odds_Calculator_3-way'!B329-1)</f>
        <v>6.5799045601051285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2.9366924227865354E-2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1.0279153233212288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19.628456446137704</v>
      </c>
      <c r="I329" s="6">
        <f>IF('Log_working_3-way'!$D329="","",'True_Odds_Calculator_3-way'!O330/'True_Odds_Calculator_3-way'!B330-1)</f>
        <v>7.3048919803715542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2.9470247828923046E-2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1.0201900044625918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6.4699260872378952</v>
      </c>
      <c r="I330" s="6">
        <f>IF('Log_working_3-way'!$D330="","",'True_Odds_Calculator_3-way'!O331/'True_Odds_Calculator_3-way'!B331-1)</f>
        <v>8.3248837274805894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2.1566291938717619E-2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1.0198165307041054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13.371274365502908</v>
      </c>
      <c r="I331" s="6">
        <f>IF('Log_working_3-way'!$D331="","",'True_Odds_Calculator_3-way'!O332/'True_Odds_Calculator_3-way'!B332-1)</f>
        <v>7.569251611046738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2.1465504042445405E-2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1.0263880102348144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39.150569654687196</v>
      </c>
      <c r="I332" s="6">
        <f>IF('Log_working_3-way'!$D332="","",'True_Odds_Calculator_3-way'!O333/'True_Odds_Calculator_3-way'!B333-1)</f>
        <v>4.8126369013472212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2.3432235174684957E-2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1.0209152011757807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17.490002782322808</v>
      </c>
      <c r="I333" s="6">
        <f>IF('Log_working_3-way'!$D333="","",'True_Odds_Calculator_3-way'!O334/'True_Odds_Calculator_3-way'!B334-1)</f>
        <v>7.7679833194527994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2.2368244340788435E-2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1.0345037912901094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0.53959340608674289</v>
      </c>
      <c r="I334" s="6">
        <f>IF('Log_working_3-way'!$D334="","",'True_Odds_Calculator_3-way'!O335/'True_Odds_Calculator_3-way'!B335-1)</f>
        <v>2.6124811033593334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2.7684249038349318E-2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1.0419060078563229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0.42743806505922088</v>
      </c>
      <c r="I335" s="6">
        <f>IF('Log_working_3-way'!$D335="","",'True_Odds_Calculator_3-way'!O336/'True_Odds_Calculator_3-way'!B336-1)</f>
        <v>3.6092046164665872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3.4291738665714E-2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1.0325912417911445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44.660964383477754</v>
      </c>
      <c r="I336" s="6">
        <f>IF('Log_working_3-way'!$D336="","",'True_Odds_Calculator_3-way'!O337/'True_Odds_Calculator_3-way'!B337-1)</f>
        <v>2.7420573502430292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2.74228225556854E-2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1.0206923687137828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9.9394213212409728</v>
      </c>
      <c r="I337" s="6">
        <f>IF('Log_working_3-way'!$D337="","",'True_Odds_Calculator_3-way'!O338/'True_Odds_Calculator_3-way'!B338-1)</f>
        <v>9.3767170531280399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2.2499900137628703E-2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1.0200973263760282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8.3238158939455626</v>
      </c>
      <c r="I338" s="6">
        <f>IF('Log_working_3-way'!$D338="","",'True_Odds_Calculator_3-way'!O339/'True_Odds_Calculator_3-way'!B339-1)</f>
        <v>8.09779239740881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2.1683289395252103E-2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1.0208426084394624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8.3176596004424841</v>
      </c>
      <c r="I339" s="6">
        <f>IF('Log_working_3-way'!$D339="","",'True_Odds_Calculator_3-way'!O340/'True_Odds_Calculator_3-way'!B340-1)</f>
        <v>7.1234013588357215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2.2358328242604752E-2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1.02018147244471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10.320832454667528</v>
      </c>
      <c r="I340" s="6">
        <f>IF('Log_working_3-way'!$D340="","",'True_Odds_Calculator_3-way'!O341/'True_Odds_Calculator_3-way'!B341-1)</f>
        <v>8.9881337367089866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2.1943712892852574E-2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1.0241709099871965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30.181938143618716</v>
      </c>
      <c r="I341" s="6">
        <f>IF('Log_working_3-way'!$D341="","",'True_Odds_Calculator_3-way'!O342/'True_Odds_Calculator_3-way'!B342-1)</f>
        <v>5.8733259229392356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2.3647338481266766E-2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1.0252321412894119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3.1162695835752094</v>
      </c>
      <c r="I342" s="6">
        <f>IF('Log_working_3-way'!$D342="","",'True_Odds_Calculator_3-way'!O343/'True_Odds_Calculator_3-way'!B343-1)</f>
        <v>4.3543404552591678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2.4326168143060434E-2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1.0664103120508834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37.330034807232941</v>
      </c>
      <c r="I343" s="6">
        <f>IF('Log_working_3-way'!$D343="","",'True_Odds_Calculator_3-way'!O344/'True_Odds_Calculator_3-way'!B344-1)</f>
        <v>6.756890567101129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5.8428392980347743E-2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1.0470375392517002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15.394774316118738</v>
      </c>
      <c r="I344" s="6">
        <f>IF('Log_working_3-way'!$D344="","",'True_Odds_Calculator_3-way'!O345/'True_Odds_Calculator_3-way'!B345-1)</f>
        <v>8.1839134973042373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5.0172090222604382E-2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1.0457077697381145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15.416799137749244</v>
      </c>
      <c r="I345" s="6">
        <f>IF('Log_working_3-way'!$D345="","",'True_Odds_Calculator_3-way'!O346/'True_Odds_Calculator_3-way'!B346-1)</f>
        <v>7.8628802676942122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4.8763176537639952E-2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1.0455852428627037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12.078490147025258</v>
      </c>
      <c r="I346" s="6">
        <f>IF('Log_working_3-way'!$D346="","",'True_Odds_Calculator_3-way'!O347/'True_Odds_Calculator_3-way'!B347-1)</f>
        <v>7.8083252345981755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4.8853573357517943E-2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1.0263419836865137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2.4596220308742969</v>
      </c>
      <c r="I347" s="6">
        <f>IF('Log_working_3-way'!$D347="","",'True_Odds_Calculator_3-way'!O348/'True_Odds_Calculator_3-way'!B348-1)</f>
        <v>4.8599966806477521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2.51379326845238E-2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1.0207197349317898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7.9310036798600727</v>
      </c>
      <c r="I348" s="6">
        <f>IF('Log_working_3-way'!$D348="","",'True_Odds_Calculator_3-way'!O349/'True_Odds_Calculator_3-way'!B349-1)</f>
        <v>5.9954080340383582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2.1983170552567932E-2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1.0531578384317741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66.430139767757879</v>
      </c>
      <c r="I349" s="6">
        <f>IF('Log_working_3-way'!$D349="","",'True_Odds_Calculator_3-way'!O350/'True_Odds_Calculator_3-way'!B350-1)</f>
        <v>0.94257468286565249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2.9872467766257182E-2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1.0201245433721051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15.305693351786125</v>
      </c>
      <c r="I350" s="6">
        <f>IF('Log_working_3-way'!$D350="","",'True_Odds_Calculator_3-way'!O351/'True_Odds_Calculator_3-way'!B351-1)</f>
        <v>8.3813728056529069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2.1712156307091668E-2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1.0347222932617197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47.241899343934065</v>
      </c>
      <c r="I351" s="6">
        <f>IF('Log_working_3-way'!$D351="","",'True_Odds_Calculator_3-way'!O352/'True_Odds_Calculator_3-way'!B352-1)</f>
        <v>2.9860908159906163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2.801372521121781E-2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1.020089123071646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15.853149421486918</v>
      </c>
      <c r="I352" s="6">
        <f>IF('Log_working_3-way'!$D352="","",'True_Odds_Calculator_3-way'!O353/'True_Odds_Calculator_3-way'!B353-1)</f>
        <v>6.9000498091214313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2.1609313588298873E-2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1.0379385598357145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30.488218991889237</v>
      </c>
      <c r="I353" s="6">
        <f>IF('Log_working_3-way'!$D353="","",'True_Odds_Calculator_3-way'!O354/'True_Odds_Calculator_3-way'!B354-1)</f>
        <v>5.1184748753345808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3.6992953869528167E-2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1.028510812992329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25.361242615752126</v>
      </c>
      <c r="I354" s="6">
        <f>IF('Log_working_3-way'!$D354="","",'True_Odds_Calculator_3-way'!O355/'True_Odds_Calculator_3-way'!B355-1)</f>
        <v>6.0602571020777685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2.9038596795948113E-2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1.0271300706586703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7.1260877042119155</v>
      </c>
      <c r="I355" s="6">
        <f>IF('Log_working_3-way'!$D355="","",'True_Odds_Calculator_3-way'!O356/'True_Odds_Calculator_3-way'!B356-1)</f>
        <v>4.436920318100662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2.7936523239875388E-2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1.0273870352612873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20.834934343283926</v>
      </c>
      <c r="I356" s="6">
        <f>IF('Log_working_3-way'!$D356="","",'True_Odds_Calculator_3-way'!O357/'True_Odds_Calculator_3-way'!B357-1)</f>
        <v>5.2940719065668516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2.8686875798051403E-2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1.0282001936676914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22.350887678857443</v>
      </c>
      <c r="I357" s="6">
        <f>IF('Log_working_3-way'!$D357="","",'True_Odds_Calculator_3-way'!O358/'True_Odds_Calculator_3-way'!B358-1)</f>
        <v>8.9828499100440844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2.9049510297904924E-2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1.0253659083437583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10.571818060114458</v>
      </c>
      <c r="I358" s="6">
        <f>IF('Log_working_3-way'!$D358="","",'True_Odds_Calculator_3-way'!O359/'True_Odds_Calculator_3-way'!B359-1)</f>
        <v>10.032773286803227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2.754868415290801E-2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1.0321303459565188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1.6010637504865093</v>
      </c>
      <c r="I359" s="6">
        <f>IF('Log_working_3-way'!$D359="","",'True_Odds_Calculator_3-way'!O360/'True_Odds_Calculator_3-way'!B360-1)</f>
        <v>5.3841664720274451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2.9832475084161647E-2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1.0255647306191362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30.494828696497798</v>
      </c>
      <c r="I360" s="6">
        <f>IF('Log_working_3-way'!$D360="","",'True_Odds_Calculator_3-way'!O361/'True_Odds_Calculator_3-way'!B361-1)</f>
        <v>5.0670257877918417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2.5027256453359348E-2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1.0207923140914634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4.8795697129100057</v>
      </c>
      <c r="I361" s="6">
        <f>IF('Log_working_3-way'!$D361="","",'True_Odds_Calculator_3-way'!O362/'True_Odds_Calculator_3-way'!B362-1)</f>
        <v>7.5670730426967836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2.1725258150597337E-2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1.0215881597157592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20.352805588619646</v>
      </c>
      <c r="I362" s="6">
        <f>IF('Log_working_3-way'!$D362="","",'True_Odds_Calculator_3-way'!O363/'True_Odds_Calculator_3-way'!B363-1)</f>
        <v>8.9814541817965399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2.2627594121315653E-2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1.019620202892241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7.9373903047558176</v>
      </c>
      <c r="I363" s="6">
        <f>IF('Log_working_3-way'!$D363="","",'True_Odds_Calculator_3-way'!O364/'True_Odds_Calculator_3-way'!B364-1)</f>
        <v>9.6655057693619604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2.1252865291466305E-2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1.0307774338742224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12.781401776022582</v>
      </c>
      <c r="I364" s="6">
        <f>IF('Log_working_3-way'!$D364="","",'True_Odds_Calculator_3-way'!O365/'True_Odds_Calculator_3-way'!B365-1)</f>
        <v>9.7533215524576224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3.3272469060661392E-2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1.0305176290095959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6.3499055733900089</v>
      </c>
      <c r="I365" s="6">
        <f>IF('Log_working_3-way'!$D365="","",'True_Odds_Calculator_3-way'!O366/'True_Odds_Calculator_3-way'!B366-1)</f>
        <v>9.4110691480787771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3.2535495479151466E-2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1.0326609674052469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20.725925367978206</v>
      </c>
      <c r="I366" s="6">
        <f>IF('Log_working_3-way'!$D366="","",'True_Odds_Calculator_3-way'!O367/'True_Odds_Calculator_3-way'!B367-1)</f>
        <v>9.9655468637866615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3.3848271703722066E-2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1.0316561008371707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15.656339754616074</v>
      </c>
      <c r="I367" s="6">
        <f>IF('Log_working_3-way'!$D367="","",'True_Odds_Calculator_3-way'!O368/'True_Odds_Calculator_3-way'!B368-1)</f>
        <v>11.608229864690749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3.3680548423896006E-2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1.0374272568141933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17.179896855914802</v>
      </c>
      <c r="I368" s="6">
        <f>IF('Log_working_3-way'!$D368="","",'True_Odds_Calculator_3-way'!O369/'True_Odds_Calculator_3-way'!B369-1)</f>
        <v>8.4507379416268815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3.9807422024476846E-2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1.0359678773453578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8.9562255525139776</v>
      </c>
      <c r="I369" s="6">
        <f>IF('Log_working_3-way'!$D369="","",'True_Odds_Calculator_3-way'!O370/'True_Odds_Calculator_3-way'!B370-1)</f>
        <v>7.4792160859451453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3.8447380631529748E-2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1.0507847256064422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63.132603712598936</v>
      </c>
      <c r="I370" s="6">
        <f>IF('Log_working_3-way'!$D370="","",'True_Odds_Calculator_3-way'!O371/'True_Odds_Calculator_3-way'!B371-1)</f>
        <v>1.383678819901311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3.0649281823002861E-2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1.0263670819228758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18.739159702126699</v>
      </c>
      <c r="I371" s="6">
        <f>IF('Log_working_3-way'!$D371="","",'True_Odds_Calculator_3-way'!O372/'True_Odds_Calculator_3-way'!B372-1)</f>
        <v>8.441142329360277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2.7934377009739775E-2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1.0260073529802924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9.1207666646120433</v>
      </c>
      <c r="I372" s="6">
        <f>IF('Log_working_3-way'!$D372="","",'True_Odds_Calculator_3-way'!O373/'True_Odds_Calculator_3-way'!B373-1)</f>
        <v>9.3870912519673784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2.8165909570084136E-2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1.0256816651075245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14.081604025575926</v>
      </c>
      <c r="I373" s="6">
        <f>IF('Log_working_3-way'!$D373="","",'True_Odds_Calculator_3-way'!O374/'True_Odds_Calculator_3-way'!B374-1)</f>
        <v>9.0599121733031751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2.7744195761703505E-2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1.0264417517463333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16.913890018778332</v>
      </c>
      <c r="I374" s="6">
        <f>IF('Log_working_3-way'!$D374="","",'True_Odds_Calculator_3-way'!O375/'True_Odds_Calculator_3-way'!B375-1)</f>
        <v>8.9906226909666422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2.824890190246987E-2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1.0270080741731946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23.569201450885313</v>
      </c>
      <c r="I375" s="6">
        <f>IF('Log_working_3-way'!$D375="","",'True_Odds_Calculator_3-way'!O376/'True_Odds_Calculator_3-way'!B376-1)</f>
        <v>7.3673596430759041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2.7786256263798492E-2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1.0265330932554408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15.880137804004505</v>
      </c>
      <c r="I376" s="6">
        <f>IF('Log_working_3-way'!$D376="","",'True_Odds_Calculator_3-way'!O377/'True_Odds_Calculator_3-way'!B377-1)</f>
        <v>7.7681910515078982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2.8493446717745785E-2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1.0302052263904917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10.840657470188731</v>
      </c>
      <c r="I377" s="6">
        <f>IF('Log_working_3-way'!$D377="","",'True_Odds_Calculator_3-way'!O378/'True_Odds_Calculator_3-way'!B378-1)</f>
        <v>7.1844782520243839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3.2504886814052281E-2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1.0326105006094957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6.2985672348675088</v>
      </c>
      <c r="I378" s="6">
        <f>IF('Log_working_3-way'!$D378="","",'True_Odds_Calculator_3-way'!O379/'True_Odds_Calculator_3-way'!B379-1)</f>
        <v>6.6302784082739361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3.4093050651300194E-2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1.0313250273461172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12.878285085930679</v>
      </c>
      <c r="I379" s="6">
        <f>IF('Log_working_3-way'!$D379="","",'True_Odds_Calculator_3-way'!O380/'True_Odds_Calculator_3-way'!B380-1)</f>
        <v>8.8731329027449988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3.3847166477910307E-2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1.0318795478950487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18.277650310267504</v>
      </c>
      <c r="I380" s="6">
        <f>IF('Log_working_3-way'!$D380="","",'True_Odds_Calculator_3-way'!O381/'True_Odds_Calculator_3-way'!B381-1)</f>
        <v>7.4667499559537713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3.3831749098625075E-2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1.0312398774108211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17.136546803637081</v>
      </c>
      <c r="I381" s="6">
        <f>IF('Log_working_3-way'!$D381="","",'True_Odds_Calculator_3-way'!O382/'True_Odds_Calculator_3-way'!B382-1)</f>
        <v>6.6362223361071706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3.3288127196301032E-2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1.0306388403732456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10.670698952644003</v>
      </c>
      <c r="I382" s="6">
        <f>IF('Log_working_3-way'!$D382="","",'True_Odds_Calculator_3-way'!O383/'True_Odds_Calculator_3-way'!B383-1)</f>
        <v>7.7822475497904655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3.3042426114715306E-2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1.0512202473955881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54.353802605282965</v>
      </c>
      <c r="I383" s="6">
        <f>IF('Log_working_3-way'!$D383="","",'True_Odds_Calculator_3-way'!O384/'True_Odds_Calculator_3-way'!B384-1)</f>
        <v>2.2234480132430869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3.6823129494825135E-2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1.0323091833834761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20.521048496373304</v>
      </c>
      <c r="I384" s="6">
        <f>IF('Log_working_3-way'!$D384="","",'True_Odds_Calculator_3-way'!O385/'True_Odds_Calculator_3-way'!B385-1)</f>
        <v>7.5675489266316056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3.3867425376859384E-2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1.0308528651070463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11.522646295658424</v>
      </c>
      <c r="I385" s="6">
        <f>IF('Log_working_3-way'!$D385="","",'True_Odds_Calculator_3-way'!O386/'True_Odds_Calculator_3-way'!B386-1)</f>
        <v>7.5724932354881105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3.3271127458935013E-2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1.0292658083502697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10.526912815841444</v>
      </c>
      <c r="I386" s="6">
        <f>IF('Log_working_3-way'!$D386="","",'True_Odds_Calculator_3-way'!O387/'True_Odds_Calculator_3-way'!B387-1)</f>
        <v>7.5867822404005931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3.1551692191702951E-2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1.03435382559359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23.145960605977592</v>
      </c>
      <c r="I387" s="6">
        <f>IF('Log_working_3-way'!$D387="","",'True_Odds_Calculator_3-way'!O388/'True_Odds_Calculator_3-way'!B388-1)</f>
        <v>7.4043684290869685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3.5369866122078486E-2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1.0443567207049931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44.235176798876239</v>
      </c>
      <c r="I388" s="6">
        <f>IF('Log_working_3-way'!$D388="","",'True_Odds_Calculator_3-way'!O389/'True_Odds_Calculator_3-way'!B389-1)</f>
        <v>3.5568668650512567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3.709370068501161E-2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1.0322902782488137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18.443366916355419</v>
      </c>
      <c r="I389" s="6">
        <f>IF('Log_working_3-way'!$D389="","",'True_Odds_Calculator_3-way'!O390/'True_Odds_Calculator_3-way'!B390-1)</f>
        <v>7.0301239391028787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3.4233978932936004E-2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1.0303654867051579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9.546783075098995</v>
      </c>
      <c r="I390" s="6">
        <f>IF('Log_working_3-way'!$D390="","",'True_Odds_Calculator_3-way'!O391/'True_Odds_Calculator_3-way'!B391-1)</f>
        <v>8.3388527385301803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3.2748872256608053E-2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1.0315641936009285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14.229234592514143</v>
      </c>
      <c r="I391" s="6">
        <f>IF('Log_working_3-way'!$D391="","",'True_Odds_Calculator_3-way'!O392/'True_Odds_Calculator_3-way'!B392-1)</f>
        <v>8.4445050152638466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3.400072150072142E-2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1.0327673689307661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18.612340932935926</v>
      </c>
      <c r="I392" s="6">
        <f>IF('Log_working_3-way'!$D392="","",'True_Odds_Calculator_3-way'!O393/'True_Odds_Calculator_3-way'!B393-1)</f>
        <v>9.2555423456887027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3.4581282289789073E-2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1.0401701664332097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34.405139593983343</v>
      </c>
      <c r="I393" s="6">
        <f>IF('Log_working_3-way'!$D393="","",'True_Odds_Calculator_3-way'!O394/'True_Odds_Calculator_3-way'!B394-1)</f>
        <v>5.6402472113459963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3.7446716580574746E-2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1.032934948080751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5.325401613015555</v>
      </c>
      <c r="I394" s="6">
        <f>IF('Log_working_3-way'!$D394="","",'True_Odds_Calculator_3-way'!O395/'True_Odds_Calculator_3-way'!B395-1)</f>
        <v>6.7605447760549486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3.4090099633989901E-2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1.0350260680969132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26.623891531222913</v>
      </c>
      <c r="I395" s="6">
        <f>IF('Log_working_3-way'!$D395="","",'True_Odds_Calculator_3-way'!O396/'True_Odds_Calculator_3-way'!B396-1)</f>
        <v>6.2906341546562468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3.5218267325556996E-2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1.0316733352394276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8.2702765163037704</v>
      </c>
      <c r="I396" s="6">
        <f>IF('Log_working_3-way'!$D396="","",'True_Odds_Calculator_3-way'!O397/'True_Odds_Calculator_3-way'!B397-1)</f>
        <v>8.1565318690599398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3.3956497578788714E-2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1.032000562264159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9.8160081027265207</v>
      </c>
      <c r="I397" s="6">
        <f>IF('Log_working_3-way'!$D397="","",'True_Odds_Calculator_3-way'!O398/'True_Odds_Calculator_3-way'!B398-1)</f>
        <v>6.4611260832704751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3.4166866582936883E-2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1.0351331026199708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24.388385707930247</v>
      </c>
      <c r="I398" s="6">
        <f>IF('Log_working_3-way'!$D398="","",'True_Odds_Calculator_3-way'!O399/'True_Odds_Calculator_3-way'!B399-1)</f>
        <v>7.2057082214387496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3.5847183806367422E-2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1.0309444637699836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8.8152244035316993</v>
      </c>
      <c r="I399" s="6">
        <f>IF('Log_working_3-way'!$D399="","",'True_Odds_Calculator_3-way'!O400/'True_Odds_Calculator_3-way'!B400-1)</f>
        <v>8.6913742317999052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3.3333408284141441E-2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1.030770059916736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13.884691160204818</v>
      </c>
      <c r="I400" s="6">
        <f>IF('Log_working_3-way'!$D400="","",'True_Odds_Calculator_3-way'!O401/'True_Odds_Calculator_3-way'!B401-1)</f>
        <v>9.0068965652993498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3.3189088996600447E-2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1.0457063897144248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13.660125790817682</v>
      </c>
      <c r="I401" s="6">
        <f>IF('Log_working_3-way'!$D401="","",'True_Odds_Calculator_3-way'!O402/'True_Odds_Calculator_3-way'!B402-1)</f>
        <v>9.4521148145686542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4.9015589582468877E-2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1.0420000382484818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9.354486394878073</v>
      </c>
      <c r="I402" s="6">
        <f>IF('Log_working_3-way'!$D402="","",'True_Odds_Calculator_3-way'!O403/'True_Odds_Calculator_3-way'!B403-1)</f>
        <v>8.4628398270346494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4.5019202928895163E-2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1.0503068631620545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21.840731108143231</v>
      </c>
      <c r="I403" s="6">
        <f>IF('Log_working_3-way'!$D403="","",'True_Odds_Calculator_3-way'!O404/'True_Odds_Calculator_3-way'!B404-1)</f>
        <v>6.6281798730147008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5.2033729444968646E-2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1.0427303457195025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19.514266222228844</v>
      </c>
      <c r="I404" s="6">
        <f>IF('Log_working_3-way'!$D404="","",'True_Odds_Calculator_3-way'!O405/'True_Odds_Calculator_3-way'!B405-1)</f>
        <v>8.4647522335381211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4.4808050912379382E-2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1.0575257387096637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2.6188028029947445</v>
      </c>
      <c r="I405" s="6">
        <f>IF('Log_working_3-way'!$D405="","",'True_Odds_Calculator_3-way'!O406/'True_Odds_Calculator_3-way'!B406-1)</f>
        <v>5.2369983036703109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5.4132394964473418E-2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1.0516941864967209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25.609952410964219</v>
      </c>
      <c r="I406" s="6">
        <f>IF('Log_working_3-way'!$D406="","",'True_Odds_Calculator_3-way'!O407/'True_Odds_Calculator_3-way'!B407-1)</f>
        <v>6.8039926607503443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5.2040099775270132E-2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1.0631167671625219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37.395864792565632</v>
      </c>
      <c r="I407" s="6">
        <f>IF('Log_working_3-way'!$D407="","",'True_Odds_Calculator_3-way'!O408/'True_Odds_Calculator_3-way'!B408-1)</f>
        <v>5.2543841983065818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5.6613709915855681E-2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1.0572411179429351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3.1143631977071129</v>
      </c>
      <c r="I408" s="6">
        <f>IF('Log_working_3-way'!$D408="","",'True_Odds_Calculator_3-way'!O409/'True_Odds_Calculator_3-way'!B409-1)</f>
        <v>5.4961848685049652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5.4908759682802177E-2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1.0320095224879005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15.787658802177862</v>
      </c>
      <c r="I409" s="6">
        <f>IF('Log_working_3-way'!$D409="","",'True_Odds_Calculator_3-way'!O410/'True_Odds_Calculator_3-way'!B410-1)</f>
        <v>10.658096390401294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3.4159159159159014E-2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1.0305769045583781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8.4541120798172393</v>
      </c>
      <c r="I410" s="6">
        <f>IF('Log_working_3-way'!$D410="","",'True_Odds_Calculator_3-way'!O411/'True_Odds_Calculator_3-way'!B411-1)</f>
        <v>9.1392012753666734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3.2949992294652564E-2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1.0448417900026354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1.1626121017862361</v>
      </c>
      <c r="I411" s="6">
        <f>IF('Log_working_3-way'!$D411="","",'True_Odds_Calculator_3-way'!O412/'True_Odds_Calculator_3-way'!B412-1)</f>
        <v>4.3517840832568115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3.9368865326863123E-2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1.0342893017668666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4.6641270076681849</v>
      </c>
      <c r="I412" s="6">
        <f>IF('Log_working_3-way'!$D412="","",'True_Odds_Calculator_3-way'!O413/'True_Odds_Calculator_3-way'!B413-1)</f>
        <v>6.5804790902318162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3.5063308243767022E-2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1.0315242375159783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13.873301266922311</v>
      </c>
      <c r="I413" s="6">
        <f>IF('Log_working_3-way'!$D413="","",'True_Odds_Calculator_3-way'!O414/'True_Odds_Calculator_3-way'!B414-1)</f>
        <v>9.6746770442006529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3.3980299586174878E-2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1.0312880264456641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16.523640107482798</v>
      </c>
      <c r="I414" s="6">
        <f>IF('Log_working_3-way'!$D414="","",'True_Odds_Calculator_3-way'!O415/'True_Odds_Calculator_3-way'!B415-1)</f>
        <v>10.12028756030724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3.3332170042149833E-2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1.0305707569649143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8.6945025327926135</v>
      </c>
      <c r="I415" s="6">
        <f>IF('Log_working_3-way'!$D415="","",'True_Odds_Calculator_3-way'!O416/'True_Odds_Calculator_3-way'!B416-1)</f>
        <v>9.4749636958377259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3.2999963848390435E-2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1.0410169177383712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35.267250961137016</v>
      </c>
      <c r="I416" s="6">
        <f>IF('Log_working_3-way'!$D416="","",'True_Odds_Calculator_3-way'!O417/'True_Odds_Calculator_3-way'!B417-1)</f>
        <v>5.7438242965373973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3.7791606011289058E-2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1.0325188793522775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17.593451685521334</v>
      </c>
      <c r="I417" s="6">
        <f>IF('Log_working_3-way'!$D417="","",'True_Odds_Calculator_3-way'!O418/'True_Odds_Calculator_3-way'!B418-1)</f>
        <v>8.2074568703336066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3.4594788375792662E-2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1.0383365698454226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2.9822378327999286</v>
      </c>
      <c r="I418" s="6">
        <f>IF('Log_working_3-way'!$D418="","",'True_Odds_Calculator_3-way'!O419/'True_Odds_Calculator_3-way'!B419-1)</f>
        <v>5.8183879778666965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3.7391297510654065E-2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1.0307649362759743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44.748025263806305</v>
      </c>
      <c r="I419" s="6">
        <f>IF('Log_working_3-way'!$D419="","",'True_Odds_Calculator_3-way'!O420/'True_Odds_Calculator_3-way'!B420-1)</f>
        <v>3.880485396169818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2.546758328829557E-2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1.0507421355313422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59.982656679386544</v>
      </c>
      <c r="I420" s="6">
        <f>IF('Log_working_3-way'!$D420="","",'True_Odds_Calculator_3-way'!O421/'True_Odds_Calculator_3-way'!B421-1)</f>
        <v>1.6018829815693119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3.2886424699579031E-2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1.0252197233095577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7.1798359986796214</v>
      </c>
      <c r="I421" s="6">
        <f>IF('Log_working_3-way'!$D421="","",'True_Odds_Calculator_3-way'!O422/'True_Odds_Calculator_3-way'!B422-1)</f>
        <v>9.3301359138329545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2.7110605231425389E-2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1.0248336139834953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12.259339978406949</v>
      </c>
      <c r="I422" s="6">
        <f>IF('Log_working_3-way'!$D422="","",'True_Odds_Calculator_3-way'!O423/'True_Odds_Calculator_3-way'!B423-1)</f>
        <v>8.6904057892324982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2.692685671076922E-2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1.0265503793112734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18.557720307041837</v>
      </c>
      <c r="I423" s="6">
        <f>IF('Log_working_3-way'!$D423="","",'True_Odds_Calculator_3-way'!O424/'True_Odds_Calculator_3-way'!B424-1)</f>
        <v>7.8237214503999457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2.8186844584077164E-2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1.027396776910795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23.562195621759201</v>
      </c>
      <c r="I424" s="6">
        <f>IF('Log_working_3-way'!$D424="","",'True_Odds_Calculator_3-way'!O425/'True_Odds_Calculator_3-way'!B425-1)</f>
        <v>8.1524663029967854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2.8079409815721545E-2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1.0293861758137832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28.997826525701328</v>
      </c>
      <c r="I425" s="6">
        <f>IF('Log_working_3-way'!$D425="","",'True_Odds_Calculator_3-way'!O426/'True_Odds_Calculator_3-way'!B426-1)</f>
        <v>6.755829897480953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2.8881125918258865E-2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1.0350308502203782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37.335717033323583</v>
      </c>
      <c r="I426" s="6">
        <f>IF('Log_working_3-way'!$D426="","",'True_Odds_Calculator_3-way'!O427/'True_Odds_Calculator_3-way'!B427-1)</f>
        <v>4.7654090560348239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3.18157685581415E-2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1.025947181146204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9.5250200884667908</v>
      </c>
      <c r="I427" s="6">
        <f>IF('Log_working_3-way'!$D427="","",'True_Odds_Calculator_3-way'!O428/'True_Odds_Calculator_3-way'!B428-1)</f>
        <v>8.8027740639531071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2.8087075194347166E-2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1.0256684355511652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9.4589559186518581</v>
      </c>
      <c r="I428" s="6">
        <f>IF('Log_working_3-way'!$D428="","",'True_Odds_Calculator_3-way'!O429/'True_Odds_Calculator_3-way'!B429-1)</f>
        <v>9.1242910960727279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2.7807988186344446E-2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1.0260339433017809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10.806867609541708</v>
      </c>
      <c r="I429" s="6">
        <f>IF('Log_working_3-way'!$D429="","",'True_Odds_Calculator_3-way'!O430/'True_Odds_Calculator_3-way'!B430-1)</f>
        <v>9.5232846923729788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2.825661715263772E-2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1.0310717242503131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16.525794073250882</v>
      </c>
      <c r="I430" s="6">
        <f>IF('Log_working_3-way'!$D430="","",'True_Odds_Calculator_3-way'!O431/'True_Odds_Calculator_3-way'!B431-1)</f>
        <v>7.0381198888395389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3.3205170825336694E-2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1.0387763365478597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30.466462073430883</v>
      </c>
      <c r="I431" s="6">
        <f>IF('Log_working_3-way'!$D431="","",'True_Odds_Calculator_3-way'!O432/'True_Odds_Calculator_3-way'!B432-1)</f>
        <v>5.7088115579731467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3.7709963970205429E-2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1.0398518124886893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2.0543880173218052</v>
      </c>
      <c r="I432" s="6">
        <f>IF('Log_working_3-way'!$D432="","",'True_Odds_Calculator_3-way'!O433/'True_Odds_Calculator_3-way'!B433-1)</f>
        <v>4.26634492610156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3.6580802873582341E-2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1.0207931613049752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4.8219935474071995</v>
      </c>
      <c r="I433" s="6">
        <f>IF('Log_working_3-way'!$D433="","",'True_Odds_Calculator_3-way'!O434/'True_Odds_Calculator_3-way'!B434-1)</f>
        <v>8.0416488698289026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2.1787456094644941E-2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1.0219929640988561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5.8773357740574133</v>
      </c>
      <c r="I434" s="6">
        <f>IF('Log_working_3-way'!$D434="","",'True_Odds_Calculator_3-way'!O435/'True_Odds_Calculator_3-way'!B435-1)</f>
        <v>6.6267037251568777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2.3050497849999019E-2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1.0298806871659696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0.4585091284480205</v>
      </c>
      <c r="I435" s="6">
        <f>IF('Log_working_3-way'!$D435="","",'True_Odds_Calculator_3-way'!O436/'True_Odds_Calculator_3-way'!B436-1)</f>
        <v>3.4179423361867505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2.4670518613657766E-2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1.0268150072522353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17.702043028581027</v>
      </c>
      <c r="I436" s="6">
        <f>IF('Log_working_3-way'!$D436="","",'True_Odds_Calculator_3-way'!O437/'True_Odds_Calculator_3-way'!B437-1)</f>
        <v>7.5604963044295168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2.858752823738997E-2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1.0256976589867501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10.256527605256405</v>
      </c>
      <c r="I437" s="6">
        <f>IF('Log_working_3-way'!$D437="","",'True_Odds_Calculator_3-way'!O438/'True_Odds_Calculator_3-way'!B438-1)</f>
        <v>7.9345199273456632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2.7781742067456427E-2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1.0444995766989342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50.532691668063023</v>
      </c>
      <c r="I438" s="6">
        <f>IF('Log_working_3-way'!$D438="","",'True_Odds_Calculator_3-way'!O439/'True_Odds_Calculator_3-way'!B439-1)</f>
        <v>2.931521079595941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3.3894055867963013E-2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1.0304211868249609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4.197069768348042</v>
      </c>
      <c r="I439" s="6">
        <f>IF('Log_working_3-way'!$D439="","",'True_Odds_Calculator_3-way'!O440/'True_Odds_Calculator_3-way'!B440-1)</f>
        <v>6.8278178948878585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3.1036308098163712E-2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1.0260994359422393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15.337677516320817</v>
      </c>
      <c r="I440" s="6">
        <f>IF('Log_working_3-way'!$D440="","",'True_Odds_Calculator_3-way'!O441/'True_Odds_Calculator_3-way'!B441-1)</f>
        <v>8.2088044365602499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2.8087379477258256E-2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1.0265788617755487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13.379449951137792</v>
      </c>
      <c r="I441" s="6">
        <f>IF('Log_working_3-way'!$D441="","",'True_Odds_Calculator_3-way'!O442/'True_Odds_Calculator_3-way'!B442-1)</f>
        <v>9.1805680365404108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2.8752800597460659E-2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1.0266396160932314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32.344520073311173</v>
      </c>
      <c r="I442" s="6">
        <f>IF('Log_working_3-way'!$D442="","",'True_Odds_Calculator_3-way'!O443/'True_Odds_Calculator_3-way'!B443-1)</f>
        <v>5.0035288159134783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2.5612506814112201E-2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1.0271945934880091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36.636553907732171</v>
      </c>
      <c r="I443" s="6">
        <f>IF('Log_working_3-way'!$D443="","",'True_Odds_Calculator_3-way'!O444/'True_Odds_Calculator_3-way'!B444-1)</f>
        <v>4.4266259892439788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2.5034295916890104E-2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1.0201574297339995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13.040794256026043</v>
      </c>
      <c r="I444" s="6">
        <f>IF('Log_working_3-way'!$D444="","",'True_Odds_Calculator_3-way'!O445/'True_Odds_Calculator_3-way'!B445-1)</f>
        <v>9.1830093284910639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2.1881344461989638E-2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1.024133825679137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30.18042811308381</v>
      </c>
      <c r="I445" s="6">
        <f>IF('Log_working_3-way'!$D445="","",'True_Odds_Calculator_3-way'!O446/'True_Odds_Calculator_3-way'!B446-1)</f>
        <v>5.1668369002979899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2.3696912487514377E-2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1.0206033596187383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10.958548891017415</v>
      </c>
      <c r="I446" s="6">
        <f>IF('Log_working_3-way'!$D446="","",'True_Odds_Calculator_3-way'!O447/'True_Odds_Calculator_3-way'!B447-1)</f>
        <v>7.6129266356986545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2.2326104318920237E-2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1.0327097484861061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0.56744064511082648</v>
      </c>
      <c r="I447" s="6">
        <f>IF('Log_working_3-way'!$D447="","",'True_Odds_Calculator_3-way'!O448/'True_Odds_Calculator_3-way'!B448-1)</f>
        <v>3.7220636143613159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2.7439979323646391E-2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1.0236541692584997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30.556992743853602</v>
      </c>
      <c r="I448" s="6">
        <f>IF('Log_working_3-way'!$D448="","",'True_Odds_Calculator_3-way'!O449/'True_Odds_Calculator_3-way'!B449-1)</f>
        <v>6.1790704183548097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2.3008057620683253E-2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1.021694628977291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21.38434342073316</v>
      </c>
      <c r="I449" s="6">
        <f>IF('Log_working_3-way'!$D449="","",'True_Odds_Calculator_3-way'!O450/'True_Odds_Calculator_3-way'!B450-1)</f>
        <v>6.8024394727013711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2.2734879939787733E-2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1.0201715411155756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13.816684343671012</v>
      </c>
      <c r="I450" s="6">
        <f>IF('Log_working_3-way'!$D450="","",'True_Odds_Calculator_3-way'!O451/'True_Odds_Calculator_3-way'!B451-1)</f>
        <v>9.8736353801680732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2.1839589303882523E-2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1.0230850636556348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4.7004581049992051</v>
      </c>
      <c r="I451" s="6">
        <f>IF('Log_working_3-way'!$D451="","",'True_Odds_Calculator_3-way'!O452/'True_Odds_Calculator_3-way'!B452-1)</f>
        <v>5.5236178205399229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2.3504035960427938E-2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1.022021619937358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6.295584000840841</v>
      </c>
      <c r="I452" s="6">
        <f>IF('Log_working_3-way'!$D452="","",'True_Odds_Calculator_3-way'!O453/'True_Odds_Calculator_3-way'!B453-1)</f>
        <v>6.9324619963850607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2.3240607685899306E-2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1.0496287091549978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67.736851976029698</v>
      </c>
      <c r="I453" s="6">
        <f>IF('Log_working_3-way'!$D453="","",'True_Odds_Calculator_3-way'!O454/'True_Odds_Calculator_3-way'!B454-1)</f>
        <v>0.61228392346989513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2.7345301054784832E-2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1.0210035240995916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7.7140536400782711</v>
      </c>
      <c r="I454" s="6">
        <f>IF('Log_working_3-way'!$D454="","",'True_Odds_Calculator_3-way'!O455/'True_Odds_Calculator_3-way'!B455-1)</f>
        <v>7.9259377858707385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2.2563194581986856E-2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1.0206538928819591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13.249057129484907</v>
      </c>
      <c r="I455" s="6">
        <f>IF('Log_working_3-way'!$D455="","",'True_Odds_Calculator_3-way'!O456/'True_Odds_Calculator_3-way'!B456-1)</f>
        <v>7.76790381150599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2.2377515245412649E-2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1.0207791467266472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5.5013498867495416</v>
      </c>
      <c r="I456" s="6">
        <f>IF('Log_working_3-way'!$D456="","",'True_Odds_Calculator_3-way'!O457/'True_Odds_Calculator_3-way'!B457-1)</f>
        <v>6.7226614170466394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2.1722622606994424E-2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1.0204478133526653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9.1800529911774333</v>
      </c>
      <c r="I457" s="6">
        <f>IF('Log_working_3-way'!$D457="","",'True_Odds_Calculator_3-way'!O458/'True_Odds_Calculator_3-way'!B458-1)</f>
        <v>8.7971388043998502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2.2178103815929218E-2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1.0233848936346897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26.642131948073754</v>
      </c>
      <c r="I458" s="6">
        <f>IF('Log_working_3-way'!$D458="","",'True_Odds_Calculator_3-way'!O459/'True_Odds_Calculator_3-way'!B459-1)</f>
        <v>6.6229168219836971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2.3558727608647301E-2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1.0310260019715016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3.3745263549867781</v>
      </c>
      <c r="I459" s="6">
        <f>IF('Log_working_3-way'!$D459="","",'True_Odds_Calculator_3-way'!O460/'True_Odds_Calculator_3-way'!B460-1)</f>
        <v>5.2198320853492826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3.0450533427533344E-2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1.0398917075769314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9.041368852631404E-2</v>
      </c>
      <c r="I460" s="6">
        <f>IF('Log_working_3-way'!$D460="","",'True_Odds_Calculator_3-way'!O461/'True_Odds_Calculator_3-way'!B461-1)</f>
        <v>3.3157670695060268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3.1300717126991895E-2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1.0306333941250114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10.590337027933719</v>
      </c>
      <c r="I461" s="6">
        <f>IF('Log_working_3-way'!$D461="","",'True_Odds_Calculator_3-way'!O462/'True_Odds_Calculator_3-way'!B462-1)</f>
        <v>7.6775838046367042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3.3018858075271273E-2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1.0334715983429736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19.705459700675011</v>
      </c>
      <c r="I462" s="6">
        <f>IF('Log_working_3-way'!$D462="","",'True_Odds_Calculator_3-way'!O463/'True_Odds_Calculator_3-way'!B463-1)</f>
        <v>8.5529639630027816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3.5160330530880968E-2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1.030679656443414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15.949307916325409</v>
      </c>
      <c r="I463" s="6">
        <f>IF('Log_working_3-way'!$D463="","",'True_Odds_Calculator_3-way'!O464/'True_Odds_Calculator_3-way'!B464-1)</f>
        <v>8.2798878306935162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3.2885613841306283E-2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1.0434392618363655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1.4498417778061672</v>
      </c>
      <c r="I464" s="6">
        <f>IF('Log_working_3-way'!$D464="","",'True_Odds_Calculator_3-way'!O465/'True_Odds_Calculator_3-way'!B465-1)</f>
        <v>3.8854793049831615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3.8309629640898901E-2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1.0311280433215992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15.661242248737874</v>
      </c>
      <c r="I465" s="6">
        <f>IF('Log_working_3-way'!$D465="","",'True_Odds_Calculator_3-way'!O466/'True_Odds_Calculator_3-way'!B466-1)</f>
        <v>7.4704808221783612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3.3376392663070353E-2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1.021242762809639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5.0548778393654814</v>
      </c>
      <c r="I466" s="6">
        <f>IF('Log_working_3-way'!$D466="","",'True_Odds_Calculator_3-way'!O467/'True_Odds_Calculator_3-way'!B467-1)</f>
        <v>6.3045811934726252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2.1980262621319691E-2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1.0225467882226456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3.8500583201987189</v>
      </c>
      <c r="I467" s="6">
        <f>IF('Log_working_3-way'!$D467="","",'True_Odds_Calculator_3-way'!O468/'True_Odds_Calculator_3-way'!B468-1)</f>
        <v>5.8795010688204528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2.2728496899180328E-2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1.020718577165264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17.820764352554232</v>
      </c>
      <c r="I468" s="6">
        <f>IF('Log_working_3-way'!$D468="","",'True_Odds_Calculator_3-way'!O469/'True_Odds_Calculator_3-way'!B469-1)</f>
        <v>6.1854540881983748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2.209920125517062E-2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1.0332272104159672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-0.27609683792745499</v>
      </c>
      <c r="I469" s="6">
        <f>IF('Log_working_3-way'!$D469="","",'True_Odds_Calculator_3-way'!O470/'True_Odds_Calculator_3-way'!B470-1)</f>
        <v>1.7516944652534834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2.3074523923557688E-2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1.0357667828365789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26.602756399508202</v>
      </c>
      <c r="I470" s="6">
        <f>IF('Log_working_3-way'!$D470="","",'True_Odds_Calculator_3-way'!O471/'True_Odds_Calculator_3-way'!B471-1)</f>
        <v>5.8274727572883824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3.601092274433948E-2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1.0321098510661979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6.1065476918622865</v>
      </c>
      <c r="I471" s="6">
        <f>IF('Log_working_3-way'!$D471="","",'True_Odds_Calculator_3-way'!O472/'True_Odds_Calculator_3-way'!B472-1)</f>
        <v>6.4250093252174318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3.3447913480291191E-2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1.0377424138101083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43.846867815276333</v>
      </c>
      <c r="I472" s="6">
        <f>IF('Log_working_3-way'!$D472="","",'True_Odds_Calculator_3-way'!O473/'True_Odds_Calculator_3-way'!B473-1)</f>
        <v>3.3133043432333933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3.1889549068572443E-2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1.0309083812013826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16.831557550100182</v>
      </c>
      <c r="I473" s="6">
        <f>IF('Log_working_3-way'!$D473="","",'True_Odds_Calculator_3-way'!O474/'True_Odds_Calculator_3-way'!B474-1)</f>
        <v>6.9936040744929047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3.2996567397835186E-2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1.0216087619392866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6.5864257070749463</v>
      </c>
      <c r="I474" s="6">
        <f>IF('Log_working_3-way'!$D474="","",'True_Odds_Calculator_3-way'!O475/'True_Odds_Calculator_3-way'!B475-1)</f>
        <v>6.3794388627092591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2.2760374833818098E-2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1.0277682053130996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20.01846079388044</v>
      </c>
      <c r="I475" s="6">
        <f>IF('Log_working_3-way'!$D475="","",'True_Odds_Calculator_3-way'!O476/'True_Odds_Calculator_3-way'!B476-1)</f>
        <v>6.1743439139083423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2.9253070323263408E-2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1.0255154646839233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6.9476603195768272</v>
      </c>
      <c r="I476" s="6">
        <f>IF('Log_working_3-way'!$D476="","",'True_Odds_Calculator_3-way'!O477/'True_Odds_Calculator_3-way'!B477-1)</f>
        <v>7.4718057548068781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2.7128107880320274E-2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1.0264280399517849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6.2227715762260143</v>
      </c>
      <c r="I477" s="6">
        <f>IF('Log_working_3-way'!$D477="","",'True_Odds_Calculator_3-way'!O478/'True_Odds_Calculator_3-way'!B478-1)</f>
        <v>7.5659632543238526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2.7931065407483135E-2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1.0255261965495317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8.9993249400884334</v>
      </c>
      <c r="I478" s="6">
        <f>IF('Log_working_3-way'!$D478="","",'True_Odds_Calculator_3-way'!O479/'True_Odds_Calculator_3-way'!B479-1)</f>
        <v>6.9007011872303679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2.7354033683147483E-2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1.0312992632070812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30.329337103628397</v>
      </c>
      <c r="I479" s="6">
        <f>IF('Log_working_3-way'!$D479="","",'True_Odds_Calculator_3-way'!O480/'True_Odds_Calculator_3-way'!B480-1)</f>
        <v>6.2445993171040737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3.0441778721861823E-2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1.0374765847734557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45.149644058190979</v>
      </c>
      <c r="I480" s="6">
        <f>IF('Log_working_3-way'!$D480="","",'True_Odds_Calculator_3-way'!O481/'True_Odds_Calculator_3-way'!B481-1)</f>
        <v>4.175217033124424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3.0613055730993155E-2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1.0233051136389899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4.5886087873179147</v>
      </c>
      <c r="I481" s="6">
        <f>IF('Log_working_3-way'!$D481="","",'True_Odds_Calculator_3-way'!O482/'True_Odds_Calculator_3-way'!B482-1)</f>
        <v>7.0630208891146058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2.410320941079136E-2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1.0323633144203355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29.256674098355621</v>
      </c>
      <c r="I482" s="6">
        <f>IF('Log_working_3-way'!$D482="","",'True_Odds_Calculator_3-way'!O483/'True_Odds_Calculator_3-way'!B483-1)</f>
        <v>7.4858206539110395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3.1508356485253408E-2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1.0418987579146952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26.737671081614597</v>
      </c>
      <c r="I483" s="6">
        <f>IF('Log_working_3-way'!$D483="","",'True_Odds_Calculator_3-way'!O484/'True_Odds_Calculator_3-way'!B484-1)</f>
        <v>4.9975779296221177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4.2087334810801957E-2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1.0368903631126412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10.685708659491482</v>
      </c>
      <c r="I484" s="6">
        <f>IF('Log_working_3-way'!$D484="","",'True_Odds_Calculator_3-way'!O485/'True_Odds_Calculator_3-way'!B485-1)</f>
        <v>5.1071394182670646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3.8917715742942116E-2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1.0400059731196167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24.527844147512926</v>
      </c>
      <c r="I485" s="6">
        <f>IF('Log_working_3-way'!$D485="","",'True_Odds_Calculator_3-way'!O486/'True_Odds_Calculator_3-way'!B486-1)</f>
        <v>5.2523814448133361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4.0836228612370018E-2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1.0244306098466009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24.921771225460915</v>
      </c>
      <c r="I486" s="6">
        <f>IF('Log_working_3-way'!$D486="","",'True_Odds_Calculator_3-way'!O487/'True_Odds_Calculator_3-way'!B487-1)</f>
        <v>5.3488636365150395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2.5018884550751297E-2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1.0275200409703655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2.4302727682380234</v>
      </c>
      <c r="I487" s="6">
        <f>IF('Log_working_3-way'!$D487="","",'True_Odds_Calculator_3-way'!O488/'True_Odds_Calculator_3-way'!B488-1)</f>
        <v>4.7689852680008507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2.616435845917775E-2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1.0226201659772853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23.185222798863418</v>
      </c>
      <c r="I488" s="6">
        <f>IF('Log_working_3-way'!$D488="","",'True_Odds_Calculator_3-way'!O489/'True_Odds_Calculator_3-way'!B489-1)</f>
        <v>6.5394073016734637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2.3429173405100201E-2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1.0210535732413215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9.8651911468812887</v>
      </c>
      <c r="I489" s="6">
        <f>IF('Log_working_3-way'!$D489="","",'True_Odds_Calculator_3-way'!O490/'True_Odds_Calculator_3-way'!B490-1)</f>
        <v>6.5452716297786724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2.2633744855967031E-2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1.0207992758502078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12.219376398914035</v>
      </c>
      <c r="I490" s="6">
        <f>IF('Log_working_3-way'!$D490="","",'True_Odds_Calculator_3-way'!O491/'True_Odds_Calculator_3-way'!B491-1)</f>
        <v>6.7605423011089565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2.2471528026808851E-2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1.0242137305742134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33.631023654844299</v>
      </c>
      <c r="I491" s="6">
        <f>IF('Log_working_3-way'!$D491="","",'True_Odds_Calculator_3-way'!O492/'True_Odds_Calculator_3-way'!B492-1)</f>
        <v>4.0031019616425016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2.3095342355304416E-2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1.0277769659311302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7.3068373325512184</v>
      </c>
      <c r="I492" s="6">
        <f>IF('Log_working_3-way'!$D492="","",'True_Odds_Calculator_3-way'!O493/'True_Odds_Calculator_3-way'!B493-1)</f>
        <v>6.0589498896732845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2.9229159420622874E-2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1.0248741674916686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12.660599768409339</v>
      </c>
      <c r="I493" s="6">
        <f>IF('Log_working_3-way'!$D493="","",'True_Odds_Calculator_3-way'!O494/'True_Odds_Calculator_3-way'!B494-1)</f>
        <v>7.0414395634341851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2.6851660694708013E-2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1.0264165979228406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17.226079906519956</v>
      </c>
      <c r="I494" s="6">
        <f>IF('Log_working_3-way'!$D494="","",'True_Odds_Calculator_3-way'!O495/'True_Odds_Calculator_3-way'!B495-1)</f>
        <v>6.9392804072800942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2.8212241834532747E-2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1.0273162565321712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1.9694523397559682</v>
      </c>
      <c r="I495" s="6">
        <f>IF('Log_working_3-way'!$D495="","",'True_Odds_Calculator_3-way'!O496/'True_Odds_Calculator_3-way'!B496-1)</f>
        <v>5.0330023839740203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2.5685927267717457E-2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1.0228637791849853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5.8703757441834563</v>
      </c>
      <c r="I496" s="6">
        <f>IF('Log_working_3-way'!$D496="","",'True_Odds_Calculator_3-way'!O497/'True_Odds_Calculator_3-way'!B497-1)</f>
        <v>7.299939941223899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2.4086898520461864E-2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1.0208993085000293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14.900248198996279</v>
      </c>
      <c r="I497" s="6">
        <f>IF('Log_working_3-way'!$D497="","",'True_Odds_Calculator_3-way'!O498/'True_Odds_Calculator_3-way'!B498-1)</f>
        <v>8.6705912071423885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2.256926403713222E-2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1.0199328045704648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14.172865774389527</v>
      </c>
      <c r="I498" s="6">
        <f>IF('Log_working_3-way'!$D498="","",'True_Odds_Calculator_3-way'!O499/'True_Odds_Calculator_3-way'!B499-1)</f>
        <v>7.6193645123274383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2.156252026065486E-2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1.0303866534990067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25.044807604616683</v>
      </c>
      <c r="I499" s="6">
        <f>IF('Log_working_3-way'!$D499="","",'True_Odds_Calculator_3-way'!O500/'True_Odds_Calculator_3-way'!B500-1)</f>
        <v>7.8548209532987716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3.0775834440758043E-2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1.0309112495568598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27.037855370685055</v>
      </c>
      <c r="I500" s="6">
        <f>IF('Log_working_3-way'!$D500="","",'True_Odds_Calculator_3-way'!O501/'True_Odds_Calculator_3-way'!B501-1)</f>
        <v>6.8286225174669113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3.0930338613561759E-2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1.0391254113727089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44.437848968734244</v>
      </c>
      <c r="I501" s="6">
        <f>IF('Log_working_3-way'!$D501="","",'True_Odds_Calculator_3-way'!O502/'True_Odds_Calculator_3-way'!B502-1)</f>
        <v>3.9353280201047616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3.2467820819779947E-2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1.0260755246094935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8.6804301313168324</v>
      </c>
      <c r="I502" s="6">
        <f>IF('Log_working_3-way'!$D502="","",'True_Odds_Calculator_3-way'!O503/'True_Odds_Calculator_3-way'!B503-1)</f>
        <v>7.4150237324039541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2.7985102149039154E-2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1.0246435465027905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12.869500607916425</v>
      </c>
      <c r="I503" s="6">
        <f>IF('Log_working_3-way'!$D503="","",'True_Odds_Calculator_3-way'!O504/'True_Odds_Calculator_3-way'!B504-1)</f>
        <v>9.2671791215943955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2.6709139916686997E-2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1.0245921490541905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13.863491043673632</v>
      </c>
      <c r="I504" s="6">
        <f>IF('Log_working_3-way'!$D504="","",'True_Odds_Calculator_3-way'!O505/'True_Odds_Calculator_3-way'!B505-1)</f>
        <v>8.6935360988585337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2.6595233762031878E-2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1.0371860639375352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45.806341719977105</v>
      </c>
      <c r="I505" s="6">
        <f>IF('Log_working_3-way'!$D505="","",'True_Odds_Calculator_3-way'!O506/'True_Odds_Calculator_3-way'!B506-1)</f>
        <v>3.7088838416495822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3.0315698041246009E-2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1.027886536117564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6.213029203981157</v>
      </c>
      <c r="I506" s="6">
        <f>IF('Log_working_3-way'!$D506="","",'True_Odds_Calculator_3-way'!O507/'True_Odds_Calculator_3-way'!B507-1)</f>
        <v>7.0221602131640406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2.931945394689528E-2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1.0295511998261437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27.694784969997883</v>
      </c>
      <c r="I507" s="6">
        <f>IF('Log_working_3-way'!$D507="","",'True_Odds_Calculator_3-way'!O508/'True_Odds_Calculator_3-way'!B508-1)</f>
        <v>7.1149607399532933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2.9345995610814857E-2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1.0365530426211853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38.279338213166916</v>
      </c>
      <c r="I508" s="6">
        <f>IF('Log_working_3-way'!$D508="","",'True_Odds_Calculator_3-way'!O509/'True_Odds_Calculator_3-way'!B509-1)</f>
        <v>4.5947000255197814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3.2848285878221084E-2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1.0244546366230709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14.841282907584024</v>
      </c>
      <c r="I509" s="6">
        <f>IF('Log_working_3-way'!$D509="","",'True_Odds_Calculator_3-way'!O510/'True_Odds_Calculator_3-way'!B510-1)</f>
        <v>8.6956111011956292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2.6375527393132092E-2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1.0367897404532989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9.341559005239171</v>
      </c>
      <c r="I510" s="6">
        <f>IF('Log_working_3-way'!$D510="","",'True_Odds_Calculator_3-way'!O511/'True_Odds_Calculator_3-way'!B511-1)</f>
        <v>8.052123964605121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3.9475618311826777E-2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1.0442086840513376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28.244555452155485</v>
      </c>
      <c r="I511" s="6">
        <f>IF('Log_working_3-way'!$D511="","",'True_Odds_Calculator_3-way'!O512/'True_Odds_Calculator_3-way'!B512-1)</f>
        <v>6.0363825263332815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4.3753215053020877E-2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1.046660920579624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35.992355715547887</v>
      </c>
      <c r="I512" s="6">
        <f>IF('Log_working_3-way'!$D512="","",'True_Odds_Calculator_3-way'!O513/'True_Odds_Calculator_3-way'!B513-1)</f>
        <v>4.9335093964426449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4.2884611950670282E-2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1.0419760547913604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3.3102407646695147</v>
      </c>
      <c r="I513" s="6">
        <f>IF('Log_working_3-way'!$D513="","",'True_Odds_Calculator_3-way'!O514/'True_Odds_Calculator_3-way'!B514-1)</f>
        <v>6.2077513868728325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4.1392565074942489E-2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1.0374536663857648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20.61416306465129</v>
      </c>
      <c r="I514" s="6">
        <f>IF('Log_working_3-way'!$D514="","",'True_Odds_Calculator_3-way'!O515/'True_Odds_Calculator_3-way'!B515-1)</f>
        <v>7.0380580189894406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3.9194084252213823E-2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1.0508959441625125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39.357436039055614</v>
      </c>
      <c r="I515" s="6">
        <f>IF('Log_working_3-way'!$D515="","",'True_Odds_Calculator_3-way'!O516/'True_Odds_Calculator_3-way'!B516-1)</f>
        <v>4.864112299665738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4.4804395908737193E-2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1.0378074002651074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17.493847563477747</v>
      </c>
      <c r="I516" s="6">
        <f>IF('Log_working_3-way'!$D516="","",'True_Odds_Calculator_3-way'!O517/'True_Odds_Calculator_3-way'!B517-1)</f>
        <v>7.5156619520605421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4.0166906628272825E-2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1.0416955525517559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3.7827917959490094</v>
      </c>
      <c r="I517" s="6">
        <f>IF('Log_working_3-way'!$D517="","",'True_Odds_Calculator_3-way'!O518/'True_Odds_Calculator_3-way'!B518-1)</f>
        <v>6.5742128883202087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4.1747570720930494E-2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1.0367903224637753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17.191396287982613</v>
      </c>
      <c r="I518" s="6">
        <f>IF('Log_working_3-way'!$D518="","",'True_Odds_Calculator_3-way'!O519/'True_Odds_Calculator_3-way'!B519-1)</f>
        <v>7.5239943278263208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3.9150122572368495E-2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1.0361653155248656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13.687431088254288</v>
      </c>
      <c r="I519" s="6">
        <f>IF('Log_working_3-way'!$D519="","",'True_Odds_Calculator_3-way'!O520/'True_Odds_Calculator_3-way'!B520-1)</f>
        <v>8.0018188124814884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3.8901150978174259E-2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1.0548075989564698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47.893360160965806</v>
      </c>
      <c r="I520" s="6">
        <f>IF('Log_working_3-way'!$D520="","",'True_Odds_Calculator_3-way'!O521/'True_Odds_Calculator_3-way'!B521-1)</f>
        <v>3.0572654031182989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4.350382128159902E-2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1.0397003008184398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6.6225413464692835</v>
      </c>
      <c r="I521" s="6">
        <f>IF('Log_working_3-way'!$D521="","",'True_Odds_Calculator_3-way'!O522/'True_Odds_Calculator_3-way'!B522-1)</f>
        <v>5.5830896438474236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4.0982683368057771E-2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1.0395098826067026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24.277234052403735</v>
      </c>
      <c r="I522" s="6">
        <f>IF('Log_working_3-way'!$D522="","",'True_Odds_Calculator_3-way'!O523/'True_Odds_Calculator_3-way'!B523-1)</f>
        <v>6.1361939344909517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4.0402117669537052E-2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1.0358761362345892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9.1509722556614594</v>
      </c>
      <c r="I523" s="6">
        <f>IF('Log_working_3-way'!$D523="","",'True_Odds_Calculator_3-way'!O524/'True_Odds_Calculator_3-way'!B524-1)</f>
        <v>7.8964609719151593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3.8462758030250122E-2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1.0362259386099155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12.103847202169769</v>
      </c>
      <c r="I524" s="6">
        <f>IF('Log_working_3-way'!$D524="","",'True_Odds_Calculator_3-way'!O525/'True_Odds_Calculator_3-way'!B525-1)</f>
        <v>9.551726266112782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3.9112568698927541E-2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1.0394530227902816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22.31599145545702</v>
      </c>
      <c r="I525" s="6">
        <f>IF('Log_working_3-way'!$D525="","",'True_Odds_Calculator_3-way'!O526/'True_Odds_Calculator_3-way'!B526-1)</f>
        <v>7.6129718875535914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4.0768253948686883E-2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1.0437806387014565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30.318600379397118</v>
      </c>
      <c r="I526" s="6">
        <f>IF('Log_working_3-way'!$D526="","",'True_Odds_Calculator_3-way'!O527/'True_Odds_Calculator_3-way'!B527-1)</f>
        <v>5.5385416535598218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4.2609210786141993E-2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1.0354958911870966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7.9547772414147495</v>
      </c>
      <c r="I527" s="6">
        <f>IF('Log_working_3-way'!$D527="","",'True_Odds_Calculator_3-way'!O528/'True_Odds_Calculator_3-way'!B528-1)</f>
        <v>8.6478003799507714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3.800041164968615E-2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1.0434639811388393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3.7528345556616269</v>
      </c>
      <c r="I528" s="6">
        <f>IF('Log_working_3-way'!$D528="","",'True_Odds_Calculator_3-way'!O529/'True_Odds_Calculator_3-way'!B529-1)</f>
        <v>7.0037438542545658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4.364938387797368E-2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1.0364245895725597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11.724834115393543</v>
      </c>
      <c r="I529" s="6">
        <f>IF('Log_working_3-way'!$D529="","",'True_Odds_Calculator_3-way'!O530/'True_Odds_Calculator_3-way'!B530-1)</f>
        <v>7.4734001353946642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3.9160147468752626E-2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1.0384686406952213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21.659182842111314</v>
      </c>
      <c r="I530" s="6">
        <f>IF('Log_working_3-way'!$D530="","",'True_Odds_Calculator_3-way'!O531/'True_Odds_Calculator_3-way'!B531-1)</f>
        <v>7.3180370509328334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3.9971206929373837E-2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1.0436527038362822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28.597556449191586</v>
      </c>
      <c r="I531" s="6">
        <f>IF('Log_working_3-way'!$D531="","",'True_Odds_Calculator_3-way'!O532/'True_Odds_Calculator_3-way'!B532-1)</f>
        <v>7.1510325540702198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4.2795461302590265E-2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1.0358107721778032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8.2874914376682671</v>
      </c>
      <c r="I532" s="6">
        <f>IF('Log_working_3-way'!$D532="","",'True_Odds_Calculator_3-way'!O533/'True_Odds_Calculator_3-way'!B533-1)</f>
        <v>9.1509978729886647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3.8460137338117706E-2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1.0390637080582772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24.028945756214906</v>
      </c>
      <c r="I533" s="6">
        <f>IF('Log_working_3-way'!$D533="","",'True_Odds_Calculator_3-way'!O534/'True_Odds_Calculator_3-way'!B534-1)</f>
        <v>5.8374185256586806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4.0028643036161826E-2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1.047672864000508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20.194225368591837</v>
      </c>
      <c r="I534" s="6">
        <f>IF('Log_working_3-way'!$D534="","",'True_Odds_Calculator_3-way'!O535/'True_Odds_Calculator_3-way'!B535-1)</f>
        <v>7.1439867392188336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4.9810059740546198E-2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1.0470704861706004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11.871026810521327</v>
      </c>
      <c r="I535" s="6">
        <f>IF('Log_working_3-way'!$D535="","",'True_Odds_Calculator_3-way'!O536/'True_Odds_Calculator_3-way'!B536-1)</f>
        <v>6.6853858434724476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5.014434241643051E-2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1.0457178518368957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12.37451062897315</v>
      </c>
      <c r="I536" s="6">
        <f>IF('Log_working_3-way'!$D536="","",'True_Odds_Calculator_3-way'!O537/'True_Odds_Calculator_3-way'!B537-1)</f>
        <v>6.918473604372319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4.88166593467243E-2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1.0524265152365635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26.166846462841193</v>
      </c>
      <c r="I537" s="6">
        <f>IF('Log_working_3-way'!$D537="","",'True_Odds_Calculator_3-way'!O538/'True_Odds_Calculator_3-way'!B538-1)</f>
        <v>6.1307746591037242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5.2634400052886221E-2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1.0479171002436281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19.410778661082976</v>
      </c>
      <c r="I538" s="6">
        <f>IF('Log_working_3-way'!$D538="","",'True_Odds_Calculator_3-way'!O539/'True_Odds_Calculator_3-way'!B539-1)</f>
        <v>5.560200668302695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5.0105479239337392E-2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1.0496718819768436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7.2285683402042338</v>
      </c>
      <c r="I539" s="6">
        <f>IF('Log_working_3-way'!$D539="","",'True_Odds_Calculator_3-way'!O540/'True_Odds_Calculator_3-way'!B540-1)</f>
        <v>5.6573059273789195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5.1278749047511951E-2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1.0613703707004276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1.8653183965296423</v>
      </c>
      <c r="I540" s="6">
        <f>IF('Log_working_3-way'!$D540="","",'True_Odds_Calculator_3-way'!O541/'True_Odds_Calculator_3-way'!B541-1)</f>
        <v>4.8621438507253121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5.5580654788796702E-2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1.0491437278398874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19.38324221422813</v>
      </c>
      <c r="I541" s="6">
        <f>IF('Log_working_3-way'!$D541="","",'True_Odds_Calculator_3-way'!O542/'True_Odds_Calculator_3-way'!B542-1)</f>
        <v>6.852759188358994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5.1524104079151867E-2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1.0545926897129971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28.620886847803572</v>
      </c>
      <c r="I542" s="6">
        <f>IF('Log_working_3-way'!$D542="","",'True_Odds_Calculator_3-way'!O543/'True_Odds_Calculator_3-way'!B543-1)</f>
        <v>6.1631055691528358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5.3648809782986362E-2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1.0455647489898416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8.6698038278405356</v>
      </c>
      <c r="I543" s="6">
        <f>IF('Log_working_3-way'!$D543="","",'True_Odds_Calculator_3-way'!O544/'True_Odds_Calculator_3-way'!B544-1)</f>
        <v>10.105592123493171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4.887332427302149E-2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1.0468110644371706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7.3376585234465903</v>
      </c>
      <c r="I544" s="6">
        <f>IF('Log_working_3-way'!$D544="","",'True_Odds_Calculator_3-way'!O545/'True_Odds_Calculator_3-way'!B545-1)</f>
        <v>9.7261774284112441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4.9838499805342273E-2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1.0217317478950316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20.346829709810685</v>
      </c>
      <c r="I545" s="6">
        <f>IF('Log_working_3-way'!$D545="","",'True_Odds_Calculator_3-way'!O546/'True_Odds_Calculator_3-way'!B546-1)</f>
        <v>6.7136678875022886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2.2913870755937316E-2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1.020779265059917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14.524436214754944</v>
      </c>
      <c r="I546" s="6">
        <f>IF('Log_working_3-way'!$D546="","",'True_Odds_Calculator_3-way'!O547/'True_Odds_Calculator_3-way'!B547-1)</f>
        <v>7.2650673165036501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2.2437382253930105E-2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1.0225578209106136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24.970530185974866</v>
      </c>
      <c r="I547" s="6">
        <f>IF('Log_working_3-way'!$D547="","",'True_Odds_Calculator_3-way'!O548/'True_Odds_Calculator_3-way'!B548-1)</f>
        <v>5.9505911045642659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2.3094439614126605E-2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1.0250288063864894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9.8171388433622102</v>
      </c>
      <c r="I548" s="6">
        <f>IF('Log_working_3-way'!$D548="","",'True_Odds_Calculator_3-way'!O549/'True_Odds_Calculator_3-way'!B549-1)</f>
        <v>10.036770577861654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2.7176527176527188E-2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1.0264991021905854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16.759381834870489</v>
      </c>
      <c r="I549" s="6">
        <f>IF('Log_working_3-way'!$D549="","",'True_Odds_Calculator_3-way'!O550/'True_Odds_Calculator_3-way'!B550-1)</f>
        <v>8.6162405734560377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2.8348787444857138E-2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1.0250865443389094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8.5075113926006019</v>
      </c>
      <c r="I550" s="6">
        <f>IF('Log_working_3-way'!$D550="","",'True_Odds_Calculator_3-way'!O551/'True_Odds_Calculator_3-way'!B551-1)</f>
        <v>9.6042889760513859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2.7148387915714611E-2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1.0243182980391417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11.606373101802053</v>
      </c>
      <c r="I551" s="6">
        <f>IF('Log_working_3-way'!$D551="","",'True_Odds_Calculator_3-way'!O552/'True_Odds_Calculator_3-way'!B552-1)</f>
        <v>9.6823268584674995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2.6408527829054673E-2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1.0253550531183835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12.449836508087929</v>
      </c>
      <c r="I552" s="6">
        <f>IF('Log_working_3-way'!$D552="","",'True_Odds_Calculator_3-way'!O553/'True_Odds_Calculator_3-way'!B553-1)</f>
        <v>9.3939042629090395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2.7491965937878504E-2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1.0327328908808195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23.680124768437988</v>
      </c>
      <c r="I553" s="6">
        <f>IF('Log_working_3-way'!$D553="","",'True_Odds_Calculator_3-way'!O554/'True_Odds_Calculator_3-way'!B554-1)</f>
        <v>7.7781210210284755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3.3528051600340891E-2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1.0388536853756885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34.453012626243535</v>
      </c>
      <c r="I554" s="6">
        <f>IF('Log_working_3-way'!$D554="","",'True_Odds_Calculator_3-way'!O555/'True_Odds_Calculator_3-way'!B555-1)</f>
        <v>6.0887278203705932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3.6045828011394665E-2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1.0439308858143947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57.322949739552669</v>
      </c>
      <c r="I555" s="6">
        <f>IF('Log_working_3-way'!$D555="","",'True_Odds_Calculator_3-way'!O556/'True_Odds_Calculator_3-way'!B556-1)</f>
        <v>1.4846136489366941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3.0341277041429748E-2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1.0288420493142338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31.12803320561941</v>
      </c>
      <c r="I556" s="6">
        <f>IF('Log_working_3-way'!$D556="","",'True_Odds_Calculator_3-way'!O557/'True_Odds_Calculator_3-way'!B557-1)</f>
        <v>4.9010673234811177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2.8057399871492805E-2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1.0376739425862707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42.048406517875719</v>
      </c>
      <c r="I557" s="6">
        <f>IF('Log_working_3-way'!$D557="","",'True_Odds_Calculator_3-way'!O558/'True_Odds_Calculator_3-way'!B558-1)</f>
        <v>3.8912467953652508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3.2429491344563965E-2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1.036825967865092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1.8178471755815373</v>
      </c>
      <c r="I558" s="6">
        <f>IF('Log_working_3-way'!$D558="","",'True_Odds_Calculator_3-way'!O559/'True_Odds_Calculator_3-way'!B559-1)</f>
        <v>4.113687138094849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3.3444914040150042E-2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1.0294693022217636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24.797562227252801</v>
      </c>
      <c r="I559" s="6">
        <f>IF('Log_working_3-way'!$D559="","",'True_Odds_Calculator_3-way'!O560/'True_Odds_Calculator_3-way'!B560-1)</f>
        <v>7.6515219602128415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2.9954101594629856E-2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1.0369528726441206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0.82761011463201717</v>
      </c>
      <c r="I560" s="6">
        <f>IF('Log_working_3-way'!$D560="","",'True_Odds_Calculator_3-way'!O561/'True_Odds_Calculator_3-way'!B561-1)</f>
        <v>4.8473285017907424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3.2413532413532398E-2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1.0262957718813988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15.469356952746381</v>
      </c>
      <c r="I561" s="6">
        <f>IF('Log_working_3-way'!$D561="","",'True_Odds_Calculator_3-way'!O562/'True_Odds_Calculator_3-way'!B562-1)</f>
        <v>8.7390147682935542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2.8278630247687842E-2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1.0361016647399099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42.707795847574474</v>
      </c>
      <c r="I562" s="6">
        <f>IF('Log_working_3-way'!$D562="","",'True_Odds_Calculator_3-way'!O563/'True_Odds_Calculator_3-way'!B563-1)</f>
        <v>4.4231386505932555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3.0548788994958276E-2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1.025530162537678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8.0478945222732641</v>
      </c>
      <c r="I563" s="6">
        <f>IF('Log_working_3-way'!$D563="","",'True_Odds_Calculator_3-way'!O564/'True_Odds_Calculator_3-way'!B564-1)</f>
        <v>7.3711757233275161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2.7317730101520388E-2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1.0502185036365963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56.167988007443334</v>
      </c>
      <c r="I564" s="6">
        <f>IF('Log_working_3-way'!$D564="","",'True_Odds_Calculator_3-way'!O565/'True_Odds_Calculator_3-way'!B565-1)</f>
        <v>1.9528919425332307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3.5047754792977504E-2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1.025200713499512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8.5066865499326507</v>
      </c>
      <c r="I565" s="6">
        <f>IF('Log_working_3-way'!$D565="","",'True_Odds_Calculator_3-way'!O566/'True_Odds_Calculator_3-way'!B566-1)</f>
        <v>9.1299136598658013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2.7237507906388458E-2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1.0246203711400639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11.075720517990909</v>
      </c>
      <c r="I566" s="6">
        <f>IF('Log_working_3-way'!$D566="","",'True_Odds_Calculator_3-way'!O567/'True_Odds_Calculator_3-way'!B567-1)</f>
        <v>8.8158661032912526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2.6715850659512652E-2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1.0414677062846853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5.2778404068470257</v>
      </c>
      <c r="I567" s="6">
        <f>IF('Log_working_3-way'!$D567="","",'True_Odds_Calculator_3-way'!O568/'True_Odds_Calculator_3-way'!B568-1)</f>
        <v>5.3425599833412409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4.1924413544213834E-2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1.0376561672891975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15.829255653152263</v>
      </c>
      <c r="I568" s="6">
        <f>IF('Log_working_3-way'!$D568="","",'True_Odds_Calculator_3-way'!O569/'True_Odds_Calculator_3-way'!B569-1)</f>
        <v>7.6690646697482219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4.0253750501433094E-2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1.0449351298221774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33.398972362201562</v>
      </c>
      <c r="I569" s="6">
        <f>IF('Log_working_3-way'!$D569="","",'True_Odds_Calculator_3-way'!O570/'True_Odds_Calculator_3-way'!B570-1)</f>
        <v>5.5060285116200056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4.2369245026430802E-2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1.0362379900071907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11.822675723259925</v>
      </c>
      <c r="I570" s="6">
        <f>IF('Log_working_3-way'!$D570="","",'True_Odds_Calculator_3-way'!O571/'True_Odds_Calculator_3-way'!B571-1)</f>
        <v>6.4694889285423169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3.8771952679108601E-2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1.0201878079964541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8.321576934429288</v>
      </c>
      <c r="I571" s="6">
        <f>IF('Log_working_3-way'!$D571="","",'True_Odds_Calculator_3-way'!O572/'True_Odds_Calculator_3-way'!B572-1)</f>
        <v>10.963199426239049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2.192868859535535E-2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1.0257364824249033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0.97081584798593434</v>
      </c>
      <c r="I572" s="6">
        <f>IF('Log_working_3-way'!$D572="","",'True_Odds_Calculator_3-way'!O573/'True_Odds_Calculator_3-way'!B573-1)</f>
        <v>6.6212342570097436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2.3784702038218919E-2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1.020594281713894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7.220068031472989</v>
      </c>
      <c r="I573" s="6">
        <f>IF('Log_working_3-way'!$D573="","",'True_Odds_Calculator_3-way'!O574/'True_Odds_Calculator_3-way'!B574-1)</f>
        <v>8.0942296014841677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2.2083548594683311E-2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1.0274820488728829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1.4060944958229489</v>
      </c>
      <c r="I574" s="6">
        <f>IF('Log_working_3-way'!$D574="","",'True_Odds_Calculator_3-way'!O575/'True_Odds_Calculator_3-way'!B575-1)</f>
        <v>3.4575871022152009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2.4255856188629465E-2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1.0301274975201011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12.187420485749319</v>
      </c>
      <c r="I575" s="6">
        <f>IF('Log_working_3-way'!$D575="","",'True_Odds_Calculator_3-way'!O576/'True_Odds_Calculator_3-way'!B576-1)</f>
        <v>11.713943340342308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3.2527349893719082E-2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1.0308718085432764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7.2267467928689531</v>
      </c>
      <c r="I576" s="6">
        <f>IF('Log_working_3-way'!$D576="","",'True_Odds_Calculator_3-way'!O577/'True_Odds_Calculator_3-way'!B577-1)</f>
        <v>10.508543798266821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3.319817253666657E-2</v>
      </c>
    </row>
    <row r="577" spans="4:11" x14ac:dyDescent="0.25">
      <c r="D577">
        <f>solve_for_c('True_Odds_Calculator_3-way'!A578,'True_Odds_Calculator_3-way'!B578,'True_Odds_Calculator_3-way'!C578,'Log_working_3-way'!B$1,'Log_working_3-way'!B$2)</f>
        <v>1.038436349577097</v>
      </c>
      <c r="F577" s="6" t="e">
        <f>IF('Log_working_3-way'!D577="","",1/'True_Odds_Calculator_3-way'!N578+1/'True_Odds_Calculator_3-way'!O578+1/'True_Odds_Calculator_3-way'!#REF!-1)</f>
        <v>#REF!</v>
      </c>
      <c r="H577" s="6">
        <f>IF('Log_working_3-way'!$D577="","",'True_Odds_Calculator_3-way'!N578/'True_Odds_Calculator_3-way'!A578-1)</f>
        <v>34.475490906971864</v>
      </c>
      <c r="I577" s="6">
        <f>IF('Log_working_3-way'!$D577="","",'True_Odds_Calculator_3-way'!O578/'True_Odds_Calculator_3-way'!B578-1)</f>
        <v>6.7070784252793656</v>
      </c>
      <c r="J577" s="6" t="e">
        <f>IF('Log_working_3-way'!$D577="","",'True_Odds_Calculator_3-way'!#REF!/'True_Odds_Calculator_3-way'!C578-1)</f>
        <v>#REF!</v>
      </c>
      <c r="K577" s="6">
        <f>IF('Log_working_3-way'!$D577="","",1/'True_Odds_Calculator_3-way'!A578+1/'True_Odds_Calculator_3-way'!B578+1/'True_Odds_Calculator_3-way'!C578-1)</f>
        <v>3.5389359887231908E-2</v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1.0309202387335323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15.528170190231656</v>
      </c>
      <c r="I578" s="6">
        <f>IF('Log_working_3-way'!$D578="","",'True_Odds_Calculator_3-way'!O579/'True_Odds_Calculator_3-way'!B579-1)</f>
        <v>10.122732077227539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3.3105067747819739E-2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1.0257441525959412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14.200485952103449</v>
      </c>
      <c r="I579" s="6">
        <f>IF('Log_working_3-way'!$D579="","",'True_Odds_Calculator_3-way'!O580/'True_Odds_Calculator_3-way'!B580-1)</f>
        <v>7.7742508752733777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2.7783130917610199E-2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1.0400605525564937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49.922967304994245</v>
      </c>
      <c r="I580" s="6">
        <f>IF('Log_working_3-way'!$D580="","",'True_Odds_Calculator_3-way'!O581/'True_Odds_Calculator_3-way'!B581-1)</f>
        <v>2.4394011560333175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3.1164907989568169E-2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1.0372070342915358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6.8132620182005841</v>
      </c>
      <c r="I581" s="6">
        <f>IF('Log_working_3-way'!$D581="","",'True_Odds_Calculator_3-way'!O582/'True_Odds_Calculator_3-way'!B582-1)</f>
        <v>6.3052212121540743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3.8851278085727969E-2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1.0713479653043585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57.187688962805552</v>
      </c>
      <c r="I582" s="6">
        <f>IF('Log_working_3-way'!$D582="","",'True_Odds_Calculator_3-way'!O583/'True_Odds_Calculator_3-way'!B583-1)</f>
        <v>1.5960066441378471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4.8935906167618892E-2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1.0430196248878398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26.11704231980319</v>
      </c>
      <c r="I583" s="6">
        <f>IF('Log_working_3-way'!$D583="","",'True_Odds_Calculator_3-way'!O584/'True_Odds_Calculator_3-way'!B584-1)</f>
        <v>5.7077121563724695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4.337873841419948E-2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1.0411667556990205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28.992138693155397</v>
      </c>
      <c r="I584" s="6">
        <f>IF('Log_working_3-way'!$D584="","",'True_Odds_Calculator_3-way'!O585/'True_Odds_Calculator_3-way'!B585-1)</f>
        <v>5.3833704157415259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4.0606423276752901E-2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1.0202073283374156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9.3151485950811423</v>
      </c>
      <c r="I585" s="6">
        <f>IF('Log_working_3-way'!$D585="","",'True_Odds_Calculator_3-way'!O586/'True_Odds_Calculator_3-way'!B586-1)</f>
        <v>8.9247054274390187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2.193454104282111E-2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1.0234593992294689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4.8939229640134698</v>
      </c>
      <c r="I586" s="6">
        <f>IF('Log_working_3-way'!$D586="","",'True_Odds_Calculator_3-way'!O587/'True_Odds_Calculator_3-way'!B587-1)</f>
        <v>6.575379187513037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2.4251777733671931E-2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1.0253415041254879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11.41396441102367</v>
      </c>
      <c r="I587" s="6">
        <f>IF('Log_working_3-way'!$D587="","",'True_Odds_Calculator_3-way'!O588/'True_Odds_Calculator_3-way'!B588-1)</f>
        <v>8.6243701774480392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2.7480152068884989E-2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1.0273829705447797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22.830657992969886</v>
      </c>
      <c r="I588" s="6">
        <f>IF('Log_working_3-way'!$D588="","",'True_Odds_Calculator_3-way'!O589/'True_Odds_Calculator_3-way'!B589-1)</f>
        <v>5.8415746873976691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2.8398009085723874E-2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1.020646546338662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15.03364567758954</v>
      </c>
      <c r="I589" s="6">
        <f>IF('Log_working_3-way'!$D589="","",'True_Odds_Calculator_3-way'!O590/'True_Odds_Calculator_3-way'!B590-1)</f>
        <v>8.0372103837183708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2.2289291200748185E-2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1.0305330698640773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47.403886429981824</v>
      </c>
      <c r="I590" s="6">
        <f>IF('Log_working_3-way'!$D590="","",'True_Odds_Calculator_3-way'!O591/'True_Odds_Calculator_3-way'!B591-1)</f>
        <v>3.0320574970840495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2.4573403368364222E-2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1.0298980569019305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41.1821897415047</v>
      </c>
      <c r="I591" s="6">
        <f>IF('Log_working_3-way'!$D591="","",'True_Odds_Calculator_3-way'!O592/'True_Odds_Calculator_3-way'!B592-1)</f>
        <v>3.921486235514327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2.6085860921224446E-2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1.0270904727295229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42.433028892562504</v>
      </c>
      <c r="I592" s="6">
        <f>IF('Log_working_3-way'!$D592="","",'True_Odds_Calculator_3-way'!O593/'True_Odds_Calculator_3-way'!B593-1)</f>
        <v>3.7621846511734676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2.3286783760437579E-2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1.1200313738144956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68.969835459781791</v>
      </c>
      <c r="I593" s="6">
        <f>IF('Log_working_3-way'!$D593="","",'True_Odds_Calculator_3-way'!O594/'True_Odds_Calculator_3-way'!B594-1)</f>
        <v>0.76194390299221593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6.2118978020367255E-2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1.0495847631888626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22.086019395296521</v>
      </c>
      <c r="I594" s="6">
        <f>IF('Log_working_3-way'!$D594="","",'True_Odds_Calculator_3-way'!O595/'True_Odds_Calculator_3-way'!B595-1)</f>
        <v>7.6833067721248813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5.1135897474057668E-2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1.0563727450365024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29.604878097331607</v>
      </c>
      <c r="I595" s="6">
        <f>IF('Log_working_3-way'!$D595="","",'True_Odds_Calculator_3-way'!O596/'True_Odds_Calculator_3-way'!B596-1)</f>
        <v>6.2744738295665616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5.4833734301146686E-2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1.026907863642591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40.731579881468626</v>
      </c>
      <c r="I596" s="6">
        <f>IF('Log_working_3-way'!$D596="","",'True_Odds_Calculator_3-way'!O597/'True_Odds_Calculator_3-way'!B597-1)</f>
        <v>3.8673397313720637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2.3651935076526964E-2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1.0207185304307445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5.5683595465738422</v>
      </c>
      <c r="I597" s="6">
        <f>IF('Log_working_3-way'!$D597="","",'True_Odds_Calculator_3-way'!O598/'True_Odds_Calculator_3-way'!B598-1)</f>
        <v>7.416330260328996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2.1806057552880009E-2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1.0233505180295519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23.908681495128615</v>
      </c>
      <c r="I598" s="6">
        <f>IF('Log_working_3-way'!$D598="","",'True_Odds_Calculator_3-way'!O599/'True_Odds_Calculator_3-way'!B599-1)</f>
        <v>6.7051504650219522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2.4044619550237512E-2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1.0207523532976623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6.2646151457134414</v>
      </c>
      <c r="I599" s="6">
        <f>IF('Log_working_3-way'!$D599="","",'True_Odds_Calculator_3-way'!O600/'True_Odds_Calculator_3-way'!B600-1)</f>
        <v>7.5142293345950488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2.2010269315615227E-2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1.0203510132356293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15.038715208750432</v>
      </c>
      <c r="I600" s="6">
        <f>IF('Log_working_3-way'!$D600="","",'True_Odds_Calculator_3-way'!O601/'True_Odds_Calculator_3-way'!B601-1)</f>
        <v>7.6673219261147878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2.1966165105563151E-2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1.0280919628484406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39.604114578378692</v>
      </c>
      <c r="I601" s="6">
        <f>IF('Log_working_3-way'!$D601="","",'True_Odds_Calculator_3-way'!O602/'True_Odds_Calculator_3-way'!B602-1)</f>
        <v>3.6302886959220251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2.5100768364832993E-2</v>
      </c>
    </row>
    <row r="602" spans="4:11" x14ac:dyDescent="0.25">
      <c r="D602">
        <f>solve_for_c('True_Odds_Calculator_3-way'!A603,'True_Odds_Calculator_3-way'!B603,'True_Odds_Calculator_3-way'!C603,'Log_working_3-way'!B$1,'Log_working_3-way'!B$2)</f>
        <v>1.0700443978397447</v>
      </c>
      <c r="F602" s="6" t="e">
        <f>IF('Log_working_3-way'!D602="","",1/'True_Odds_Calculator_3-way'!N603+1/'True_Odds_Calculator_3-way'!O603+1/'True_Odds_Calculator_3-way'!#REF!-1)</f>
        <v>#REF!</v>
      </c>
      <c r="H602" s="6">
        <f>IF('Log_working_3-way'!$D602="","",'True_Odds_Calculator_3-way'!N603/'True_Odds_Calculator_3-way'!A603-1)</f>
        <v>24.878144384823234</v>
      </c>
      <c r="I602" s="6">
        <f>IF('Log_working_3-way'!$D602="","",'True_Odds_Calculator_3-way'!O603/'True_Odds_Calculator_3-way'!B603-1)</f>
        <v>7.0813236357449725</v>
      </c>
      <c r="J602" s="6" t="e">
        <f>IF('Log_working_3-way'!$D602="","",'True_Odds_Calculator_3-way'!#REF!/'True_Odds_Calculator_3-way'!C603-1)</f>
        <v>#REF!</v>
      </c>
      <c r="K602" s="6">
        <f>IF('Log_working_3-way'!$D602="","",1/'True_Odds_Calculator_3-way'!A603+1/'True_Odds_Calculator_3-way'!B603+1/'True_Odds_Calculator_3-way'!C603-1)</f>
        <v>7.0433436532507665E-2</v>
      </c>
    </row>
    <row r="603" spans="4:11" x14ac:dyDescent="0.25">
      <c r="D603">
        <f>solve_for_c('True_Odds_Calculator_3-way'!A604,'True_Odds_Calculator_3-way'!B604,'True_Odds_Calculator_3-way'!C604,'Log_working_3-way'!B$1,'Log_working_3-way'!B$2)</f>
        <v>1.0629480473621848</v>
      </c>
      <c r="F603" s="6" t="e">
        <f>IF('Log_working_3-way'!D603="","",1/'True_Odds_Calculator_3-way'!N604+1/'True_Odds_Calculator_3-way'!O604+1/'True_Odds_Calculator_3-way'!#REF!-1)</f>
        <v>#REF!</v>
      </c>
      <c r="H603" s="6">
        <f>IF('Log_working_3-way'!$D603="","",'True_Odds_Calculator_3-way'!N604/'True_Odds_Calculator_3-way'!A604-1)</f>
        <v>9.4177323103154311</v>
      </c>
      <c r="I603" s="6">
        <f>IF('Log_working_3-way'!$D603="","",'True_Odds_Calculator_3-way'!O604/'True_Odds_Calculator_3-way'!B604-1)</f>
        <v>7.8766476490261663</v>
      </c>
      <c r="J603" s="6" t="e">
        <f>IF('Log_working_3-way'!$D603="","",'True_Odds_Calculator_3-way'!#REF!/'True_Odds_Calculator_3-way'!C604-1)</f>
        <v>#REF!</v>
      </c>
      <c r="K603" s="6">
        <f>IF('Log_working_3-way'!$D603="","",1/'True_Odds_Calculator_3-way'!A604+1/'True_Odds_Calculator_3-way'!B604+1/'True_Odds_Calculator_3-way'!C604-1)</f>
        <v>6.6557555919257938E-2</v>
      </c>
    </row>
    <row r="604" spans="4:11" x14ac:dyDescent="0.25">
      <c r="D604">
        <f>solve_for_c('True_Odds_Calculator_3-way'!A605,'True_Odds_Calculator_3-way'!B605,'True_Odds_Calculator_3-way'!C605,'Log_working_3-way'!B$1,'Log_working_3-way'!B$2)</f>
        <v>1.0546552465972543</v>
      </c>
      <c r="F604" s="6" t="e">
        <f>IF('Log_working_3-way'!D604="","",1/'True_Odds_Calculator_3-way'!N605+1/'True_Odds_Calculator_3-way'!O605+1/'True_Odds_Calculator_3-way'!#REF!-1)</f>
        <v>#REF!</v>
      </c>
      <c r="H604" s="6">
        <f>IF('Log_working_3-way'!$D604="","",'True_Odds_Calculator_3-way'!N605/'True_Odds_Calculator_3-way'!A605-1)</f>
        <v>61.871304428251605</v>
      </c>
      <c r="I604" s="6">
        <f>IF('Log_working_3-way'!$D604="","",'True_Odds_Calculator_3-way'!O605/'True_Odds_Calculator_3-way'!B605-1)</f>
        <v>1.096796547137449</v>
      </c>
      <c r="J604" s="6" t="e">
        <f>IF('Log_working_3-way'!$D604="","",'True_Odds_Calculator_3-way'!#REF!/'True_Odds_Calculator_3-way'!C605-1)</f>
        <v>#REF!</v>
      </c>
      <c r="K604" s="6">
        <f>IF('Log_working_3-way'!$D604="","",1/'True_Odds_Calculator_3-way'!A605+1/'True_Odds_Calculator_3-way'!B605+1/'True_Odds_Calculator_3-way'!C605-1)</f>
        <v>3.4437268112365249E-2</v>
      </c>
    </row>
    <row r="605" spans="4:11" x14ac:dyDescent="0.25">
      <c r="D605">
        <f>solve_for_c('True_Odds_Calculator_3-way'!A606,'True_Odds_Calculator_3-way'!B606,'True_Odds_Calculator_3-way'!C606,'Log_working_3-way'!B$1,'Log_working_3-way'!B$2)</f>
        <v>1.0383843820676686</v>
      </c>
      <c r="F605" s="6" t="e">
        <f>IF('Log_working_3-way'!D605="","",1/'True_Odds_Calculator_3-way'!N606+1/'True_Odds_Calculator_3-way'!O606+1/'True_Odds_Calculator_3-way'!#REF!-1)</f>
        <v>#REF!</v>
      </c>
      <c r="H605" s="6">
        <f>IF('Log_working_3-way'!$D605="","",'True_Odds_Calculator_3-way'!N606/'True_Odds_Calculator_3-way'!A606-1)</f>
        <v>1.4163091003379638</v>
      </c>
      <c r="I605" s="6">
        <f>IF('Log_working_3-way'!$D605="","",'True_Odds_Calculator_3-way'!O606/'True_Odds_Calculator_3-way'!B606-1)</f>
        <v>2.8419567828499495</v>
      </c>
      <c r="J605" s="6" t="e">
        <f>IF('Log_working_3-way'!$D605="","",'True_Odds_Calculator_3-way'!#REF!/'True_Odds_Calculator_3-way'!C606-1)</f>
        <v>#REF!</v>
      </c>
      <c r="K605" s="6">
        <f>IF('Log_working_3-way'!$D605="","",1/'True_Odds_Calculator_3-way'!A606+1/'True_Odds_Calculator_3-way'!B606+1/'True_Odds_Calculator_3-way'!C606-1)</f>
        <v>3.285674602303823E-2</v>
      </c>
    </row>
    <row r="606" spans="4:11" x14ac:dyDescent="0.25">
      <c r="D606">
        <f>solve_for_c('True_Odds_Calculator_3-way'!A607,'True_Odds_Calculator_3-way'!B607,'True_Odds_Calculator_3-way'!C607,'Log_working_3-way'!B$1,'Log_working_3-way'!B$2)</f>
        <v>1.028094943856102</v>
      </c>
      <c r="F606" s="6" t="e">
        <f>IF('Log_working_3-way'!D606="","",1/'True_Odds_Calculator_3-way'!N607+1/'True_Odds_Calculator_3-way'!O607+1/'True_Odds_Calculator_3-way'!#REF!-1)</f>
        <v>#REF!</v>
      </c>
      <c r="H606" s="6">
        <f>IF('Log_working_3-way'!$D606="","",'True_Odds_Calculator_3-way'!N607/'True_Odds_Calculator_3-way'!A607-1)</f>
        <v>21.027214351788171</v>
      </c>
      <c r="I606" s="6">
        <f>IF('Log_working_3-way'!$D606="","",'True_Odds_Calculator_3-way'!O607/'True_Odds_Calculator_3-way'!B607-1)</f>
        <v>6.4539034607918788</v>
      </c>
      <c r="J606" s="6" t="e">
        <f>IF('Log_working_3-way'!$D606="","",'True_Odds_Calculator_3-way'!#REF!/'True_Odds_Calculator_3-way'!C607-1)</f>
        <v>#REF!</v>
      </c>
      <c r="K606" s="6">
        <f>IF('Log_working_3-way'!$D606="","",1/'True_Odds_Calculator_3-way'!A607+1/'True_Odds_Calculator_3-way'!B607+1/'True_Odds_Calculator_3-way'!C607-1)</f>
        <v>2.9441880362435668E-2</v>
      </c>
    </row>
    <row r="607" spans="4:11" x14ac:dyDescent="0.25">
      <c r="D607">
        <f>solve_for_c('True_Odds_Calculator_3-way'!A608,'True_Odds_Calculator_3-way'!B608,'True_Odds_Calculator_3-way'!C608,'Log_working_3-way'!B$1,'Log_working_3-way'!B$2)</f>
        <v>1.025933855496604</v>
      </c>
      <c r="F607" s="6" t="e">
        <f>IF('Log_working_3-way'!D607="","",1/'True_Odds_Calculator_3-way'!N608+1/'True_Odds_Calculator_3-way'!O608+1/'True_Odds_Calculator_3-way'!#REF!-1)</f>
        <v>#REF!</v>
      </c>
      <c r="H607" s="6">
        <f>IF('Log_working_3-way'!$D607="","",'True_Odds_Calculator_3-way'!N608/'True_Odds_Calculator_3-way'!A608-1)</f>
        <v>7.5231124135113809</v>
      </c>
      <c r="I607" s="6">
        <f>IF('Log_working_3-way'!$D607="","",'True_Odds_Calculator_3-way'!O608/'True_Odds_Calculator_3-way'!B608-1)</f>
        <v>4.8781788877034815</v>
      </c>
      <c r="J607" s="6" t="e">
        <f>IF('Log_working_3-way'!$D607="","",'True_Odds_Calculator_3-way'!#REF!/'True_Odds_Calculator_3-way'!C608-1)</f>
        <v>#REF!</v>
      </c>
      <c r="K607" s="6">
        <f>IF('Log_working_3-way'!$D607="","",1/'True_Odds_Calculator_3-way'!A608+1/'True_Odds_Calculator_3-way'!B608+1/'True_Odds_Calculator_3-way'!C608-1)</f>
        <v>2.6995127069809666E-2</v>
      </c>
    </row>
    <row r="608" spans="4:11" x14ac:dyDescent="0.25">
      <c r="D608">
        <f>solve_for_c('True_Odds_Calculator_3-way'!A609,'True_Odds_Calculator_3-way'!B609,'True_Odds_Calculator_3-way'!C609,'Log_working_3-way'!B$1,'Log_working_3-way'!B$2)</f>
        <v>1.0261128613974242</v>
      </c>
      <c r="F608" s="6" t="e">
        <f>IF('Log_working_3-way'!D608="","",1/'True_Odds_Calculator_3-way'!N609+1/'True_Odds_Calculator_3-way'!O609+1/'True_Odds_Calculator_3-way'!#REF!-1)</f>
        <v>#REF!</v>
      </c>
      <c r="H608" s="6">
        <f>IF('Log_working_3-way'!$D608="","",'True_Odds_Calculator_3-way'!N609/'True_Odds_Calculator_3-way'!A609-1)</f>
        <v>16.91948254659496</v>
      </c>
      <c r="I608" s="6">
        <f>IF('Log_working_3-way'!$D608="","",'True_Odds_Calculator_3-way'!O609/'True_Odds_Calculator_3-way'!B609-1)</f>
        <v>8.382651016281141</v>
      </c>
      <c r="J608" s="6" t="e">
        <f>IF('Log_working_3-way'!$D608="","",'True_Odds_Calculator_3-way'!#REF!/'True_Odds_Calculator_3-way'!C609-1)</f>
        <v>#REF!</v>
      </c>
      <c r="K608" s="6">
        <f>IF('Log_working_3-way'!$D608="","",1/'True_Odds_Calculator_3-way'!A609+1/'True_Odds_Calculator_3-way'!B609+1/'True_Odds_Calculator_3-way'!C609-1)</f>
        <v>2.7927993607749002E-2</v>
      </c>
    </row>
    <row r="609" spans="4:11" x14ac:dyDescent="0.25">
      <c r="D609">
        <f>solve_for_c('True_Odds_Calculator_3-way'!A610,'True_Odds_Calculator_3-way'!B610,'True_Odds_Calculator_3-way'!C610,'Log_working_3-way'!B$1,'Log_working_3-way'!B$2)</f>
        <v>1.0269637771138544</v>
      </c>
      <c r="F609" s="6" t="e">
        <f>IF('Log_working_3-way'!D609="","",1/'True_Odds_Calculator_3-way'!N610+1/'True_Odds_Calculator_3-way'!O610+1/'True_Odds_Calculator_3-way'!#REF!-1)</f>
        <v>#REF!</v>
      </c>
      <c r="H609" s="6">
        <f>IF('Log_working_3-way'!$D609="","",'True_Odds_Calculator_3-way'!N610/'True_Odds_Calculator_3-way'!A610-1)</f>
        <v>21.482710193698829</v>
      </c>
      <c r="I609" s="6">
        <f>IF('Log_working_3-way'!$D609="","",'True_Odds_Calculator_3-way'!O610/'True_Odds_Calculator_3-way'!B610-1)</f>
        <v>8.2658509928001269</v>
      </c>
      <c r="J609" s="6" t="e">
        <f>IF('Log_working_3-way'!$D609="","",'True_Odds_Calculator_3-way'!#REF!/'True_Odds_Calculator_3-way'!C610-1)</f>
        <v>#REF!</v>
      </c>
      <c r="K609" s="6">
        <f>IF('Log_working_3-way'!$D609="","",1/'True_Odds_Calculator_3-way'!A610+1/'True_Odds_Calculator_3-way'!B610+1/'True_Odds_Calculator_3-way'!C610-1)</f>
        <v>2.8074690564746207E-2</v>
      </c>
    </row>
    <row r="610" spans="4:11" x14ac:dyDescent="0.25">
      <c r="D610">
        <f>solve_for_c('True_Odds_Calculator_3-way'!A611,'True_Odds_Calculator_3-way'!B611,'True_Odds_Calculator_3-way'!C611,'Log_working_3-way'!B$1,'Log_working_3-way'!B$2)</f>
        <v>1.0435673318185226</v>
      </c>
      <c r="F610" s="6" t="e">
        <f>IF('Log_working_3-way'!D610="","",1/'True_Odds_Calculator_3-way'!N611+1/'True_Odds_Calculator_3-way'!O611+1/'True_Odds_Calculator_3-way'!#REF!-1)</f>
        <v>#REF!</v>
      </c>
      <c r="H610" s="6">
        <f>IF('Log_working_3-way'!$D610="","",'True_Odds_Calculator_3-way'!N611/'True_Odds_Calculator_3-way'!A611-1)</f>
        <v>8.4238722541194466E-3</v>
      </c>
      <c r="I610" s="6">
        <f>IF('Log_working_3-way'!$D610="","",'True_Odds_Calculator_3-way'!O611/'True_Odds_Calculator_3-way'!B611-1)</f>
        <v>2.4871773812344284</v>
      </c>
      <c r="J610" s="6" t="e">
        <f>IF('Log_working_3-way'!$D610="","",'True_Odds_Calculator_3-way'!#REF!/'True_Odds_Calculator_3-way'!C611-1)</f>
        <v>#REF!</v>
      </c>
      <c r="K610" s="6">
        <f>IF('Log_working_3-way'!$D610="","",1/'True_Odds_Calculator_3-way'!A611+1/'True_Odds_Calculator_3-way'!B611+1/'True_Odds_Calculator_3-way'!C611-1)</f>
        <v>3.2534877750383329E-2</v>
      </c>
    </row>
    <row r="611" spans="4:11" x14ac:dyDescent="0.25">
      <c r="D611">
        <f>solve_for_c('True_Odds_Calculator_3-way'!A612,'True_Odds_Calculator_3-way'!B612,'True_Odds_Calculator_3-way'!C612,'Log_working_3-way'!B$1,'Log_working_3-way'!B$2)</f>
        <v>1.0197692026282015</v>
      </c>
      <c r="F611" s="6" t="e">
        <f>IF('Log_working_3-way'!D611="","",1/'True_Odds_Calculator_3-way'!N612+1/'True_Odds_Calculator_3-way'!O612+1/'True_Odds_Calculator_3-way'!#REF!-1)</f>
        <v>#REF!</v>
      </c>
      <c r="H611" s="6">
        <f>IF('Log_working_3-way'!$D611="","",'True_Odds_Calculator_3-way'!N612/'True_Odds_Calculator_3-way'!A612-1)</f>
        <v>9.5936956194297469</v>
      </c>
      <c r="I611" s="6">
        <f>IF('Log_working_3-way'!$D611="","",'True_Odds_Calculator_3-way'!O612/'True_Odds_Calculator_3-way'!B612-1)</f>
        <v>8.1001168795101464</v>
      </c>
      <c r="J611" s="6" t="e">
        <f>IF('Log_working_3-way'!$D611="","",'True_Odds_Calculator_3-way'!#REF!/'True_Odds_Calculator_3-way'!C612-1)</f>
        <v>#REF!</v>
      </c>
      <c r="K611" s="6">
        <f>IF('Log_working_3-way'!$D611="","",1/'True_Odds_Calculator_3-way'!A612+1/'True_Odds_Calculator_3-way'!B612+1/'True_Odds_Calculator_3-way'!C612-1)</f>
        <v>2.1422316426346732E-2</v>
      </c>
    </row>
    <row r="612" spans="4:11" x14ac:dyDescent="0.25">
      <c r="D612">
        <f>solve_for_c('True_Odds_Calculator_3-way'!A613,'True_Odds_Calculator_3-way'!B613,'True_Odds_Calculator_3-way'!C613,'Log_working_3-way'!B$1,'Log_working_3-way'!B$2)</f>
        <v>1.0199382668653523</v>
      </c>
      <c r="F612" s="6" t="e">
        <f>IF('Log_working_3-way'!D612="","",1/'True_Odds_Calculator_3-way'!N613+1/'True_Odds_Calculator_3-way'!O613+1/'True_Odds_Calculator_3-way'!#REF!-1)</f>
        <v>#REF!</v>
      </c>
      <c r="H612" s="6">
        <f>IF('Log_working_3-way'!$D612="","",'True_Odds_Calculator_3-way'!N613/'True_Odds_Calculator_3-way'!A613-1)</f>
        <v>12.730297440193974</v>
      </c>
      <c r="I612" s="6">
        <f>IF('Log_working_3-way'!$D612="","",'True_Odds_Calculator_3-way'!O613/'True_Odds_Calculator_3-way'!B613-1)</f>
        <v>8.153916844017882</v>
      </c>
      <c r="J612" s="6" t="e">
        <f>IF('Log_working_3-way'!$D612="","",'True_Odds_Calculator_3-way'!#REF!/'True_Odds_Calculator_3-way'!C613-1)</f>
        <v>#REF!</v>
      </c>
      <c r="K612" s="6">
        <f>IF('Log_working_3-way'!$D612="","",1/'True_Odds_Calculator_3-way'!A613+1/'True_Odds_Calculator_3-way'!B613+1/'True_Odds_Calculator_3-way'!C613-1)</f>
        <v>2.1639161087154246E-2</v>
      </c>
    </row>
    <row r="613" spans="4:11" x14ac:dyDescent="0.25">
      <c r="D613">
        <f>solve_for_c('True_Odds_Calculator_3-way'!A614,'True_Odds_Calculator_3-way'!B614,'True_Odds_Calculator_3-way'!C614,'Log_working_3-way'!B$1,'Log_working_3-way'!B$2)</f>
        <v>1.0282643536217062</v>
      </c>
      <c r="F613" s="6" t="e">
        <f>IF('Log_working_3-way'!D613="","",1/'True_Odds_Calculator_3-way'!N614+1/'True_Odds_Calculator_3-way'!O614+1/'True_Odds_Calculator_3-way'!#REF!-1)</f>
        <v>#REF!</v>
      </c>
      <c r="H613" s="6">
        <f>IF('Log_working_3-way'!$D613="","",'True_Odds_Calculator_3-way'!N614/'True_Odds_Calculator_3-way'!A614-1)</f>
        <v>42.985020088765637</v>
      </c>
      <c r="I613" s="6">
        <f>IF('Log_working_3-way'!$D613="","",'True_Odds_Calculator_3-way'!O614/'True_Odds_Calculator_3-way'!B614-1)</f>
        <v>3.8872244543072929</v>
      </c>
      <c r="J613" s="6" t="e">
        <f>IF('Log_working_3-way'!$D613="","",'True_Odds_Calculator_3-way'!#REF!/'True_Odds_Calculator_3-way'!C614-1)</f>
        <v>#REF!</v>
      </c>
      <c r="K613" s="6">
        <f>IF('Log_working_3-way'!$D613="","",1/'True_Odds_Calculator_3-way'!A614+1/'True_Odds_Calculator_3-way'!B614+1/'True_Odds_Calculator_3-way'!C614-1)</f>
        <v>2.4053552538022771E-2</v>
      </c>
    </row>
    <row r="614" spans="4:11" x14ac:dyDescent="0.25">
      <c r="D614">
        <f>solve_for_c('True_Odds_Calculator_3-way'!A615,'True_Odds_Calculator_3-way'!B615,'True_Odds_Calculator_3-way'!C615,'Log_working_3-way'!B$1,'Log_working_3-way'!B$2)</f>
        <v>1.0268584753938261</v>
      </c>
      <c r="F614" s="6" t="e">
        <f>IF('Log_working_3-way'!D614="","",1/'True_Odds_Calculator_3-way'!N615+1/'True_Odds_Calculator_3-way'!O615+1/'True_Odds_Calculator_3-way'!#REF!-1)</f>
        <v>#REF!</v>
      </c>
      <c r="H614" s="6">
        <f>IF('Log_working_3-way'!$D614="","",'True_Odds_Calculator_3-way'!N615/'True_Odds_Calculator_3-way'!A615-1)</f>
        <v>34.831499145707383</v>
      </c>
      <c r="I614" s="6">
        <f>IF('Log_working_3-way'!$D614="","",'True_Odds_Calculator_3-way'!O615/'True_Odds_Calculator_3-way'!B615-1)</f>
        <v>5.1583834009361098</v>
      </c>
      <c r="J614" s="6" t="e">
        <f>IF('Log_working_3-way'!$D614="","",'True_Odds_Calculator_3-way'!#REF!/'True_Odds_Calculator_3-way'!C615-1)</f>
        <v>#REF!</v>
      </c>
      <c r="K614" s="6">
        <f>IF('Log_working_3-way'!$D614="","",1/'True_Odds_Calculator_3-way'!A615+1/'True_Odds_Calculator_3-way'!B615+1/'True_Odds_Calculator_3-way'!C615-1)</f>
        <v>2.510212236697007E-2</v>
      </c>
    </row>
    <row r="615" spans="4:11" x14ac:dyDescent="0.25">
      <c r="D615">
        <f>solve_for_c('True_Odds_Calculator_3-way'!A616,'True_Odds_Calculator_3-way'!B616,'True_Odds_Calculator_3-way'!C616,'Log_working_3-way'!B$1,'Log_working_3-way'!B$2)</f>
        <v>1.0335058708043132</v>
      </c>
      <c r="F615" s="6" t="e">
        <f>IF('Log_working_3-way'!D615="","",1/'True_Odds_Calculator_3-way'!N616+1/'True_Odds_Calculator_3-way'!O616+1/'True_Odds_Calculator_3-way'!#REF!-1)</f>
        <v>#REF!</v>
      </c>
      <c r="H615" s="6">
        <f>IF('Log_working_3-way'!$D615="","",'True_Odds_Calculator_3-way'!N616/'True_Odds_Calculator_3-way'!A616-1)</f>
        <v>18.960417697455796</v>
      </c>
      <c r="I615" s="6">
        <f>IF('Log_working_3-way'!$D615="","",'True_Odds_Calculator_3-way'!O616/'True_Odds_Calculator_3-way'!B616-1)</f>
        <v>10.330505448452577</v>
      </c>
      <c r="J615" s="6" t="e">
        <f>IF('Log_working_3-way'!$D615="","",'True_Odds_Calculator_3-way'!#REF!/'True_Odds_Calculator_3-way'!C616-1)</f>
        <v>#REF!</v>
      </c>
      <c r="K615" s="6">
        <f>IF('Log_working_3-way'!$D615="","",1/'True_Odds_Calculator_3-way'!A616+1/'True_Odds_Calculator_3-way'!B616+1/'True_Odds_Calculator_3-way'!C616-1)</f>
        <v>3.5106446065350072E-2</v>
      </c>
    </row>
    <row r="616" spans="4:11" x14ac:dyDescent="0.25">
      <c r="D616">
        <f>solve_for_c('True_Odds_Calculator_3-way'!A617,'True_Odds_Calculator_3-way'!B617,'True_Odds_Calculator_3-way'!C617,'Log_working_3-way'!B$1,'Log_working_3-way'!B$2)</f>
        <v>1.0299204114143155</v>
      </c>
      <c r="F616" s="6" t="e">
        <f>IF('Log_working_3-way'!D616="","",1/'True_Odds_Calculator_3-way'!N617+1/'True_Odds_Calculator_3-way'!O617+1/'True_Odds_Calculator_3-way'!#REF!-1)</f>
        <v>#REF!</v>
      </c>
      <c r="H616" s="6">
        <f>IF('Log_working_3-way'!$D616="","",'True_Odds_Calculator_3-way'!N617/'True_Odds_Calculator_3-way'!A617-1)</f>
        <v>9.412348099442962</v>
      </c>
      <c r="I616" s="6">
        <f>IF('Log_working_3-way'!$D616="","",'True_Odds_Calculator_3-way'!O617/'True_Odds_Calculator_3-way'!B617-1)</f>
        <v>10.517344612968865</v>
      </c>
      <c r="J616" s="6" t="e">
        <f>IF('Log_working_3-way'!$D616="","",'True_Odds_Calculator_3-way'!#REF!/'True_Odds_Calculator_3-way'!C617-1)</f>
        <v>#REF!</v>
      </c>
      <c r="K616" s="6">
        <f>IF('Log_working_3-way'!$D616="","",1/'True_Odds_Calculator_3-way'!A617+1/'True_Odds_Calculator_3-way'!B617+1/'True_Odds_Calculator_3-way'!C617-1)</f>
        <v>3.2408668881740432E-2</v>
      </c>
    </row>
    <row r="617" spans="4:11" x14ac:dyDescent="0.25">
      <c r="D617">
        <f>solve_for_c('True_Odds_Calculator_3-way'!A618,'True_Odds_Calculator_3-way'!B618,'True_Odds_Calculator_3-way'!C618,'Log_working_3-way'!B$1,'Log_working_3-way'!B$2)</f>
        <v>1.0404741902222201</v>
      </c>
      <c r="F617" s="6" t="e">
        <f>IF('Log_working_3-way'!D617="","",1/'True_Odds_Calculator_3-way'!N618+1/'True_Odds_Calculator_3-way'!O618+1/'True_Odds_Calculator_3-way'!#REF!-1)</f>
        <v>#REF!</v>
      </c>
      <c r="H617" s="6">
        <f>IF('Log_working_3-way'!$D617="","",'True_Odds_Calculator_3-way'!N618/'True_Odds_Calculator_3-way'!A618-1)</f>
        <v>33.976022365697858</v>
      </c>
      <c r="I617" s="6">
        <f>IF('Log_working_3-way'!$D617="","",'True_Odds_Calculator_3-way'!O618/'True_Odds_Calculator_3-way'!B618-1)</f>
        <v>6.5622348728445914</v>
      </c>
      <c r="J617" s="6" t="e">
        <f>IF('Log_working_3-way'!$D617="","",'True_Odds_Calculator_3-way'!#REF!/'True_Odds_Calculator_3-way'!C618-1)</f>
        <v>#REF!</v>
      </c>
      <c r="K617" s="6">
        <f>IF('Log_working_3-way'!$D617="","",1/'True_Odds_Calculator_3-way'!A618+1/'True_Odds_Calculator_3-way'!B618+1/'True_Odds_Calculator_3-way'!C618-1)</f>
        <v>3.7560443062066629E-2</v>
      </c>
    </row>
    <row r="618" spans="4:11" x14ac:dyDescent="0.25">
      <c r="D618">
        <f>solve_for_c('True_Odds_Calculator_3-way'!A619,'True_Odds_Calculator_3-way'!B619,'True_Odds_Calculator_3-way'!C619,'Log_working_3-way'!B$1,'Log_working_3-way'!B$2)</f>
        <v>1.0308779320713191</v>
      </c>
      <c r="F618" s="6" t="e">
        <f>IF('Log_working_3-way'!D618="","",1/'True_Odds_Calculator_3-way'!N619+1/'True_Odds_Calculator_3-way'!O619+1/'True_Odds_Calculator_3-way'!#REF!-1)</f>
        <v>#REF!</v>
      </c>
      <c r="H618" s="6">
        <f>IF('Log_working_3-way'!$D618="","",'True_Odds_Calculator_3-way'!N619/'True_Odds_Calculator_3-way'!A619-1)</f>
        <v>10.271512249190023</v>
      </c>
      <c r="I618" s="6">
        <f>IF('Log_working_3-way'!$D618="","",'True_Odds_Calculator_3-way'!O619/'True_Odds_Calculator_3-way'!B619-1)</f>
        <v>9.6097107043629055</v>
      </c>
      <c r="J618" s="6" t="e">
        <f>IF('Log_working_3-way'!$D618="","",'True_Odds_Calculator_3-way'!#REF!/'True_Odds_Calculator_3-way'!C619-1)</f>
        <v>#REF!</v>
      </c>
      <c r="K618" s="6">
        <f>IF('Log_working_3-way'!$D618="","",1/'True_Odds_Calculator_3-way'!A619+1/'True_Odds_Calculator_3-way'!B619+1/'True_Odds_Calculator_3-way'!C619-1)</f>
        <v>3.3433586467124243E-2</v>
      </c>
    </row>
    <row r="619" spans="4:11" x14ac:dyDescent="0.25">
      <c r="D619">
        <f>solve_for_c('True_Odds_Calculator_3-way'!A620,'True_Odds_Calculator_3-way'!B620,'True_Odds_Calculator_3-way'!C620,'Log_working_3-way'!B$1,'Log_working_3-way'!B$2)</f>
        <v>1.0305998845434066</v>
      </c>
      <c r="F619" s="6" t="e">
        <f>IF('Log_working_3-way'!D619="","",1/'True_Odds_Calculator_3-way'!N620+1/'True_Odds_Calculator_3-way'!O620+1/'True_Odds_Calculator_3-way'!#REF!-1)</f>
        <v>#REF!</v>
      </c>
      <c r="H619" s="6">
        <f>IF('Log_working_3-way'!$D619="","",'True_Odds_Calculator_3-way'!N620/'True_Odds_Calculator_3-way'!A620-1)</f>
        <v>29.294762701564029</v>
      </c>
      <c r="I619" s="6">
        <f>IF('Log_working_3-way'!$D619="","",'True_Odds_Calculator_3-way'!O620/'True_Odds_Calculator_3-way'!B620-1)</f>
        <v>5.3168633624063757</v>
      </c>
      <c r="J619" s="6" t="e">
        <f>IF('Log_working_3-way'!$D619="","",'True_Odds_Calculator_3-way'!#REF!/'True_Odds_Calculator_3-way'!C620-1)</f>
        <v>#REF!</v>
      </c>
      <c r="K619" s="6">
        <f>IF('Log_working_3-way'!$D619="","",1/'True_Odds_Calculator_3-way'!A620+1/'True_Odds_Calculator_3-way'!B620+1/'True_Odds_Calculator_3-way'!C620-1)</f>
        <v>3.0211475143637978E-2</v>
      </c>
    </row>
    <row r="620" spans="4:11" x14ac:dyDescent="0.25">
      <c r="D620">
        <f>solve_for_c('True_Odds_Calculator_3-way'!A621,'True_Odds_Calculator_3-way'!B621,'True_Odds_Calculator_3-way'!C621,'Log_working_3-way'!B$1,'Log_working_3-way'!B$2)</f>
        <v>1.0301546165941737</v>
      </c>
      <c r="F620" s="6" t="e">
        <f>IF('Log_working_3-way'!D620="","",1/'True_Odds_Calculator_3-way'!N621+1/'True_Odds_Calculator_3-way'!O621+1/'True_Odds_Calculator_3-way'!#REF!-1)</f>
        <v>#REF!</v>
      </c>
      <c r="H620" s="6">
        <f>IF('Log_working_3-way'!$D620="","",'True_Odds_Calculator_3-way'!N621/'True_Odds_Calculator_3-way'!A621-1)</f>
        <v>4.6874501515067388</v>
      </c>
      <c r="I620" s="6">
        <f>IF('Log_working_3-way'!$D620="","",'True_Odds_Calculator_3-way'!O621/'True_Odds_Calculator_3-way'!B621-1)</f>
        <v>6.2419502291226419</v>
      </c>
      <c r="J620" s="6" t="e">
        <f>IF('Log_working_3-way'!$D620="","",'True_Odds_Calculator_3-way'!#REF!/'True_Odds_Calculator_3-way'!C621-1)</f>
        <v>#REF!</v>
      </c>
      <c r="K620" s="6">
        <f>IF('Log_working_3-way'!$D620="","",1/'True_Odds_Calculator_3-way'!A621+1/'True_Odds_Calculator_3-way'!B621+1/'True_Odds_Calculator_3-way'!C621-1)</f>
        <v>3.0818711846947178E-2</v>
      </c>
    </row>
    <row r="621" spans="4:11" x14ac:dyDescent="0.25">
      <c r="D621">
        <f>solve_for_c('True_Odds_Calculator_3-way'!A622,'True_Odds_Calculator_3-way'!B622,'True_Odds_Calculator_3-way'!C622,'Log_working_3-way'!B$1,'Log_working_3-way'!B$2)</f>
        <v>1.0307291521571675</v>
      </c>
      <c r="F621" s="6" t="e">
        <f>IF('Log_working_3-way'!D621="","",1/'True_Odds_Calculator_3-way'!N622+1/'True_Odds_Calculator_3-way'!O622+1/'True_Odds_Calculator_3-way'!#REF!-1)</f>
        <v>#REF!</v>
      </c>
      <c r="H621" s="6">
        <f>IF('Log_working_3-way'!$D621="","",'True_Odds_Calculator_3-way'!N622/'True_Odds_Calculator_3-way'!A622-1)</f>
        <v>31.833399034912098</v>
      </c>
      <c r="I621" s="6">
        <f>IF('Log_working_3-way'!$D621="","",'True_Odds_Calculator_3-way'!O622/'True_Odds_Calculator_3-way'!B622-1)</f>
        <v>5.8706377111308816</v>
      </c>
      <c r="J621" s="6" t="e">
        <f>IF('Log_working_3-way'!$D621="","",'True_Odds_Calculator_3-way'!#REF!/'True_Odds_Calculator_3-way'!C622-1)</f>
        <v>#REF!</v>
      </c>
      <c r="K621" s="6">
        <f>IF('Log_working_3-way'!$D621="","",1/'True_Odds_Calculator_3-way'!A622+1/'True_Odds_Calculator_3-way'!B622+1/'True_Odds_Calculator_3-way'!C622-1)</f>
        <v>2.9502158122951316E-2</v>
      </c>
    </row>
    <row r="622" spans="4:11" x14ac:dyDescent="0.25">
      <c r="D622">
        <f>solve_for_c('True_Odds_Calculator_3-way'!A623,'True_Odds_Calculator_3-way'!B623,'True_Odds_Calculator_3-way'!C623,'Log_working_3-way'!B$1,'Log_working_3-way'!B$2)</f>
        <v>1.0323326628877008</v>
      </c>
      <c r="F622" s="6" t="e">
        <f>IF('Log_working_3-way'!D622="","",1/'True_Odds_Calculator_3-way'!N623+1/'True_Odds_Calculator_3-way'!O623+1/'True_Odds_Calculator_3-way'!#REF!-1)</f>
        <v>#REF!</v>
      </c>
      <c r="H622" s="6">
        <f>IF('Log_working_3-way'!$D622="","",'True_Odds_Calculator_3-way'!N623/'True_Odds_Calculator_3-way'!A623-1)</f>
        <v>32.972466568690045</v>
      </c>
      <c r="I622" s="6">
        <f>IF('Log_working_3-way'!$D622="","",'True_Odds_Calculator_3-way'!O623/'True_Odds_Calculator_3-way'!B623-1)</f>
        <v>5.9367698366292725</v>
      </c>
      <c r="J622" s="6" t="e">
        <f>IF('Log_working_3-way'!$D622="","",'True_Odds_Calculator_3-way'!#REF!/'True_Odds_Calculator_3-way'!C623-1)</f>
        <v>#REF!</v>
      </c>
      <c r="K622" s="6">
        <f>IF('Log_working_3-way'!$D622="","",1/'True_Odds_Calculator_3-way'!A623+1/'True_Odds_Calculator_3-way'!B623+1/'True_Odds_Calculator_3-way'!C623-1)</f>
        <v>3.0622242096672192E-2</v>
      </c>
    </row>
    <row r="623" spans="4:11" x14ac:dyDescent="0.25">
      <c r="D623">
        <f>solve_for_c('True_Odds_Calculator_3-way'!A624,'True_Odds_Calculator_3-way'!B624,'True_Odds_Calculator_3-way'!C624,'Log_working_3-way'!B$1,'Log_working_3-way'!B$2)</f>
        <v>1.0497536213351726</v>
      </c>
      <c r="F623" s="6" t="e">
        <f>IF('Log_working_3-way'!D623="","",1/'True_Odds_Calculator_3-way'!N624+1/'True_Odds_Calculator_3-way'!O624+1/'True_Odds_Calculator_3-way'!#REF!-1)</f>
        <v>#REF!</v>
      </c>
      <c r="H623" s="6">
        <f>IF('Log_working_3-way'!$D623="","",'True_Odds_Calculator_3-way'!N624/'True_Odds_Calculator_3-way'!A624-1)</f>
        <v>30.506702320779816</v>
      </c>
      <c r="I623" s="6">
        <f>IF('Log_working_3-way'!$D623="","",'True_Odds_Calculator_3-way'!O624/'True_Odds_Calculator_3-way'!B624-1)</f>
        <v>5.0522998018129028</v>
      </c>
      <c r="J623" s="6" t="e">
        <f>IF('Log_working_3-way'!$D623="","",'True_Odds_Calculator_3-way'!#REF!/'True_Odds_Calculator_3-way'!C624-1)</f>
        <v>#REF!</v>
      </c>
      <c r="K623" s="6">
        <f>IF('Log_working_3-way'!$D623="","",1/'True_Odds_Calculator_3-way'!A624+1/'True_Odds_Calculator_3-way'!B624+1/'True_Odds_Calculator_3-way'!C624-1)</f>
        <v>4.8331302466076975E-2</v>
      </c>
    </row>
    <row r="624" spans="4:11" x14ac:dyDescent="0.25">
      <c r="D624">
        <f>solve_for_c('True_Odds_Calculator_3-way'!A625,'True_Odds_Calculator_3-way'!B625,'True_Odds_Calculator_3-way'!C625,'Log_working_3-way'!B$1,'Log_working_3-way'!B$2)</f>
        <v>1.031955528091185</v>
      </c>
      <c r="F624" s="6" t="e">
        <f>IF('Log_working_3-way'!D624="","",1/'True_Odds_Calculator_3-way'!N625+1/'True_Odds_Calculator_3-way'!O625+1/'True_Odds_Calculator_3-way'!#REF!-1)</f>
        <v>#REF!</v>
      </c>
      <c r="H624" s="6">
        <f>IF('Log_working_3-way'!$D624="","",'True_Odds_Calculator_3-way'!N625/'True_Odds_Calculator_3-way'!A625-1)</f>
        <v>19.355370050671816</v>
      </c>
      <c r="I624" s="6">
        <f>IF('Log_working_3-way'!$D624="","",'True_Odds_Calculator_3-way'!O625/'True_Odds_Calculator_3-way'!B625-1)</f>
        <v>7.3682405388246348</v>
      </c>
      <c r="J624" s="6" t="e">
        <f>IF('Log_working_3-way'!$D624="","",'True_Odds_Calculator_3-way'!#REF!/'True_Odds_Calculator_3-way'!C625-1)</f>
        <v>#REF!</v>
      </c>
      <c r="K624" s="6">
        <f>IF('Log_working_3-way'!$D624="","",1/'True_Odds_Calculator_3-way'!A625+1/'True_Odds_Calculator_3-way'!B625+1/'True_Odds_Calculator_3-way'!C625-1)</f>
        <v>3.373211979359314E-2</v>
      </c>
    </row>
    <row r="625" spans="4:11" x14ac:dyDescent="0.25">
      <c r="D625">
        <f>solve_for_c('True_Odds_Calculator_3-way'!A626,'True_Odds_Calculator_3-way'!B626,'True_Odds_Calculator_3-way'!C626,'Log_working_3-way'!B$1,'Log_working_3-way'!B$2)</f>
        <v>1.0280390043694774</v>
      </c>
      <c r="F625" s="6" t="e">
        <f>IF('Log_working_3-way'!D625="","",1/'True_Odds_Calculator_3-way'!N626+1/'True_Odds_Calculator_3-way'!O626+1/'True_Odds_Calculator_3-way'!#REF!-1)</f>
        <v>#REF!</v>
      </c>
      <c r="H625" s="6">
        <f>IF('Log_working_3-way'!$D625="","",'True_Odds_Calculator_3-way'!N626/'True_Odds_Calculator_3-way'!A626-1)</f>
        <v>39.611367333527291</v>
      </c>
      <c r="I625" s="6">
        <f>IF('Log_working_3-way'!$D625="","",'True_Odds_Calculator_3-way'!O626/'True_Odds_Calculator_3-way'!B626-1)</f>
        <v>4.203975167545793</v>
      </c>
      <c r="J625" s="6" t="e">
        <f>IF('Log_working_3-way'!$D625="","",'True_Odds_Calculator_3-way'!#REF!/'True_Odds_Calculator_3-way'!C626-1)</f>
        <v>#REF!</v>
      </c>
      <c r="K625" s="6">
        <f>IF('Log_working_3-way'!$D625="","",1/'True_Odds_Calculator_3-way'!A626+1/'True_Odds_Calculator_3-way'!B626+1/'True_Odds_Calculator_3-way'!C626-1)</f>
        <v>2.4917696349194385E-2</v>
      </c>
    </row>
    <row r="626" spans="4:11" x14ac:dyDescent="0.25">
      <c r="D626">
        <f>solve_for_c('True_Odds_Calculator_3-way'!A627,'True_Odds_Calculator_3-way'!B627,'True_Odds_Calculator_3-way'!C627,'Log_working_3-way'!B$1,'Log_working_3-way'!B$2)</f>
        <v>1.0203457718865521</v>
      </c>
      <c r="F626" s="6" t="e">
        <f>IF('Log_working_3-way'!D626="","",1/'True_Odds_Calculator_3-way'!N627+1/'True_Odds_Calculator_3-way'!O627+1/'True_Odds_Calculator_3-way'!#REF!-1)</f>
        <v>#REF!</v>
      </c>
      <c r="H626" s="6">
        <f>IF('Log_working_3-way'!$D626="","",'True_Odds_Calculator_3-way'!N627/'True_Odds_Calculator_3-way'!A627-1)</f>
        <v>20.377225255359264</v>
      </c>
      <c r="I626" s="6">
        <f>IF('Log_working_3-way'!$D626="","",'True_Odds_Calculator_3-way'!O627/'True_Odds_Calculator_3-way'!B627-1)</f>
        <v>6.2685327517052842</v>
      </c>
      <c r="J626" s="6" t="e">
        <f>IF('Log_working_3-way'!$D626="","",'True_Odds_Calculator_3-way'!#REF!/'True_Odds_Calculator_3-way'!C627-1)</f>
        <v>#REF!</v>
      </c>
      <c r="K626" s="6">
        <f>IF('Log_working_3-way'!$D626="","",1/'True_Odds_Calculator_3-way'!A627+1/'True_Odds_Calculator_3-way'!B627+1/'True_Odds_Calculator_3-way'!C627-1)</f>
        <v>2.1459424503936342E-2</v>
      </c>
    </row>
    <row r="627" spans="4:11" x14ac:dyDescent="0.25">
      <c r="D627">
        <f>solve_for_c('True_Odds_Calculator_3-way'!A628,'True_Odds_Calculator_3-way'!B628,'True_Odds_Calculator_3-way'!C628,'Log_working_3-way'!B$1,'Log_working_3-way'!B$2)</f>
        <v>1.0797049784282642</v>
      </c>
      <c r="F627" s="6" t="e">
        <f>IF('Log_working_3-way'!D627="","",1/'True_Odds_Calculator_3-way'!N628+1/'True_Odds_Calculator_3-way'!O628+1/'True_Odds_Calculator_3-way'!#REF!-1)</f>
        <v>#REF!</v>
      </c>
      <c r="H627" s="6">
        <f>IF('Log_working_3-way'!$D627="","",'True_Odds_Calculator_3-way'!N628/'True_Odds_Calculator_3-way'!A628-1)</f>
        <v>52.399515165750707</v>
      </c>
      <c r="I627" s="6">
        <f>IF('Log_working_3-way'!$D627="","",'True_Odds_Calculator_3-way'!O628/'True_Odds_Calculator_3-way'!B628-1)</f>
        <v>2.5614441465433657</v>
      </c>
      <c r="J627" s="6" t="e">
        <f>IF('Log_working_3-way'!$D627="","",'True_Odds_Calculator_3-way'!#REF!/'True_Odds_Calculator_3-way'!C628-1)</f>
        <v>#REF!</v>
      </c>
      <c r="K627" s="6">
        <f>IF('Log_working_3-way'!$D627="","",1/'True_Odds_Calculator_3-way'!A628+1/'True_Odds_Calculator_3-way'!B628+1/'True_Odds_Calculator_3-way'!C628-1)</f>
        <v>5.8667069142286365E-2</v>
      </c>
    </row>
    <row r="628" spans="4:11" x14ac:dyDescent="0.25">
      <c r="D628">
        <f>solve_for_c('True_Odds_Calculator_3-way'!A629,'True_Odds_Calculator_3-way'!B629,'True_Odds_Calculator_3-way'!C629,'Log_working_3-way'!B$1,'Log_working_3-way'!B$2)</f>
        <v>1.0227393534951941</v>
      </c>
      <c r="F628" s="6" t="e">
        <f>IF('Log_working_3-way'!D628="","",1/'True_Odds_Calculator_3-way'!N629+1/'True_Odds_Calculator_3-way'!O629+1/'True_Odds_Calculator_3-way'!#REF!-1)</f>
        <v>#REF!</v>
      </c>
      <c r="H628" s="6">
        <f>IF('Log_working_3-way'!$D628="","",'True_Odds_Calculator_3-way'!N629/'True_Odds_Calculator_3-way'!A629-1)</f>
        <v>22.24438344528048</v>
      </c>
      <c r="I628" s="6">
        <f>IF('Log_working_3-way'!$D628="","",'True_Odds_Calculator_3-way'!O629/'True_Odds_Calculator_3-way'!B629-1)</f>
        <v>5.624655587347493</v>
      </c>
      <c r="J628" s="6" t="e">
        <f>IF('Log_working_3-way'!$D628="","",'True_Odds_Calculator_3-way'!#REF!/'True_Odds_Calculator_3-way'!C629-1)</f>
        <v>#REF!</v>
      </c>
      <c r="K628" s="6">
        <f>IF('Log_working_3-way'!$D628="","",1/'True_Odds_Calculator_3-way'!A629+1/'True_Odds_Calculator_3-way'!B629+1/'True_Odds_Calculator_3-way'!C629-1)</f>
        <v>2.370363837935896E-2</v>
      </c>
    </row>
    <row r="629" spans="4:11" x14ac:dyDescent="0.25">
      <c r="D629">
        <f>solve_for_c('True_Odds_Calculator_3-way'!A630,'True_Odds_Calculator_3-way'!B630,'True_Odds_Calculator_3-way'!C630,'Log_working_3-way'!B$1,'Log_working_3-way'!B$2)</f>
        <v>1.0642077067456399</v>
      </c>
      <c r="F629" s="6" t="e">
        <f>IF('Log_working_3-way'!D629="","",1/'True_Odds_Calculator_3-way'!N630+1/'True_Odds_Calculator_3-way'!O630+1/'True_Odds_Calculator_3-way'!#REF!-1)</f>
        <v>#REF!</v>
      </c>
      <c r="H629" s="6">
        <f>IF('Log_working_3-way'!$D629="","",'True_Odds_Calculator_3-way'!N630/'True_Odds_Calculator_3-way'!A630-1)</f>
        <v>27.075618849615385</v>
      </c>
      <c r="I629" s="6">
        <f>IF('Log_working_3-way'!$D629="","",'True_Odds_Calculator_3-way'!O630/'True_Odds_Calculator_3-way'!B630-1)</f>
        <v>6.8993858404097432</v>
      </c>
      <c r="J629" s="6" t="e">
        <f>IF('Log_working_3-way'!$D629="","",'True_Odds_Calculator_3-way'!#REF!/'True_Odds_Calculator_3-way'!C630-1)</f>
        <v>#REF!</v>
      </c>
      <c r="K629" s="6">
        <f>IF('Log_working_3-way'!$D629="","",1/'True_Odds_Calculator_3-way'!A630+1/'True_Odds_Calculator_3-way'!B630+1/'True_Odds_Calculator_3-way'!C630-1)</f>
        <v>6.3575887168189293E-2</v>
      </c>
    </row>
    <row r="630" spans="4:11" x14ac:dyDescent="0.25">
      <c r="D630">
        <f>solve_for_c('True_Odds_Calculator_3-way'!A631,'True_Odds_Calculator_3-way'!B631,'True_Odds_Calculator_3-way'!C631,'Log_working_3-way'!B$1,'Log_working_3-way'!B$2)</f>
        <v>1.042672782655959</v>
      </c>
      <c r="F630" s="6" t="e">
        <f>IF('Log_working_3-way'!D630="","",1/'True_Odds_Calculator_3-way'!N631+1/'True_Odds_Calculator_3-way'!O631+1/'True_Odds_Calculator_3-way'!#REF!-1)</f>
        <v>#REF!</v>
      </c>
      <c r="H630" s="6">
        <f>IF('Log_working_3-way'!$D630="","",'True_Odds_Calculator_3-way'!N631/'True_Odds_Calculator_3-way'!A631-1)</f>
        <v>0.85051448072130587</v>
      </c>
      <c r="I630" s="6">
        <f>IF('Log_working_3-way'!$D630="","",'True_Odds_Calculator_3-way'!O631/'True_Odds_Calculator_3-way'!B631-1)</f>
        <v>4.1689149871845261</v>
      </c>
      <c r="J630" s="6" t="e">
        <f>IF('Log_working_3-way'!$D630="","",'True_Odds_Calculator_3-way'!#REF!/'True_Odds_Calculator_3-way'!C631-1)</f>
        <v>#REF!</v>
      </c>
      <c r="K630" s="6">
        <f>IF('Log_working_3-way'!$D630="","",1/'True_Odds_Calculator_3-way'!A631+1/'True_Odds_Calculator_3-way'!B631+1/'True_Odds_Calculator_3-way'!C631-1)</f>
        <v>3.6652303272801889E-2</v>
      </c>
    </row>
    <row r="631" spans="4:11" x14ac:dyDescent="0.25">
      <c r="D631">
        <f>solve_for_c('True_Odds_Calculator_3-way'!A632,'True_Odds_Calculator_3-way'!B632,'True_Odds_Calculator_3-way'!C632,'Log_working_3-way'!B$1,'Log_working_3-way'!B$2)</f>
        <v>1.0238131793831147</v>
      </c>
      <c r="F631" s="6" t="e">
        <f>IF('Log_working_3-way'!D631="","",1/'True_Odds_Calculator_3-way'!N632+1/'True_Odds_Calculator_3-way'!O632+1/'True_Odds_Calculator_3-way'!#REF!-1)</f>
        <v>#REF!</v>
      </c>
      <c r="H631" s="6">
        <f>IF('Log_working_3-way'!$D631="","",'True_Odds_Calculator_3-way'!N632/'True_Odds_Calculator_3-way'!A632-1)</f>
        <v>30.548882885767306</v>
      </c>
      <c r="I631" s="6">
        <f>IF('Log_working_3-way'!$D631="","",'True_Odds_Calculator_3-way'!O632/'True_Odds_Calculator_3-way'!B632-1)</f>
        <v>5.4581796067269428</v>
      </c>
      <c r="J631" s="6" t="e">
        <f>IF('Log_working_3-way'!$D631="","",'True_Odds_Calculator_3-way'!#REF!/'True_Odds_Calculator_3-way'!C632-1)</f>
        <v>#REF!</v>
      </c>
      <c r="K631" s="6">
        <f>IF('Log_working_3-way'!$D631="","",1/'True_Odds_Calculator_3-way'!A632+1/'True_Odds_Calculator_3-way'!B632+1/'True_Odds_Calculator_3-way'!C632-1)</f>
        <v>2.327102890237609E-2</v>
      </c>
    </row>
    <row r="632" spans="4:11" x14ac:dyDescent="0.25">
      <c r="D632">
        <f>solve_for_c('True_Odds_Calculator_3-way'!A633,'True_Odds_Calculator_3-way'!B633,'True_Odds_Calculator_3-way'!C633,'Log_working_3-way'!B$1,'Log_working_3-way'!B$2)</f>
        <v>1.0305116881862417</v>
      </c>
      <c r="F632" s="6" t="e">
        <f>IF('Log_working_3-way'!D632="","",1/'True_Odds_Calculator_3-way'!N633+1/'True_Odds_Calculator_3-way'!O633+1/'True_Odds_Calculator_3-way'!#REF!-1)</f>
        <v>#REF!</v>
      </c>
      <c r="H632" s="6">
        <f>IF('Log_working_3-way'!$D632="","",'True_Odds_Calculator_3-way'!N633/'True_Odds_Calculator_3-way'!A633-1)</f>
        <v>14.126314038161555</v>
      </c>
      <c r="I632" s="6">
        <f>IF('Log_working_3-way'!$D632="","",'True_Odds_Calculator_3-way'!O633/'True_Odds_Calculator_3-way'!B633-1)</f>
        <v>10.592536431181172</v>
      </c>
      <c r="J632" s="6" t="e">
        <f>IF('Log_working_3-way'!$D632="","",'True_Odds_Calculator_3-way'!#REF!/'True_Odds_Calculator_3-way'!C633-1)</f>
        <v>#REF!</v>
      </c>
      <c r="K632" s="6">
        <f>IF('Log_working_3-way'!$D632="","",1/'True_Odds_Calculator_3-way'!A633+1/'True_Odds_Calculator_3-way'!B633+1/'True_Odds_Calculator_3-way'!C633-1)</f>
        <v>3.282286774609533E-2</v>
      </c>
    </row>
    <row r="633" spans="4:11" x14ac:dyDescent="0.25">
      <c r="D633">
        <f>solve_for_c('True_Odds_Calculator_3-way'!A634,'True_Odds_Calculator_3-way'!B634,'True_Odds_Calculator_3-way'!C634,'Log_working_3-way'!B$1,'Log_working_3-way'!B$2)</f>
        <v>1.0299485018019323</v>
      </c>
      <c r="F633" s="6" t="e">
        <f>IF('Log_working_3-way'!D633="","",1/'True_Odds_Calculator_3-way'!N634+1/'True_Odds_Calculator_3-way'!O634+1/'True_Odds_Calculator_3-way'!#REF!-1)</f>
        <v>#REF!</v>
      </c>
      <c r="H633" s="6">
        <f>IF('Log_working_3-way'!$D633="","",'True_Odds_Calculator_3-way'!N634/'True_Odds_Calculator_3-way'!A634-1)</f>
        <v>10.437803404760208</v>
      </c>
      <c r="I633" s="6">
        <f>IF('Log_working_3-way'!$D633="","",'True_Odds_Calculator_3-way'!O634/'True_Odds_Calculator_3-way'!B634-1)</f>
        <v>11.00858745931486</v>
      </c>
      <c r="J633" s="6" t="e">
        <f>IF('Log_working_3-way'!$D633="","",'True_Odds_Calculator_3-way'!#REF!/'True_Odds_Calculator_3-way'!C634-1)</f>
        <v>#REF!</v>
      </c>
      <c r="K633" s="6">
        <f>IF('Log_working_3-way'!$D633="","",1/'True_Odds_Calculator_3-way'!A634+1/'True_Odds_Calculator_3-way'!B634+1/'True_Odds_Calculator_3-way'!C634-1)</f>
        <v>3.2455624440523634E-2</v>
      </c>
    </row>
    <row r="634" spans="4:11" x14ac:dyDescent="0.25">
      <c r="D634">
        <f>solve_for_c('True_Odds_Calculator_3-way'!A635,'True_Odds_Calculator_3-way'!B635,'True_Odds_Calculator_3-way'!C635,'Log_working_3-way'!B$1,'Log_working_3-way'!B$2)</f>
        <v>1.025388468997646</v>
      </c>
      <c r="F634" s="6" t="e">
        <f>IF('Log_working_3-way'!D634="","",1/'True_Odds_Calculator_3-way'!N635+1/'True_Odds_Calculator_3-way'!O635+1/'True_Odds_Calculator_3-way'!#REF!-1)</f>
        <v>#REF!</v>
      </c>
      <c r="H634" s="6">
        <f>IF('Log_working_3-way'!$D634="","",'True_Odds_Calculator_3-way'!N635/'True_Odds_Calculator_3-way'!A635-1)</f>
        <v>17.245360454569017</v>
      </c>
      <c r="I634" s="6">
        <f>IF('Log_working_3-way'!$D634="","",'True_Odds_Calculator_3-way'!O635/'True_Odds_Calculator_3-way'!B635-1)</f>
        <v>8.2174265487929681</v>
      </c>
      <c r="J634" s="6" t="e">
        <f>IF('Log_working_3-way'!$D634="","",'True_Odds_Calculator_3-way'!#REF!/'True_Odds_Calculator_3-way'!C635-1)</f>
        <v>#REF!</v>
      </c>
      <c r="K634" s="6">
        <f>IF('Log_working_3-way'!$D634="","",1/'True_Odds_Calculator_3-way'!A635+1/'True_Odds_Calculator_3-way'!B635+1/'True_Odds_Calculator_3-way'!C635-1)</f>
        <v>2.712569188213898E-2</v>
      </c>
    </row>
    <row r="635" spans="4:11" x14ac:dyDescent="0.25">
      <c r="D635">
        <f>solve_for_c('True_Odds_Calculator_3-way'!A636,'True_Odds_Calculator_3-way'!B636,'True_Odds_Calculator_3-way'!C636,'Log_working_3-way'!B$1,'Log_working_3-way'!B$2)</f>
        <v>1.0277001482172154</v>
      </c>
      <c r="F635" s="6" t="e">
        <f>IF('Log_working_3-way'!D635="","",1/'True_Odds_Calculator_3-way'!N636+1/'True_Odds_Calculator_3-way'!O636+1/'True_Odds_Calculator_3-way'!#REF!-1)</f>
        <v>#REF!</v>
      </c>
      <c r="H635" s="6">
        <f>IF('Log_working_3-way'!$D635="","",'True_Odds_Calculator_3-way'!N636/'True_Odds_Calculator_3-way'!A636-1)</f>
        <v>21.682437796886148</v>
      </c>
      <c r="I635" s="6">
        <f>IF('Log_working_3-way'!$D635="","",'True_Odds_Calculator_3-way'!O636/'True_Odds_Calculator_3-way'!B636-1)</f>
        <v>7.2132214808576816</v>
      </c>
      <c r="J635" s="6" t="e">
        <f>IF('Log_working_3-way'!$D635="","",'True_Odds_Calculator_3-way'!#REF!/'True_Odds_Calculator_3-way'!C636-1)</f>
        <v>#REF!</v>
      </c>
      <c r="K635" s="6">
        <f>IF('Log_working_3-way'!$D635="","",1/'True_Odds_Calculator_3-way'!A636+1/'True_Odds_Calculator_3-way'!B636+1/'True_Odds_Calculator_3-way'!C636-1)</f>
        <v>2.8891502674544656E-2</v>
      </c>
    </row>
    <row r="636" spans="4:11" x14ac:dyDescent="0.25">
      <c r="D636">
        <f>solve_for_c('True_Odds_Calculator_3-way'!A637,'True_Odds_Calculator_3-way'!B637,'True_Odds_Calculator_3-way'!C637,'Log_working_3-way'!B$1,'Log_working_3-way'!B$2)</f>
        <v>1.03531414348964</v>
      </c>
      <c r="F636" s="6" t="e">
        <f>IF('Log_working_3-way'!D636="","",1/'True_Odds_Calculator_3-way'!N637+1/'True_Odds_Calculator_3-way'!O637+1/'True_Odds_Calculator_3-way'!#REF!-1)</f>
        <v>#REF!</v>
      </c>
      <c r="H636" s="6">
        <f>IF('Log_working_3-way'!$D636="","",'True_Odds_Calculator_3-way'!N637/'True_Odds_Calculator_3-way'!A637-1)</f>
        <v>23.867909233341024</v>
      </c>
      <c r="I636" s="6">
        <f>IF('Log_working_3-way'!$D636="","",'True_Odds_Calculator_3-way'!O637/'True_Odds_Calculator_3-way'!B637-1)</f>
        <v>7.2997109539540563</v>
      </c>
      <c r="J636" s="6" t="e">
        <f>IF('Log_working_3-way'!$D636="","",'True_Odds_Calculator_3-way'!#REF!/'True_Odds_Calculator_3-way'!C637-1)</f>
        <v>#REF!</v>
      </c>
      <c r="K636" s="6">
        <f>IF('Log_working_3-way'!$D636="","",1/'True_Odds_Calculator_3-way'!A637+1/'True_Odds_Calculator_3-way'!B637+1/'True_Odds_Calculator_3-way'!C637-1)</f>
        <v>3.6163462809837732E-2</v>
      </c>
    </row>
    <row r="637" spans="4:11" x14ac:dyDescent="0.25">
      <c r="D637">
        <f>solve_for_c('True_Odds_Calculator_3-way'!A638,'True_Odds_Calculator_3-way'!B638,'True_Odds_Calculator_3-way'!C638,'Log_working_3-way'!B$1,'Log_working_3-way'!B$2)</f>
        <v>1.0320663618136785</v>
      </c>
      <c r="F637" s="6" t="e">
        <f>IF('Log_working_3-way'!D637="","",1/'True_Odds_Calculator_3-way'!N638+1/'True_Odds_Calculator_3-way'!O638+1/'True_Odds_Calculator_3-way'!#REF!-1)</f>
        <v>#REF!</v>
      </c>
      <c r="H637" s="6">
        <f>IF('Log_working_3-way'!$D637="","",'True_Odds_Calculator_3-way'!N638/'True_Odds_Calculator_3-way'!A638-1)</f>
        <v>4.1412821862533606</v>
      </c>
      <c r="I637" s="6">
        <f>IF('Log_working_3-way'!$D637="","",'True_Odds_Calculator_3-way'!O638/'True_Odds_Calculator_3-way'!B638-1)</f>
        <v>6.8156584732852679</v>
      </c>
      <c r="J637" s="6" t="e">
        <f>IF('Log_working_3-way'!$D637="","",'True_Odds_Calculator_3-way'!#REF!/'True_Odds_Calculator_3-way'!C638-1)</f>
        <v>#REF!</v>
      </c>
      <c r="K637" s="6">
        <f>IF('Log_working_3-way'!$D637="","",1/'True_Odds_Calculator_3-way'!A638+1/'True_Odds_Calculator_3-way'!B638+1/'True_Odds_Calculator_3-way'!C638-1)</f>
        <v>3.2640370660594664E-2</v>
      </c>
    </row>
    <row r="638" spans="4:11" x14ac:dyDescent="0.25">
      <c r="D638">
        <f>solve_for_c('True_Odds_Calculator_3-way'!A639,'True_Odds_Calculator_3-way'!B639,'True_Odds_Calculator_3-way'!C639,'Log_working_3-way'!B$1,'Log_working_3-way'!B$2)</f>
        <v>1.0416346689009297</v>
      </c>
      <c r="F638" s="6" t="e">
        <f>IF('Log_working_3-way'!D638="","",1/'True_Odds_Calculator_3-way'!N639+1/'True_Odds_Calculator_3-way'!O639+1/'True_Odds_Calculator_3-way'!#REF!-1)</f>
        <v>#REF!</v>
      </c>
      <c r="H638" s="6">
        <f>IF('Log_working_3-way'!$D638="","",'True_Odds_Calculator_3-way'!N639/'True_Odds_Calculator_3-way'!A639-1)</f>
        <v>38.609845529353876</v>
      </c>
      <c r="I638" s="6">
        <f>IF('Log_working_3-way'!$D638="","",'True_Odds_Calculator_3-way'!O639/'True_Odds_Calculator_3-way'!B639-1)</f>
        <v>4.0246304330724749</v>
      </c>
      <c r="J638" s="6" t="e">
        <f>IF('Log_working_3-way'!$D638="","",'True_Odds_Calculator_3-way'!#REF!/'True_Odds_Calculator_3-way'!C639-1)</f>
        <v>#REF!</v>
      </c>
      <c r="K638" s="6">
        <f>IF('Log_working_3-way'!$D638="","",1/'True_Odds_Calculator_3-way'!A639+1/'True_Odds_Calculator_3-way'!B639+1/'True_Odds_Calculator_3-way'!C639-1)</f>
        <v>3.7403370199502239E-2</v>
      </c>
    </row>
    <row r="639" spans="4:11" x14ac:dyDescent="0.25">
      <c r="D639">
        <f>solve_for_c('True_Odds_Calculator_3-way'!A640,'True_Odds_Calculator_3-way'!B640,'True_Odds_Calculator_3-way'!C640,'Log_working_3-way'!B$1,'Log_working_3-way'!B$2)</f>
        <v>1.0246088838671215</v>
      </c>
      <c r="F639" s="6" t="e">
        <f>IF('Log_working_3-way'!D639="","",1/'True_Odds_Calculator_3-way'!N640+1/'True_Odds_Calculator_3-way'!O640+1/'True_Odds_Calculator_3-way'!#REF!-1)</f>
        <v>#REF!</v>
      </c>
      <c r="H639" s="6">
        <f>IF('Log_working_3-way'!$D639="","",'True_Odds_Calculator_3-way'!N640/'True_Odds_Calculator_3-way'!A640-1)</f>
        <v>10.743232137230907</v>
      </c>
      <c r="I639" s="6">
        <f>IF('Log_working_3-way'!$D639="","",'True_Odds_Calculator_3-way'!O640/'True_Odds_Calculator_3-way'!B640-1)</f>
        <v>8.2215919184897555</v>
      </c>
      <c r="J639" s="6" t="e">
        <f>IF('Log_working_3-way'!$D639="","",'True_Odds_Calculator_3-way'!#REF!/'True_Odds_Calculator_3-way'!C640-1)</f>
        <v>#REF!</v>
      </c>
      <c r="K639" s="6">
        <f>IF('Log_working_3-way'!$D639="","",1/'True_Odds_Calculator_3-way'!A640+1/'True_Odds_Calculator_3-way'!B640+1/'True_Odds_Calculator_3-way'!C640-1)</f>
        <v>2.6661741810440676E-2</v>
      </c>
    </row>
    <row r="640" spans="4:11" x14ac:dyDescent="0.25">
      <c r="D640">
        <f>solve_for_c('True_Odds_Calculator_3-way'!A641,'True_Odds_Calculator_3-way'!B641,'True_Odds_Calculator_3-way'!C641,'Log_working_3-way'!B$1,'Log_working_3-way'!B$2)</f>
        <v>1.0329008000865576</v>
      </c>
      <c r="F640" s="6" t="e">
        <f>IF('Log_working_3-way'!D640="","",1/'True_Odds_Calculator_3-way'!N641+1/'True_Odds_Calculator_3-way'!O641+1/'True_Odds_Calculator_3-way'!#REF!-1)</f>
        <v>#REF!</v>
      </c>
      <c r="H640" s="6">
        <f>IF('Log_working_3-way'!$D640="","",'True_Odds_Calculator_3-way'!N641/'True_Odds_Calculator_3-way'!A641-1)</f>
        <v>35.980081210584189</v>
      </c>
      <c r="I640" s="6">
        <f>IF('Log_working_3-way'!$D640="","",'True_Odds_Calculator_3-way'!O641/'True_Odds_Calculator_3-way'!B641-1)</f>
        <v>4.7733804359938823</v>
      </c>
      <c r="J640" s="6" t="e">
        <f>IF('Log_working_3-way'!$D640="","",'True_Odds_Calculator_3-way'!#REF!/'True_Odds_Calculator_3-way'!C641-1)</f>
        <v>#REF!</v>
      </c>
      <c r="K640" s="6">
        <f>IF('Log_working_3-way'!$D640="","",1/'True_Odds_Calculator_3-way'!A641+1/'True_Odds_Calculator_3-way'!B641+1/'True_Odds_Calculator_3-way'!C641-1)</f>
        <v>3.0391127374330695E-2</v>
      </c>
    </row>
    <row r="641" spans="4:11" x14ac:dyDescent="0.25">
      <c r="D641">
        <f>solve_for_c('True_Odds_Calculator_3-way'!A642,'True_Odds_Calculator_3-way'!B642,'True_Odds_Calculator_3-way'!C642,'Log_working_3-way'!B$1,'Log_working_3-way'!B$2)</f>
        <v>1.030567855987238</v>
      </c>
      <c r="F641" s="6" t="e">
        <f>IF('Log_working_3-way'!D641="","",1/'True_Odds_Calculator_3-way'!N642+1/'True_Odds_Calculator_3-way'!O642+1/'True_Odds_Calculator_3-way'!#REF!-1)</f>
        <v>#REF!</v>
      </c>
      <c r="H641" s="6">
        <f>IF('Log_working_3-way'!$D641="","",'True_Odds_Calculator_3-way'!N642/'True_Odds_Calculator_3-way'!A642-1)</f>
        <v>11.708255099330472</v>
      </c>
      <c r="I641" s="6">
        <f>IF('Log_working_3-way'!$D641="","",'True_Odds_Calculator_3-way'!O642/'True_Odds_Calculator_3-way'!B642-1)</f>
        <v>7.7300276893704307</v>
      </c>
      <c r="J641" s="6" t="e">
        <f>IF('Log_working_3-way'!$D641="","",'True_Odds_Calculator_3-way'!#REF!/'True_Odds_Calculator_3-way'!C642-1)</f>
        <v>#REF!</v>
      </c>
      <c r="K641" s="6">
        <f>IF('Log_working_3-way'!$D641="","",1/'True_Odds_Calculator_3-way'!A642+1/'True_Odds_Calculator_3-way'!B642+1/'True_Odds_Calculator_3-way'!C642-1)</f>
        <v>3.2989511250380854E-2</v>
      </c>
    </row>
    <row r="642" spans="4:11" x14ac:dyDescent="0.25">
      <c r="D642">
        <f>solve_for_c('True_Odds_Calculator_3-way'!A643,'True_Odds_Calculator_3-way'!B643,'True_Odds_Calculator_3-way'!C643,'Log_working_3-way'!B$1,'Log_working_3-way'!B$2)</f>
        <v>1.030782948082082</v>
      </c>
      <c r="F642" s="6" t="e">
        <f>IF('Log_working_3-way'!D642="","",1/'True_Odds_Calculator_3-way'!N643+1/'True_Odds_Calculator_3-way'!O643+1/'True_Odds_Calculator_3-way'!#REF!-1)</f>
        <v>#REF!</v>
      </c>
      <c r="H642" s="6">
        <f>IF('Log_working_3-way'!$D642="","",'True_Odds_Calculator_3-way'!N643/'True_Odds_Calculator_3-way'!A643-1)</f>
        <v>10.833931727066032</v>
      </c>
      <c r="I642" s="6">
        <f>IF('Log_working_3-way'!$D642="","",'True_Odds_Calculator_3-way'!O643/'True_Odds_Calculator_3-way'!B643-1)</f>
        <v>7.0390027285924877</v>
      </c>
      <c r="J642" s="6" t="e">
        <f>IF('Log_working_3-way'!$D642="","",'True_Odds_Calculator_3-way'!#REF!/'True_Odds_Calculator_3-way'!C643-1)</f>
        <v>#REF!</v>
      </c>
      <c r="K642" s="6">
        <f>IF('Log_working_3-way'!$D642="","",1/'True_Odds_Calculator_3-way'!A643+1/'True_Odds_Calculator_3-way'!B643+1/'True_Odds_Calculator_3-way'!C643-1)</f>
        <v>3.309170468674294E-2</v>
      </c>
    </row>
    <row r="643" spans="4:11" x14ac:dyDescent="0.25">
      <c r="D643">
        <f>solve_for_c('True_Odds_Calculator_3-way'!A644,'True_Odds_Calculator_3-way'!B644,'True_Odds_Calculator_3-way'!C644,'Log_working_3-way'!B$1,'Log_working_3-way'!B$2)</f>
        <v>1.0334693429918806</v>
      </c>
      <c r="F643" s="6" t="e">
        <f>IF('Log_working_3-way'!D643="","",1/'True_Odds_Calculator_3-way'!N644+1/'True_Odds_Calculator_3-way'!O644+1/'True_Odds_Calculator_3-way'!#REF!-1)</f>
        <v>#REF!</v>
      </c>
      <c r="H643" s="6">
        <f>IF('Log_working_3-way'!$D643="","",'True_Odds_Calculator_3-way'!N644/'True_Odds_Calculator_3-way'!A644-1)</f>
        <v>21.33493779269898</v>
      </c>
      <c r="I643" s="6">
        <f>IF('Log_working_3-way'!$D643="","",'True_Odds_Calculator_3-way'!O644/'True_Odds_Calculator_3-way'!B644-1)</f>
        <v>7.7141082403424033</v>
      </c>
      <c r="J643" s="6" t="e">
        <f>IF('Log_working_3-way'!$D643="","",'True_Odds_Calculator_3-way'!#REF!/'True_Odds_Calculator_3-way'!C644-1)</f>
        <v>#REF!</v>
      </c>
      <c r="K643" s="6">
        <f>IF('Log_working_3-way'!$D643="","",1/'True_Odds_Calculator_3-way'!A644+1/'True_Odds_Calculator_3-way'!B644+1/'True_Odds_Calculator_3-way'!C644-1)</f>
        <v>3.4876637668515897E-2</v>
      </c>
    </row>
    <row r="644" spans="4:11" x14ac:dyDescent="0.25">
      <c r="D644">
        <f>solve_for_c('True_Odds_Calculator_3-way'!A645,'True_Odds_Calculator_3-way'!B645,'True_Odds_Calculator_3-way'!C645,'Log_working_3-way'!B$1,'Log_working_3-way'!B$2)</f>
        <v>1.0306904422870324</v>
      </c>
      <c r="F644" s="6" t="e">
        <f>IF('Log_working_3-way'!D644="","",1/'True_Odds_Calculator_3-way'!N645+1/'True_Odds_Calculator_3-way'!O645+1/'True_Odds_Calculator_3-way'!#REF!-1)</f>
        <v>#REF!</v>
      </c>
      <c r="H644" s="6">
        <f>IF('Log_working_3-way'!$D644="","",'True_Odds_Calculator_3-way'!N645/'True_Odds_Calculator_3-way'!A645-1)</f>
        <v>14.613720184027398</v>
      </c>
      <c r="I644" s="6">
        <f>IF('Log_working_3-way'!$D644="","",'True_Odds_Calculator_3-way'!O645/'True_Odds_Calculator_3-way'!B645-1)</f>
        <v>7.276617293610709</v>
      </c>
      <c r="J644" s="6" t="e">
        <f>IF('Log_working_3-way'!$D644="","",'True_Odds_Calculator_3-way'!#REF!/'True_Odds_Calculator_3-way'!C645-1)</f>
        <v>#REF!</v>
      </c>
      <c r="K644" s="6">
        <f>IF('Log_working_3-way'!$D644="","",1/'True_Odds_Calculator_3-way'!A645+1/'True_Odds_Calculator_3-way'!B645+1/'True_Odds_Calculator_3-way'!C645-1)</f>
        <v>3.2987137368982289E-2</v>
      </c>
    </row>
    <row r="645" spans="4:11" x14ac:dyDescent="0.25">
      <c r="D645">
        <f>solve_for_c('True_Odds_Calculator_3-way'!A646,'True_Odds_Calculator_3-way'!B646,'True_Odds_Calculator_3-way'!C646,'Log_working_3-way'!B$1,'Log_working_3-way'!B$2)</f>
        <v>1.0305028110194443</v>
      </c>
      <c r="F645" s="6" t="e">
        <f>IF('Log_working_3-way'!D645="","",1/'True_Odds_Calculator_3-way'!N646+1/'True_Odds_Calculator_3-way'!O646+1/'True_Odds_Calculator_3-way'!#REF!-1)</f>
        <v>#REF!</v>
      </c>
      <c r="H645" s="6">
        <f>IF('Log_working_3-way'!$D645="","",'True_Odds_Calculator_3-way'!N646/'True_Odds_Calculator_3-way'!A646-1)</f>
        <v>11.800867109908536</v>
      </c>
      <c r="I645" s="6">
        <f>IF('Log_working_3-way'!$D645="","",'True_Odds_Calculator_3-way'!O646/'True_Odds_Calculator_3-way'!B646-1)</f>
        <v>8.5131295406573564</v>
      </c>
      <c r="J645" s="6" t="e">
        <f>IF('Log_working_3-way'!$D645="","",'True_Odds_Calculator_3-way'!#REF!/'True_Odds_Calculator_3-way'!C646-1)</f>
        <v>#REF!</v>
      </c>
      <c r="K645" s="6">
        <f>IF('Log_working_3-way'!$D645="","",1/'True_Odds_Calculator_3-way'!A646+1/'True_Odds_Calculator_3-way'!B646+1/'True_Odds_Calculator_3-way'!C646-1)</f>
        <v>3.2987873581811433E-2</v>
      </c>
    </row>
    <row r="646" spans="4:11" x14ac:dyDescent="0.25">
      <c r="D646">
        <f>solve_for_c('True_Odds_Calculator_3-way'!A647,'True_Odds_Calculator_3-way'!B647,'True_Odds_Calculator_3-way'!C647,'Log_working_3-way'!B$1,'Log_working_3-way'!B$2)</f>
        <v>1.031937429821294</v>
      </c>
      <c r="F646" s="6" t="e">
        <f>IF('Log_working_3-way'!D646="","",1/'True_Odds_Calculator_3-way'!N647+1/'True_Odds_Calculator_3-way'!O647+1/'True_Odds_Calculator_3-way'!#REF!-1)</f>
        <v>#REF!</v>
      </c>
      <c r="H646" s="6">
        <f>IF('Log_working_3-way'!$D646="","",'True_Odds_Calculator_3-way'!N647/'True_Odds_Calculator_3-way'!A647-1)</f>
        <v>11.243665954123031</v>
      </c>
      <c r="I646" s="6">
        <f>IF('Log_working_3-way'!$D646="","",'True_Odds_Calculator_3-way'!O647/'True_Odds_Calculator_3-way'!B647-1)</f>
        <v>7.2655527119755554</v>
      </c>
      <c r="J646" s="6" t="e">
        <f>IF('Log_working_3-way'!$D646="","",'True_Odds_Calculator_3-way'!#REF!/'True_Odds_Calculator_3-way'!C647-1)</f>
        <v>#REF!</v>
      </c>
      <c r="K646" s="6">
        <f>IF('Log_working_3-way'!$D646="","",1/'True_Odds_Calculator_3-way'!A647+1/'True_Odds_Calculator_3-way'!B647+1/'True_Odds_Calculator_3-way'!C647-1)</f>
        <v>3.4369933040096168E-2</v>
      </c>
    </row>
    <row r="647" spans="4:11" x14ac:dyDescent="0.25">
      <c r="D647">
        <f>solve_for_c('True_Odds_Calculator_3-way'!A648,'True_Odds_Calculator_3-way'!B648,'True_Odds_Calculator_3-way'!C648,'Log_working_3-way'!B$1,'Log_working_3-way'!B$2)</f>
        <v>1.0311147648060084</v>
      </c>
      <c r="F647" s="6" t="e">
        <f>IF('Log_working_3-way'!D647="","",1/'True_Odds_Calculator_3-way'!N648+1/'True_Odds_Calculator_3-way'!O648+1/'True_Odds_Calculator_3-way'!#REF!-1)</f>
        <v>#REF!</v>
      </c>
      <c r="H647" s="6">
        <f>IF('Log_working_3-way'!$D647="","",'True_Odds_Calculator_3-way'!N648/'True_Odds_Calculator_3-way'!A648-1)</f>
        <v>11.700157545427976</v>
      </c>
      <c r="I647" s="6">
        <f>IF('Log_working_3-way'!$D647="","",'True_Odds_Calculator_3-way'!O648/'True_Odds_Calculator_3-way'!B648-1)</f>
        <v>8.6273940548768664</v>
      </c>
      <c r="J647" s="6" t="e">
        <f>IF('Log_working_3-way'!$D647="","",'True_Odds_Calculator_3-way'!#REF!/'True_Odds_Calculator_3-way'!C648-1)</f>
        <v>#REF!</v>
      </c>
      <c r="K647" s="6">
        <f>IF('Log_working_3-way'!$D647="","",1/'True_Odds_Calculator_3-way'!A648+1/'True_Odds_Calculator_3-way'!B648+1/'True_Odds_Calculator_3-way'!C648-1)</f>
        <v>3.3648139949917999E-2</v>
      </c>
    </row>
    <row r="648" spans="4:11" x14ac:dyDescent="0.25">
      <c r="D648">
        <f>solve_for_c('True_Odds_Calculator_3-way'!A649,'True_Odds_Calculator_3-way'!B649,'True_Odds_Calculator_3-way'!C649,'Log_working_3-way'!B$1,'Log_working_3-way'!B$2)</f>
        <v>1.0349090872228917</v>
      </c>
      <c r="F648" s="6" t="e">
        <f>IF('Log_working_3-way'!D648="","",1/'True_Odds_Calculator_3-way'!N649+1/'True_Odds_Calculator_3-way'!O649+1/'True_Odds_Calculator_3-way'!#REF!-1)</f>
        <v>#REF!</v>
      </c>
      <c r="H648" s="6">
        <f>IF('Log_working_3-way'!$D648="","",'True_Odds_Calculator_3-way'!N649/'True_Odds_Calculator_3-way'!A649-1)</f>
        <v>24.391010259135172</v>
      </c>
      <c r="I648" s="6">
        <f>IF('Log_working_3-way'!$D648="","",'True_Odds_Calculator_3-way'!O649/'True_Odds_Calculator_3-way'!B649-1)</f>
        <v>5.7215708962177558</v>
      </c>
      <c r="J648" s="6" t="e">
        <f>IF('Log_working_3-way'!$D648="","",'True_Odds_Calculator_3-way'!#REF!/'True_Odds_Calculator_3-way'!C649-1)</f>
        <v>#REF!</v>
      </c>
      <c r="K648" s="6">
        <f>IF('Log_working_3-way'!$D648="","",1/'True_Odds_Calculator_3-way'!A649+1/'True_Odds_Calculator_3-way'!B649+1/'True_Odds_Calculator_3-way'!C649-1)</f>
        <v>3.5740113077529667E-2</v>
      </c>
    </row>
    <row r="649" spans="4:11" x14ac:dyDescent="0.25">
      <c r="D649">
        <f>solve_for_c('True_Odds_Calculator_3-way'!A650,'True_Odds_Calculator_3-way'!B650,'True_Odds_Calculator_3-way'!C650,'Log_working_3-way'!B$1,'Log_working_3-way'!B$2)</f>
        <v>1.0302933983763476</v>
      </c>
      <c r="F649" s="6" t="e">
        <f>IF('Log_working_3-way'!D649="","",1/'True_Odds_Calculator_3-way'!N650+1/'True_Odds_Calculator_3-way'!O650+1/'True_Odds_Calculator_3-way'!#REF!-1)</f>
        <v>#REF!</v>
      </c>
      <c r="H649" s="6">
        <f>IF('Log_working_3-way'!$D649="","",'True_Odds_Calculator_3-way'!N650/'True_Odds_Calculator_3-way'!A650-1)</f>
        <v>7.2333045363637343</v>
      </c>
      <c r="I649" s="6">
        <f>IF('Log_working_3-way'!$D649="","",'True_Odds_Calculator_3-way'!O650/'True_Odds_Calculator_3-way'!B650-1)</f>
        <v>8.5187748292435899</v>
      </c>
      <c r="J649" s="6" t="e">
        <f>IF('Log_working_3-way'!$D649="","",'True_Odds_Calculator_3-way'!#REF!/'True_Odds_Calculator_3-way'!C650-1)</f>
        <v>#REF!</v>
      </c>
      <c r="K649" s="6">
        <f>IF('Log_working_3-way'!$D649="","",1/'True_Odds_Calculator_3-way'!A650+1/'True_Odds_Calculator_3-way'!B650+1/'True_Odds_Calculator_3-way'!C650-1)</f>
        <v>3.2375240679251904E-2</v>
      </c>
    </row>
    <row r="650" spans="4:11" x14ac:dyDescent="0.25">
      <c r="D650">
        <f>solve_for_c('True_Odds_Calculator_3-way'!A651,'True_Odds_Calculator_3-way'!B651,'True_Odds_Calculator_3-way'!C651,'Log_working_3-way'!B$1,'Log_working_3-way'!B$2)</f>
        <v>1.0331768164177491</v>
      </c>
      <c r="F650" s="6" t="e">
        <f>IF('Log_working_3-way'!D650="","",1/'True_Odds_Calculator_3-way'!N651+1/'True_Odds_Calculator_3-way'!O651+1/'True_Odds_Calculator_3-way'!#REF!-1)</f>
        <v>#REF!</v>
      </c>
      <c r="H650" s="6">
        <f>IF('Log_working_3-way'!$D650="","",'True_Odds_Calculator_3-way'!N651/'True_Odds_Calculator_3-way'!A651-1)</f>
        <v>5.4552356178055987</v>
      </c>
      <c r="I650" s="6">
        <f>IF('Log_working_3-way'!$D650="","",'True_Odds_Calculator_3-way'!O651/'True_Odds_Calculator_3-way'!B651-1)</f>
        <v>6.6284101063875047</v>
      </c>
      <c r="J650" s="6" t="e">
        <f>IF('Log_working_3-way'!$D650="","",'True_Odds_Calculator_3-way'!#REF!/'True_Odds_Calculator_3-way'!C651-1)</f>
        <v>#REF!</v>
      </c>
      <c r="K650" s="6">
        <f>IF('Log_working_3-way'!$D650="","",1/'True_Odds_Calculator_3-way'!A651+1/'True_Odds_Calculator_3-way'!B651+1/'True_Odds_Calculator_3-way'!C651-1)</f>
        <v>3.4346314171526782E-2</v>
      </c>
    </row>
    <row r="651" spans="4:11" x14ac:dyDescent="0.25">
      <c r="D651">
        <f>solve_for_c('True_Odds_Calculator_3-way'!A652,'True_Odds_Calculator_3-way'!B652,'True_Odds_Calculator_3-way'!C652,'Log_working_3-way'!B$1,'Log_working_3-way'!B$2)</f>
        <v>1.0328141943217779</v>
      </c>
      <c r="F651" s="6" t="e">
        <f>IF('Log_working_3-way'!D651="","",1/'True_Odds_Calculator_3-way'!N652+1/'True_Odds_Calculator_3-way'!O652+1/'True_Odds_Calculator_3-way'!#REF!-1)</f>
        <v>#REF!</v>
      </c>
      <c r="H651" s="6">
        <f>IF('Log_working_3-way'!$D651="","",'True_Odds_Calculator_3-way'!N652/'True_Odds_Calculator_3-way'!A652-1)</f>
        <v>18.609106477478278</v>
      </c>
      <c r="I651" s="6">
        <f>IF('Log_working_3-way'!$D651="","",'True_Odds_Calculator_3-way'!O652/'True_Odds_Calculator_3-way'!B652-1)</f>
        <v>7.6630499806020271</v>
      </c>
      <c r="J651" s="6" t="e">
        <f>IF('Log_working_3-way'!$D651="","",'True_Odds_Calculator_3-way'!#REF!/'True_Odds_Calculator_3-way'!C652-1)</f>
        <v>#REF!</v>
      </c>
      <c r="K651" s="6">
        <f>IF('Log_working_3-way'!$D651="","",1/'True_Odds_Calculator_3-way'!A652+1/'True_Odds_Calculator_3-way'!B652+1/'True_Odds_Calculator_3-way'!C652-1)</f>
        <v>3.4751932955525699E-2</v>
      </c>
    </row>
    <row r="652" spans="4:11" x14ac:dyDescent="0.25">
      <c r="D652">
        <f>solve_for_c('True_Odds_Calculator_3-way'!A653,'True_Odds_Calculator_3-way'!B653,'True_Odds_Calculator_3-way'!C653,'Log_working_3-way'!B$1,'Log_working_3-way'!B$2)</f>
        <v>1.0306623473730017</v>
      </c>
      <c r="F652" s="6" t="e">
        <f>IF('Log_working_3-way'!D652="","",1/'True_Odds_Calculator_3-way'!N653+1/'True_Odds_Calculator_3-way'!O653+1/'True_Odds_Calculator_3-way'!#REF!-1)</f>
        <v>#REF!</v>
      </c>
      <c r="H652" s="6">
        <f>IF('Log_working_3-way'!$D652="","",'True_Odds_Calculator_3-way'!N653/'True_Odds_Calculator_3-way'!A653-1)</f>
        <v>13.655926035510074</v>
      </c>
      <c r="I652" s="6">
        <f>IF('Log_working_3-way'!$D652="","",'True_Odds_Calculator_3-way'!O653/'True_Odds_Calculator_3-way'!B653-1)</f>
        <v>7.7295336662735235</v>
      </c>
      <c r="J652" s="6" t="e">
        <f>IF('Log_working_3-way'!$D652="","",'True_Odds_Calculator_3-way'!#REF!/'True_Odds_Calculator_3-way'!C653-1)</f>
        <v>#REF!</v>
      </c>
      <c r="K652" s="6">
        <f>IF('Log_working_3-way'!$D652="","",1/'True_Odds_Calculator_3-way'!A653+1/'True_Odds_Calculator_3-way'!B653+1/'True_Odds_Calculator_3-way'!C653-1)</f>
        <v>3.3047970349907807E-2</v>
      </c>
    </row>
    <row r="653" spans="4:11" x14ac:dyDescent="0.25">
      <c r="D653">
        <f>solve_for_c('True_Odds_Calculator_3-way'!A654,'True_Odds_Calculator_3-way'!B654,'True_Odds_Calculator_3-way'!C654,'Log_working_3-way'!B$1,'Log_working_3-way'!B$2)</f>
        <v>1.032473640858333</v>
      </c>
      <c r="F653" s="6" t="e">
        <f>IF('Log_working_3-way'!D653="","",1/'True_Odds_Calculator_3-way'!N654+1/'True_Odds_Calculator_3-way'!O654+1/'True_Odds_Calculator_3-way'!#REF!-1)</f>
        <v>#REF!</v>
      </c>
      <c r="H653" s="6">
        <f>IF('Log_working_3-way'!$D653="","",'True_Odds_Calculator_3-way'!N654/'True_Odds_Calculator_3-way'!A654-1)</f>
        <v>20.722553645225975</v>
      </c>
      <c r="I653" s="6">
        <f>IF('Log_working_3-way'!$D653="","",'True_Odds_Calculator_3-way'!O654/'True_Odds_Calculator_3-way'!B654-1)</f>
        <v>7.3660018238676948</v>
      </c>
      <c r="J653" s="6" t="e">
        <f>IF('Log_working_3-way'!$D653="","",'True_Odds_Calculator_3-way'!#REF!/'True_Odds_Calculator_3-way'!C654-1)</f>
        <v>#REF!</v>
      </c>
      <c r="K653" s="6">
        <f>IF('Log_working_3-way'!$D653="","",1/'True_Odds_Calculator_3-way'!A654+1/'True_Odds_Calculator_3-way'!B654+1/'True_Odds_Calculator_3-way'!C654-1)</f>
        <v>3.4008743156433763E-2</v>
      </c>
    </row>
    <row r="654" spans="4:11" x14ac:dyDescent="0.25">
      <c r="D654">
        <f>solve_for_c('True_Odds_Calculator_3-way'!A655,'True_Odds_Calculator_3-way'!B655,'True_Odds_Calculator_3-way'!C655,'Log_working_3-way'!B$1,'Log_working_3-way'!B$2)</f>
        <v>1.0425354905159188</v>
      </c>
      <c r="F654" s="6" t="e">
        <f>IF('Log_working_3-way'!D654="","",1/'True_Odds_Calculator_3-way'!N655+1/'True_Odds_Calculator_3-way'!O655+1/'True_Odds_Calculator_3-way'!#REF!-1)</f>
        <v>#REF!</v>
      </c>
      <c r="H654" s="6">
        <f>IF('Log_working_3-way'!$D654="","",'True_Odds_Calculator_3-way'!N655/'True_Odds_Calculator_3-way'!A655-1)</f>
        <v>37.084546848212419</v>
      </c>
      <c r="I654" s="6">
        <f>IF('Log_working_3-way'!$D654="","",'True_Odds_Calculator_3-way'!O655/'True_Odds_Calculator_3-way'!B655-1)</f>
        <v>4.9283378930333779</v>
      </c>
      <c r="J654" s="6" t="e">
        <f>IF('Log_working_3-way'!$D654="","",'True_Odds_Calculator_3-way'!#REF!/'True_Odds_Calculator_3-way'!C655-1)</f>
        <v>#REF!</v>
      </c>
      <c r="K654" s="6">
        <f>IF('Log_working_3-way'!$D654="","",1/'True_Odds_Calculator_3-way'!A655+1/'True_Odds_Calculator_3-way'!B655+1/'True_Odds_Calculator_3-way'!C655-1)</f>
        <v>3.8620663956326906E-2</v>
      </c>
    </row>
    <row r="655" spans="4:11" x14ac:dyDescent="0.25">
      <c r="D655">
        <f>solve_for_c('True_Odds_Calculator_3-way'!A656,'True_Odds_Calculator_3-way'!B656,'True_Odds_Calculator_3-way'!C656,'Log_working_3-way'!B$1,'Log_working_3-way'!B$2)</f>
        <v>1.0303256002955414</v>
      </c>
      <c r="F655" s="6" t="e">
        <f>IF('Log_working_3-way'!D655="","",1/'True_Odds_Calculator_3-way'!N656+1/'True_Odds_Calculator_3-way'!O656+1/'True_Odds_Calculator_3-way'!#REF!-1)</f>
        <v>#REF!</v>
      </c>
      <c r="H655" s="6">
        <f>IF('Log_working_3-way'!$D655="","",'True_Odds_Calculator_3-way'!N656/'True_Odds_Calculator_3-way'!A656-1)</f>
        <v>6.8182459731284366</v>
      </c>
      <c r="I655" s="6">
        <f>IF('Log_working_3-way'!$D655="","",'True_Odds_Calculator_3-way'!O656/'True_Odds_Calculator_3-way'!B656-1)</f>
        <v>8.401228142724797</v>
      </c>
      <c r="J655" s="6" t="e">
        <f>IF('Log_working_3-way'!$D655="","",'True_Odds_Calculator_3-way'!#REF!/'True_Odds_Calculator_3-way'!C656-1)</f>
        <v>#REF!</v>
      </c>
      <c r="K655" s="6">
        <f>IF('Log_working_3-way'!$D655="","",1/'True_Odds_Calculator_3-way'!A656+1/'True_Odds_Calculator_3-way'!B656+1/'True_Odds_Calculator_3-way'!C656-1)</f>
        <v>3.2298611549111511E-2</v>
      </c>
    </row>
    <row r="656" spans="4:11" x14ac:dyDescent="0.25">
      <c r="D656">
        <f>solve_for_c('True_Odds_Calculator_3-way'!A657,'True_Odds_Calculator_3-way'!B657,'True_Odds_Calculator_3-way'!C657,'Log_working_3-way'!B$1,'Log_working_3-way'!B$2)</f>
        <v>1.0309420168382957</v>
      </c>
      <c r="F656" s="6" t="e">
        <f>IF('Log_working_3-way'!D656="","",1/'True_Odds_Calculator_3-way'!N657+1/'True_Odds_Calculator_3-way'!O657+1/'True_Odds_Calculator_3-way'!#REF!-1)</f>
        <v>#REF!</v>
      </c>
      <c r="H656" s="6">
        <f>IF('Log_working_3-way'!$D656="","",'True_Odds_Calculator_3-way'!N657/'True_Odds_Calculator_3-way'!A657-1)</f>
        <v>16.087814266286184</v>
      </c>
      <c r="I656" s="6">
        <f>IF('Log_working_3-way'!$D656="","",'True_Odds_Calculator_3-way'!O657/'True_Odds_Calculator_3-way'!B657-1)</f>
        <v>7.6248353869415411</v>
      </c>
      <c r="J656" s="6" t="e">
        <f>IF('Log_working_3-way'!$D656="","",'True_Odds_Calculator_3-way'!#REF!/'True_Odds_Calculator_3-way'!C657-1)</f>
        <v>#REF!</v>
      </c>
      <c r="K656" s="6">
        <f>IF('Log_working_3-way'!$D656="","",1/'True_Odds_Calculator_3-way'!A657+1/'True_Odds_Calculator_3-way'!B657+1/'True_Odds_Calculator_3-way'!C657-1)</f>
        <v>3.3140938718489332E-2</v>
      </c>
    </row>
    <row r="657" spans="4:11" x14ac:dyDescent="0.25">
      <c r="D657">
        <f>solve_for_c('True_Odds_Calculator_3-way'!A658,'True_Odds_Calculator_3-way'!B658,'True_Odds_Calculator_3-way'!C658,'Log_working_3-way'!B$1,'Log_working_3-way'!B$2)</f>
        <v>1.0401331203966104</v>
      </c>
      <c r="F657" s="6" t="e">
        <f>IF('Log_working_3-way'!D657="","",1/'True_Odds_Calculator_3-way'!N658+1/'True_Odds_Calculator_3-way'!O658+1/'True_Odds_Calculator_3-way'!#REF!-1)</f>
        <v>#REF!</v>
      </c>
      <c r="H657" s="6">
        <f>IF('Log_working_3-way'!$D657="","",'True_Odds_Calculator_3-way'!N658/'True_Odds_Calculator_3-way'!A658-1)</f>
        <v>31.55253909804965</v>
      </c>
      <c r="I657" s="6">
        <f>IF('Log_working_3-way'!$D657="","",'True_Odds_Calculator_3-way'!O658/'True_Odds_Calculator_3-way'!B658-1)</f>
        <v>6.4308203447276293</v>
      </c>
      <c r="J657" s="6" t="e">
        <f>IF('Log_working_3-way'!$D657="","",'True_Odds_Calculator_3-way'!#REF!/'True_Odds_Calculator_3-way'!C658-1)</f>
        <v>#REF!</v>
      </c>
      <c r="K657" s="6">
        <f>IF('Log_working_3-way'!$D657="","",1/'True_Odds_Calculator_3-way'!A658+1/'True_Odds_Calculator_3-way'!B658+1/'True_Odds_Calculator_3-way'!C658-1)</f>
        <v>3.838459614903722E-2</v>
      </c>
    </row>
    <row r="658" spans="4:11" x14ac:dyDescent="0.25">
      <c r="D658">
        <f>solve_for_c('True_Odds_Calculator_3-way'!A659,'True_Odds_Calculator_3-way'!B659,'True_Odds_Calculator_3-way'!C659,'Log_working_3-way'!B$1,'Log_working_3-way'!B$2)</f>
        <v>1.0298228520689796</v>
      </c>
      <c r="F658" s="6" t="e">
        <f>IF('Log_working_3-way'!D658="","",1/'True_Odds_Calculator_3-way'!N659+1/'True_Odds_Calculator_3-way'!O659+1/'True_Odds_Calculator_3-way'!#REF!-1)</f>
        <v>#REF!</v>
      </c>
      <c r="H658" s="6">
        <f>IF('Log_working_3-way'!$D658="","",'True_Odds_Calculator_3-way'!N659/'True_Odds_Calculator_3-way'!A659-1)</f>
        <v>13.554718174585908</v>
      </c>
      <c r="I658" s="6">
        <f>IF('Log_working_3-way'!$D658="","",'True_Odds_Calculator_3-way'!O659/'True_Odds_Calculator_3-way'!B659-1)</f>
        <v>10.057572367754023</v>
      </c>
      <c r="J658" s="6" t="e">
        <f>IF('Log_working_3-way'!$D658="","",'True_Odds_Calculator_3-way'!#REF!/'True_Odds_Calculator_3-way'!C659-1)</f>
        <v>#REF!</v>
      </c>
      <c r="K658" s="6">
        <f>IF('Log_working_3-way'!$D658="","",1/'True_Odds_Calculator_3-way'!A659+1/'True_Odds_Calculator_3-way'!B659+1/'True_Odds_Calculator_3-way'!C659-1)</f>
        <v>3.2183203320312659E-2</v>
      </c>
    </row>
    <row r="659" spans="4:11" x14ac:dyDescent="0.25">
      <c r="D659">
        <f>solve_for_c('True_Odds_Calculator_3-way'!A660,'True_Odds_Calculator_3-way'!B660,'True_Odds_Calculator_3-way'!C660,'Log_working_3-way'!B$1,'Log_working_3-way'!B$2)</f>
        <v>1.0296322896060919</v>
      </c>
      <c r="F659" s="6" t="e">
        <f>IF('Log_working_3-way'!D659="","",1/'True_Odds_Calculator_3-way'!N660+1/'True_Odds_Calculator_3-way'!O660+1/'True_Odds_Calculator_3-way'!#REF!-1)</f>
        <v>#REF!</v>
      </c>
      <c r="H659" s="6">
        <f>IF('Log_working_3-way'!$D659="","",'True_Odds_Calculator_3-way'!N660/'True_Odds_Calculator_3-way'!A660-1)</f>
        <v>9.418262601501457</v>
      </c>
      <c r="I659" s="6">
        <f>IF('Log_working_3-way'!$D659="","",'True_Odds_Calculator_3-way'!O660/'True_Odds_Calculator_3-way'!B660-1)</f>
        <v>7.3837273227047842</v>
      </c>
      <c r="J659" s="6" t="e">
        <f>IF('Log_working_3-way'!$D659="","",'True_Odds_Calculator_3-way'!#REF!/'True_Odds_Calculator_3-way'!C660-1)</f>
        <v>#REF!</v>
      </c>
      <c r="K659" s="6">
        <f>IF('Log_working_3-way'!$D659="","",1/'True_Odds_Calculator_3-way'!A660+1/'True_Odds_Calculator_3-way'!B660+1/'True_Odds_Calculator_3-way'!C660-1)</f>
        <v>3.1822565091610411E-2</v>
      </c>
    </row>
    <row r="660" spans="4:11" x14ac:dyDescent="0.25">
      <c r="D660">
        <f>solve_for_c('True_Odds_Calculator_3-way'!A661,'True_Odds_Calculator_3-way'!B661,'True_Odds_Calculator_3-way'!C661,'Log_working_3-way'!B$1,'Log_working_3-way'!B$2)</f>
        <v>1.0309387094450817</v>
      </c>
      <c r="F660" s="6" t="e">
        <f>IF('Log_working_3-way'!D660="","",1/'True_Odds_Calculator_3-way'!N661+1/'True_Odds_Calculator_3-way'!O661+1/'True_Odds_Calculator_3-way'!#REF!-1)</f>
        <v>#REF!</v>
      </c>
      <c r="H660" s="6">
        <f>IF('Log_working_3-way'!$D660="","",'True_Odds_Calculator_3-way'!N661/'True_Odds_Calculator_3-way'!A661-1)</f>
        <v>14.118642850473007</v>
      </c>
      <c r="I660" s="6">
        <f>IF('Log_working_3-way'!$D660="","",'True_Odds_Calculator_3-way'!O661/'True_Odds_Calculator_3-way'!B661-1)</f>
        <v>9.1353066077641287</v>
      </c>
      <c r="J660" s="6" t="e">
        <f>IF('Log_working_3-way'!$D660="","",'True_Odds_Calculator_3-way'!#REF!/'True_Odds_Calculator_3-way'!C661-1)</f>
        <v>#REF!</v>
      </c>
      <c r="K660" s="6">
        <f>IF('Log_working_3-way'!$D660="","",1/'True_Odds_Calculator_3-way'!A661+1/'True_Odds_Calculator_3-way'!B661+1/'True_Odds_Calculator_3-way'!C661-1)</f>
        <v>3.3346921270334562E-2</v>
      </c>
    </row>
    <row r="661" spans="4:11" x14ac:dyDescent="0.25">
      <c r="D661">
        <f>solve_for_c('True_Odds_Calculator_3-way'!A662,'True_Odds_Calculator_3-way'!B662,'True_Odds_Calculator_3-way'!C662,'Log_working_3-way'!B$1,'Log_working_3-way'!B$2)</f>
        <v>1.0299684147192876</v>
      </c>
      <c r="F661" s="6" t="e">
        <f>IF('Log_working_3-way'!D661="","",1/'True_Odds_Calculator_3-way'!N662+1/'True_Odds_Calculator_3-way'!O662+1/'True_Odds_Calculator_3-way'!#REF!-1)</f>
        <v>#REF!</v>
      </c>
      <c r="H661" s="6">
        <f>IF('Log_working_3-way'!$D661="","",'True_Odds_Calculator_3-way'!N662/'True_Odds_Calculator_3-way'!A662-1)</f>
        <v>17.478827720926027</v>
      </c>
      <c r="I661" s="6">
        <f>IF('Log_working_3-way'!$D661="","",'True_Odds_Calculator_3-way'!O662/'True_Odds_Calculator_3-way'!B662-1)</f>
        <v>7.4822678172427572</v>
      </c>
      <c r="J661" s="6" t="e">
        <f>IF('Log_working_3-way'!$D661="","",'True_Odds_Calculator_3-way'!#REF!/'True_Odds_Calculator_3-way'!C662-1)</f>
        <v>#REF!</v>
      </c>
      <c r="K661" s="6">
        <f>IF('Log_working_3-way'!$D661="","",1/'True_Odds_Calculator_3-way'!A662+1/'True_Odds_Calculator_3-way'!B662+1/'True_Odds_Calculator_3-way'!C662-1)</f>
        <v>3.19404084778947E-2</v>
      </c>
    </row>
    <row r="662" spans="4:11" x14ac:dyDescent="0.25">
      <c r="D662">
        <f>solve_for_c('True_Odds_Calculator_3-way'!A663,'True_Odds_Calculator_3-way'!B663,'True_Odds_Calculator_3-way'!C663,'Log_working_3-way'!B$1,'Log_working_3-way'!B$2)</f>
        <v>1.0312770770125732</v>
      </c>
      <c r="F662" s="6" t="e">
        <f>IF('Log_working_3-way'!D662="","",1/'True_Odds_Calculator_3-way'!N663+1/'True_Odds_Calculator_3-way'!O663+1/'True_Odds_Calculator_3-way'!#REF!-1)</f>
        <v>#REF!</v>
      </c>
      <c r="H662" s="6">
        <f>IF('Log_working_3-way'!$D662="","",'True_Odds_Calculator_3-way'!N663/'True_Odds_Calculator_3-way'!A663-1)</f>
        <v>6.7676983426060771</v>
      </c>
      <c r="I662" s="6">
        <f>IF('Log_working_3-way'!$D662="","",'True_Odds_Calculator_3-way'!O663/'True_Odds_Calculator_3-way'!B663-1)</f>
        <v>7.6765850583904101</v>
      </c>
      <c r="J662" s="6" t="e">
        <f>IF('Log_working_3-way'!$D662="","",'True_Odds_Calculator_3-way'!#REF!/'True_Odds_Calculator_3-way'!C663-1)</f>
        <v>#REF!</v>
      </c>
      <c r="K662" s="6">
        <f>IF('Log_working_3-way'!$D662="","",1/'True_Odds_Calculator_3-way'!A663+1/'True_Odds_Calculator_3-way'!B663+1/'True_Odds_Calculator_3-way'!C663-1)</f>
        <v>3.3137767035410715E-2</v>
      </c>
    </row>
    <row r="663" spans="4:11" x14ac:dyDescent="0.25">
      <c r="D663">
        <f>solve_for_c('True_Odds_Calculator_3-way'!A664,'True_Odds_Calculator_3-way'!B664,'True_Odds_Calculator_3-way'!C664,'Log_working_3-way'!B$1,'Log_working_3-way'!B$2)</f>
        <v>1.032202486600319</v>
      </c>
      <c r="F663" s="6" t="e">
        <f>IF('Log_working_3-way'!D663="","",1/'True_Odds_Calculator_3-way'!N664+1/'True_Odds_Calculator_3-way'!O664+1/'True_Odds_Calculator_3-way'!#REF!-1)</f>
        <v>#REF!</v>
      </c>
      <c r="H663" s="6">
        <f>IF('Log_working_3-way'!$D663="","",'True_Odds_Calculator_3-way'!N664/'True_Odds_Calculator_3-way'!A664-1)</f>
        <v>6.5034491636586438</v>
      </c>
      <c r="I663" s="6">
        <f>IF('Log_working_3-way'!$D663="","",'True_Odds_Calculator_3-way'!O664/'True_Odds_Calculator_3-way'!B664-1)</f>
        <v>7.8801839454682252</v>
      </c>
      <c r="J663" s="6" t="e">
        <f>IF('Log_working_3-way'!$D663="","",'True_Odds_Calculator_3-way'!#REF!/'True_Odds_Calculator_3-way'!C664-1)</f>
        <v>#REF!</v>
      </c>
      <c r="K663" s="6">
        <f>IF('Log_working_3-way'!$D663="","",1/'True_Odds_Calculator_3-way'!A664+1/'True_Odds_Calculator_3-way'!B664+1/'True_Odds_Calculator_3-way'!C664-1)</f>
        <v>3.4070522846534557E-2</v>
      </c>
    </row>
    <row r="664" spans="4:11" x14ac:dyDescent="0.25">
      <c r="D664">
        <f>solve_for_c('True_Odds_Calculator_3-way'!A665,'True_Odds_Calculator_3-way'!B665,'True_Odds_Calculator_3-way'!C665,'Log_working_3-way'!B$1,'Log_working_3-way'!B$2)</f>
        <v>1.0530430247031732</v>
      </c>
      <c r="F664" s="6" t="e">
        <f>IF('Log_working_3-way'!D664="","",1/'True_Odds_Calculator_3-way'!N665+1/'True_Odds_Calculator_3-way'!O665+1/'True_Odds_Calculator_3-way'!#REF!-1)</f>
        <v>#REF!</v>
      </c>
      <c r="H664" s="6">
        <f>IF('Log_working_3-way'!$D664="","",'True_Odds_Calculator_3-way'!N665/'True_Odds_Calculator_3-way'!A665-1)</f>
        <v>2.7332973972801238</v>
      </c>
      <c r="I664" s="6">
        <f>IF('Log_working_3-way'!$D664="","",'True_Odds_Calculator_3-way'!O665/'True_Odds_Calculator_3-way'!B665-1)</f>
        <v>5.2918178490848158</v>
      </c>
      <c r="J664" s="6" t="e">
        <f>IF('Log_working_3-way'!$D664="","",'True_Odds_Calculator_3-way'!#REF!/'True_Odds_Calculator_3-way'!C665-1)</f>
        <v>#REF!</v>
      </c>
      <c r="K664" s="6">
        <f>IF('Log_working_3-way'!$D664="","",1/'True_Odds_Calculator_3-way'!A665+1/'True_Odds_Calculator_3-way'!B665+1/'True_Odds_Calculator_3-way'!C665-1)</f>
        <v>5.032730595865309E-2</v>
      </c>
    </row>
    <row r="665" spans="4:11" x14ac:dyDescent="0.25">
      <c r="D665">
        <f>solve_for_c('True_Odds_Calculator_3-way'!A666,'True_Odds_Calculator_3-way'!B666,'True_Odds_Calculator_3-way'!C666,'Log_working_3-way'!B$1,'Log_working_3-way'!B$2)</f>
        <v>1.0448056347562535</v>
      </c>
      <c r="F665" s="6" t="e">
        <f>IF('Log_working_3-way'!D665="","",1/'True_Odds_Calculator_3-way'!N666+1/'True_Odds_Calculator_3-way'!O666+1/'True_Odds_Calculator_3-way'!#REF!-1)</f>
        <v>#REF!</v>
      </c>
      <c r="H665" s="6">
        <f>IF('Log_working_3-way'!$D665="","",'True_Odds_Calculator_3-way'!N666/'True_Odds_Calculator_3-way'!A666-1)</f>
        <v>21.73872642160952</v>
      </c>
      <c r="I665" s="6">
        <f>IF('Log_working_3-way'!$D665="","",'True_Odds_Calculator_3-way'!O666/'True_Odds_Calculator_3-way'!B666-1)</f>
        <v>6.4145527879837996</v>
      </c>
      <c r="J665" s="6" t="e">
        <f>IF('Log_working_3-way'!$D665="","",'True_Odds_Calculator_3-way'!#REF!/'True_Odds_Calculator_3-way'!C666-1)</f>
        <v>#REF!</v>
      </c>
      <c r="K665" s="6">
        <f>IF('Log_working_3-way'!$D665="","",1/'True_Odds_Calculator_3-way'!A666+1/'True_Odds_Calculator_3-way'!B666+1/'True_Odds_Calculator_3-way'!C666-1)</f>
        <v>4.646845490013396E-2</v>
      </c>
    </row>
    <row r="666" spans="4:11" x14ac:dyDescent="0.25">
      <c r="D666">
        <f>solve_for_c('True_Odds_Calculator_3-way'!A667,'True_Odds_Calculator_3-way'!B667,'True_Odds_Calculator_3-way'!C667,'Log_working_3-way'!B$1,'Log_working_3-way'!B$2)</f>
        <v>1.0413376311299696</v>
      </c>
      <c r="F666" s="6" t="e">
        <f>IF('Log_working_3-way'!D666="","",1/'True_Odds_Calculator_3-way'!N667+1/'True_Odds_Calculator_3-way'!O667+1/'True_Odds_Calculator_3-way'!#REF!-1)</f>
        <v>#REF!</v>
      </c>
      <c r="H666" s="6">
        <f>IF('Log_working_3-way'!$D666="","",'True_Odds_Calculator_3-way'!N667/'True_Odds_Calculator_3-way'!A667-1)</f>
        <v>9.6416275430359928</v>
      </c>
      <c r="I666" s="6">
        <f>IF('Log_working_3-way'!$D666="","",'True_Odds_Calculator_3-way'!O667/'True_Odds_Calculator_3-way'!B667-1)</f>
        <v>7.2850041425020695</v>
      </c>
      <c r="J666" s="6" t="e">
        <f>IF('Log_working_3-way'!$D666="","",'True_Odds_Calculator_3-way'!#REF!/'True_Odds_Calculator_3-way'!C667-1)</f>
        <v>#REF!</v>
      </c>
      <c r="K666" s="6">
        <f>IF('Log_working_3-way'!$D666="","",1/'True_Odds_Calculator_3-way'!A667+1/'True_Odds_Calculator_3-way'!B667+1/'True_Odds_Calculator_3-way'!C667-1)</f>
        <v>4.4117647058823595E-2</v>
      </c>
    </row>
    <row r="667" spans="4:11" x14ac:dyDescent="0.25">
      <c r="D667">
        <f>solve_for_c('True_Odds_Calculator_3-way'!A668,'True_Odds_Calculator_3-way'!B668,'True_Odds_Calculator_3-way'!C668,'Log_working_3-way'!B$1,'Log_working_3-way'!B$2)</f>
        <v>1.0438995949939536</v>
      </c>
      <c r="F667" s="6" t="e">
        <f>IF('Log_working_3-way'!D667="","",1/'True_Odds_Calculator_3-way'!N668+1/'True_Odds_Calculator_3-way'!O668+1/'True_Odds_Calculator_3-way'!#REF!-1)</f>
        <v>#REF!</v>
      </c>
      <c r="H667" s="6">
        <f>IF('Log_working_3-way'!$D667="","",'True_Odds_Calculator_3-way'!N668/'True_Odds_Calculator_3-way'!A668-1)</f>
        <v>19.879975630677521</v>
      </c>
      <c r="I667" s="6">
        <f>IF('Log_working_3-way'!$D667="","",'True_Odds_Calculator_3-way'!O668/'True_Odds_Calculator_3-way'!B668-1)</f>
        <v>9.2791654284601766</v>
      </c>
      <c r="J667" s="6" t="e">
        <f>IF('Log_working_3-way'!$D667="","",'True_Odds_Calculator_3-way'!#REF!/'True_Odds_Calculator_3-way'!C668-1)</f>
        <v>#REF!</v>
      </c>
      <c r="K667" s="6">
        <f>IF('Log_working_3-way'!$D667="","",1/'True_Odds_Calculator_3-way'!A668+1/'True_Odds_Calculator_3-way'!B668+1/'True_Odds_Calculator_3-way'!C668-1)</f>
        <v>4.5785138501224676E-2</v>
      </c>
    </row>
    <row r="668" spans="4:11" x14ac:dyDescent="0.25">
      <c r="D668">
        <f>solve_for_c('True_Odds_Calculator_3-way'!A669,'True_Odds_Calculator_3-way'!B669,'True_Odds_Calculator_3-way'!C669,'Log_working_3-way'!B$1,'Log_working_3-way'!B$2)</f>
        <v>1.0419870645365341</v>
      </c>
      <c r="F668" s="6" t="e">
        <f>IF('Log_working_3-way'!D668="","",1/'True_Odds_Calculator_3-way'!N669+1/'True_Odds_Calculator_3-way'!O669+1/'True_Odds_Calculator_3-way'!#REF!-1)</f>
        <v>#REF!</v>
      </c>
      <c r="H668" s="6">
        <f>IF('Log_working_3-way'!$D668="","",'True_Odds_Calculator_3-way'!N669/'True_Odds_Calculator_3-way'!A669-1)</f>
        <v>6.0353550983134499</v>
      </c>
      <c r="I668" s="6">
        <f>IF('Log_working_3-way'!$D668="","",'True_Odds_Calculator_3-way'!O669/'True_Odds_Calculator_3-way'!B669-1)</f>
        <v>7.6908566695225868</v>
      </c>
      <c r="J668" s="6" t="e">
        <f>IF('Log_working_3-way'!$D668="","",'True_Odds_Calculator_3-way'!#REF!/'True_Odds_Calculator_3-way'!C669-1)</f>
        <v>#REF!</v>
      </c>
      <c r="K668" s="6">
        <f>IF('Log_working_3-way'!$D668="","",1/'True_Odds_Calculator_3-way'!A669+1/'True_Odds_Calculator_3-way'!B669+1/'True_Odds_Calculator_3-way'!C669-1)</f>
        <v>4.3905642511755882E-2</v>
      </c>
    </row>
    <row r="669" spans="4:11" x14ac:dyDescent="0.25">
      <c r="D669">
        <f>solve_for_c('True_Odds_Calculator_3-way'!A670,'True_Odds_Calculator_3-way'!B670,'True_Odds_Calculator_3-way'!C670,'Log_working_3-way'!B$1,'Log_working_3-way'!B$2)</f>
        <v>1.0433917423235692</v>
      </c>
      <c r="F669" s="6" t="e">
        <f>IF('Log_working_3-way'!D669="","",1/'True_Odds_Calculator_3-way'!N670+1/'True_Odds_Calculator_3-way'!O670+1/'True_Odds_Calculator_3-way'!#REF!-1)</f>
        <v>#REF!</v>
      </c>
      <c r="H669" s="6">
        <f>IF('Log_working_3-way'!$D669="","",'True_Odds_Calculator_3-way'!N670/'True_Odds_Calculator_3-way'!A670-1)</f>
        <v>20.693612705146577</v>
      </c>
      <c r="I669" s="6">
        <f>IF('Log_working_3-way'!$D669="","",'True_Odds_Calculator_3-way'!O670/'True_Odds_Calculator_3-way'!B670-1)</f>
        <v>6.1418101488321843</v>
      </c>
      <c r="J669" s="6" t="e">
        <f>IF('Log_working_3-way'!$D669="","",'True_Odds_Calculator_3-way'!#REF!/'True_Odds_Calculator_3-way'!C670-1)</f>
        <v>#REF!</v>
      </c>
      <c r="K669" s="6">
        <f>IF('Log_working_3-way'!$D669="","",1/'True_Odds_Calculator_3-way'!A670+1/'True_Odds_Calculator_3-way'!B670+1/'True_Odds_Calculator_3-way'!C670-1)</f>
        <v>4.5272508072003559E-2</v>
      </c>
    </row>
    <row r="670" spans="4:11" x14ac:dyDescent="0.25">
      <c r="D670">
        <f>solve_for_c('True_Odds_Calculator_3-way'!A671,'True_Odds_Calculator_3-way'!B671,'True_Odds_Calculator_3-way'!C671,'Log_working_3-way'!B$1,'Log_working_3-way'!B$2)</f>
        <v>1.041950731553166</v>
      </c>
      <c r="F670" s="6" t="e">
        <f>IF('Log_working_3-way'!D670="","",1/'True_Odds_Calculator_3-way'!N671+1/'True_Odds_Calculator_3-way'!O671+1/'True_Odds_Calculator_3-way'!#REF!-1)</f>
        <v>#REF!</v>
      </c>
      <c r="H670" s="6">
        <f>IF('Log_working_3-way'!$D670="","",'True_Odds_Calculator_3-way'!N671/'True_Odds_Calculator_3-way'!A671-1)</f>
        <v>11.125159146550875</v>
      </c>
      <c r="I670" s="6">
        <f>IF('Log_working_3-way'!$D670="","",'True_Odds_Calculator_3-way'!O671/'True_Odds_Calculator_3-way'!B671-1)</f>
        <v>5.8082822497479372</v>
      </c>
      <c r="J670" s="6" t="e">
        <f>IF('Log_working_3-way'!$D670="","",'True_Odds_Calculator_3-way'!#REF!/'True_Odds_Calculator_3-way'!C671-1)</f>
        <v>#REF!</v>
      </c>
      <c r="K670" s="6">
        <f>IF('Log_working_3-way'!$D670="","",1/'True_Odds_Calculator_3-way'!A671+1/'True_Odds_Calculator_3-way'!B671+1/'True_Odds_Calculator_3-way'!C671-1)</f>
        <v>4.4479481057705161E-2</v>
      </c>
    </row>
    <row r="671" spans="4:11" x14ac:dyDescent="0.25">
      <c r="D671">
        <f>solve_for_c('True_Odds_Calculator_3-way'!A672,'True_Odds_Calculator_3-way'!B672,'True_Odds_Calculator_3-way'!C672,'Log_working_3-way'!B$1,'Log_working_3-way'!B$2)</f>
        <v>1.0420297512183088</v>
      </c>
      <c r="F671" s="6" t="e">
        <f>IF('Log_working_3-way'!D671="","",1/'True_Odds_Calculator_3-way'!N672+1/'True_Odds_Calculator_3-way'!O672+1/'True_Odds_Calculator_3-way'!#REF!-1)</f>
        <v>#REF!</v>
      </c>
      <c r="H671" s="6">
        <f>IF('Log_working_3-way'!$D671="","",'True_Odds_Calculator_3-way'!N672/'True_Odds_Calculator_3-way'!A672-1)</f>
        <v>7.3285520635089494</v>
      </c>
      <c r="I671" s="6">
        <f>IF('Log_working_3-way'!$D671="","",'True_Odds_Calculator_3-way'!O672/'True_Odds_Calculator_3-way'!B672-1)</f>
        <v>9.2889065486752198</v>
      </c>
      <c r="J671" s="6" t="e">
        <f>IF('Log_working_3-way'!$D671="","",'True_Odds_Calculator_3-way'!#REF!/'True_Odds_Calculator_3-way'!C672-1)</f>
        <v>#REF!</v>
      </c>
      <c r="K671" s="6">
        <f>IF('Log_working_3-way'!$D671="","",1/'True_Odds_Calculator_3-way'!A672+1/'True_Odds_Calculator_3-way'!B672+1/'True_Odds_Calculator_3-way'!C672-1)</f>
        <v>4.4795031466521751E-2</v>
      </c>
    </row>
    <row r="672" spans="4:11" x14ac:dyDescent="0.25">
      <c r="D672">
        <f>solve_for_c('True_Odds_Calculator_3-way'!A673,'True_Odds_Calculator_3-way'!B673,'True_Odds_Calculator_3-way'!C673,'Log_working_3-way'!B$1,'Log_working_3-way'!B$2)</f>
        <v>1.0296206345899559</v>
      </c>
      <c r="F672" s="6" t="e">
        <f>IF('Log_working_3-way'!D672="","",1/'True_Odds_Calculator_3-way'!N673+1/'True_Odds_Calculator_3-way'!O673+1/'True_Odds_Calculator_3-way'!#REF!-1)</f>
        <v>#REF!</v>
      </c>
      <c r="H672" s="6">
        <f>IF('Log_working_3-way'!$D672="","",'True_Odds_Calculator_3-way'!N673/'True_Odds_Calculator_3-way'!A673-1)</f>
        <v>5.2829602912730218</v>
      </c>
      <c r="I672" s="6">
        <f>IF('Log_working_3-way'!$D672="","",'True_Odds_Calculator_3-way'!O673/'True_Odds_Calculator_3-way'!B673-1)</f>
        <v>6.1268346591669216</v>
      </c>
      <c r="J672" s="6" t="e">
        <f>IF('Log_working_3-way'!$D672="","",'True_Odds_Calculator_3-way'!#REF!/'True_Odds_Calculator_3-way'!C673-1)</f>
        <v>#REF!</v>
      </c>
      <c r="K672" s="6">
        <f>IF('Log_working_3-way'!$D672="","",1/'True_Odds_Calculator_3-way'!A673+1/'True_Odds_Calculator_3-way'!B673+1/'True_Odds_Calculator_3-way'!C673-1)</f>
        <v>3.0506141286256838E-2</v>
      </c>
    </row>
    <row r="673" spans="4:11" x14ac:dyDescent="0.25">
      <c r="D673">
        <f>solve_for_c('True_Odds_Calculator_3-way'!A674,'True_Odds_Calculator_3-way'!B674,'True_Odds_Calculator_3-way'!C674,'Log_working_3-way'!B$1,'Log_working_3-way'!B$2)</f>
        <v>1.0342337039613663</v>
      </c>
      <c r="F673" s="6" t="e">
        <f>IF('Log_working_3-way'!D673="","",1/'True_Odds_Calculator_3-way'!N674+1/'True_Odds_Calculator_3-way'!O674+1/'True_Odds_Calculator_3-way'!#REF!-1)</f>
        <v>#REF!</v>
      </c>
      <c r="H673" s="6">
        <f>IF('Log_working_3-way'!$D673="","",'True_Odds_Calculator_3-way'!N674/'True_Odds_Calculator_3-way'!A674-1)</f>
        <v>37.850989189352518</v>
      </c>
      <c r="I673" s="6">
        <f>IF('Log_working_3-way'!$D673="","",'True_Odds_Calculator_3-way'!O674/'True_Odds_Calculator_3-way'!B674-1)</f>
        <v>4.1969526648394435</v>
      </c>
      <c r="J673" s="6" t="e">
        <f>IF('Log_working_3-way'!$D673="","",'True_Odds_Calculator_3-way'!#REF!/'True_Odds_Calculator_3-way'!C674-1)</f>
        <v>#REF!</v>
      </c>
      <c r="K673" s="6">
        <f>IF('Log_working_3-way'!$D673="","",1/'True_Odds_Calculator_3-way'!A674+1/'True_Odds_Calculator_3-way'!B674+1/'True_Odds_Calculator_3-way'!C674-1)</f>
        <v>3.1059540553211473E-2</v>
      </c>
    </row>
    <row r="674" spans="4:11" x14ac:dyDescent="0.25">
      <c r="D674">
        <f>solve_for_c('True_Odds_Calculator_3-way'!A675,'True_Odds_Calculator_3-way'!B675,'True_Odds_Calculator_3-way'!C675,'Log_working_3-way'!B$1,'Log_working_3-way'!B$2)</f>
        <v>1.034564795206609</v>
      </c>
      <c r="F674" s="6" t="e">
        <f>IF('Log_working_3-way'!D674="","",1/'True_Odds_Calculator_3-way'!N675+1/'True_Odds_Calculator_3-way'!O675+1/'True_Odds_Calculator_3-way'!#REF!-1)</f>
        <v>#REF!</v>
      </c>
      <c r="H674" s="6">
        <f>IF('Log_working_3-way'!$D674="","",'True_Odds_Calculator_3-way'!N675/'True_Odds_Calculator_3-way'!A675-1)</f>
        <v>25.766388320913507</v>
      </c>
      <c r="I674" s="6">
        <f>IF('Log_working_3-way'!$D674="","",'True_Odds_Calculator_3-way'!O675/'True_Odds_Calculator_3-way'!B675-1)</f>
        <v>6.9788167061779749</v>
      </c>
      <c r="J674" s="6" t="e">
        <f>IF('Log_working_3-way'!$D674="","",'True_Odds_Calculator_3-way'!#REF!/'True_Odds_Calculator_3-way'!C675-1)</f>
        <v>#REF!</v>
      </c>
      <c r="K674" s="6">
        <f>IF('Log_working_3-way'!$D674="","",1/'True_Odds_Calculator_3-way'!A675+1/'True_Odds_Calculator_3-way'!B675+1/'True_Odds_Calculator_3-way'!C675-1)</f>
        <v>3.4911049365861979E-2</v>
      </c>
    </row>
    <row r="675" spans="4:11" x14ac:dyDescent="0.25">
      <c r="D675">
        <f>solve_for_c('True_Odds_Calculator_3-way'!A676,'True_Odds_Calculator_3-way'!B676,'True_Odds_Calculator_3-way'!C676,'Log_working_3-way'!B$1,'Log_working_3-way'!B$2)</f>
        <v>1.0321964632727092</v>
      </c>
      <c r="F675" s="6" t="e">
        <f>IF('Log_working_3-way'!D675="","",1/'True_Odds_Calculator_3-way'!N676+1/'True_Odds_Calculator_3-way'!O676+1/'True_Odds_Calculator_3-way'!#REF!-1)</f>
        <v>#REF!</v>
      </c>
      <c r="H675" s="6">
        <f>IF('Log_working_3-way'!$D675="","",'True_Odds_Calculator_3-way'!N676/'True_Odds_Calculator_3-way'!A676-1)</f>
        <v>16.655503680986623</v>
      </c>
      <c r="I675" s="6">
        <f>IF('Log_working_3-way'!$D675="","",'True_Odds_Calculator_3-way'!O676/'True_Odds_Calculator_3-way'!B676-1)</f>
        <v>7.7181303786318143</v>
      </c>
      <c r="J675" s="6" t="e">
        <f>IF('Log_working_3-way'!$D675="","",'True_Odds_Calculator_3-way'!#REF!/'True_Odds_Calculator_3-way'!C676-1)</f>
        <v>#REF!</v>
      </c>
      <c r="K675" s="6">
        <f>IF('Log_working_3-way'!$D675="","",1/'True_Odds_Calculator_3-way'!A676+1/'True_Odds_Calculator_3-way'!B676+1/'True_Odds_Calculator_3-way'!C676-1)</f>
        <v>3.4399193908396519E-2</v>
      </c>
    </row>
    <row r="676" spans="4:11" x14ac:dyDescent="0.25">
      <c r="D676">
        <f>solve_for_c('True_Odds_Calculator_3-way'!A677,'True_Odds_Calculator_3-way'!B677,'True_Odds_Calculator_3-way'!C677,'Log_working_3-way'!B$1,'Log_working_3-way'!B$2)</f>
        <v>1.0207837990283988</v>
      </c>
      <c r="F676" s="6" t="e">
        <f>IF('Log_working_3-way'!D676="","",1/'True_Odds_Calculator_3-way'!N677+1/'True_Odds_Calculator_3-way'!O677+1/'True_Odds_Calculator_3-way'!#REF!-1)</f>
        <v>#REF!</v>
      </c>
      <c r="H676" s="6">
        <f>IF('Log_working_3-way'!$D676="","",'True_Odds_Calculator_3-way'!N677/'True_Odds_Calculator_3-way'!A677-1)</f>
        <v>7.1239973065696507</v>
      </c>
      <c r="I676" s="6">
        <f>IF('Log_working_3-way'!$D676="","",'True_Odds_Calculator_3-way'!O677/'True_Odds_Calculator_3-way'!B677-1)</f>
        <v>8.2043583846470067</v>
      </c>
      <c r="J676" s="6" t="e">
        <f>IF('Log_working_3-way'!$D676="","",'True_Odds_Calculator_3-way'!#REF!/'True_Odds_Calculator_3-way'!C677-1)</f>
        <v>#REF!</v>
      </c>
      <c r="K676" s="6">
        <f>IF('Log_working_3-way'!$D676="","",1/'True_Odds_Calculator_3-way'!A677+1/'True_Odds_Calculator_3-way'!B677+1/'True_Odds_Calculator_3-way'!C677-1)</f>
        <v>2.2283331648441873E-2</v>
      </c>
    </row>
    <row r="677" spans="4:11" x14ac:dyDescent="0.25">
      <c r="D677">
        <f>solve_for_c('True_Odds_Calculator_3-way'!A678,'True_Odds_Calculator_3-way'!B678,'True_Odds_Calculator_3-way'!C678,'Log_working_3-way'!B$1,'Log_working_3-way'!B$2)</f>
        <v>1.041247294360292</v>
      </c>
      <c r="F677" s="6" t="e">
        <f>IF('Log_working_3-way'!D677="","",1/'True_Odds_Calculator_3-way'!N678+1/'True_Odds_Calculator_3-way'!O678+1/'True_Odds_Calculator_3-way'!#REF!-1)</f>
        <v>#REF!</v>
      </c>
      <c r="H677" s="6">
        <f>IF('Log_working_3-way'!$D677="","",'True_Odds_Calculator_3-way'!N678/'True_Odds_Calculator_3-way'!A678-1)</f>
        <v>64.572991483885446</v>
      </c>
      <c r="I677" s="6">
        <f>IF('Log_working_3-way'!$D677="","",'True_Odds_Calculator_3-way'!O678/'True_Odds_Calculator_3-way'!B678-1)</f>
        <v>0.84154315082370568</v>
      </c>
      <c r="J677" s="6" t="e">
        <f>IF('Log_working_3-way'!$D677="","",'True_Odds_Calculator_3-way'!#REF!/'True_Odds_Calculator_3-way'!C678-1)</f>
        <v>#REF!</v>
      </c>
      <c r="K677" s="6">
        <f>IF('Log_working_3-way'!$D677="","",1/'True_Odds_Calculator_3-way'!A678+1/'True_Odds_Calculator_3-way'!B678+1/'True_Odds_Calculator_3-way'!C678-1)</f>
        <v>2.4602336077745868E-2</v>
      </c>
    </row>
    <row r="678" spans="4:11" x14ac:dyDescent="0.25">
      <c r="D678">
        <f>solve_for_c('True_Odds_Calculator_3-way'!A679,'True_Odds_Calculator_3-way'!B679,'True_Odds_Calculator_3-way'!C679,'Log_working_3-way'!B$1,'Log_working_3-way'!B$2)</f>
        <v>1.0291032851253468</v>
      </c>
      <c r="F678" s="6" t="e">
        <f>IF('Log_working_3-way'!D678="","",1/'True_Odds_Calculator_3-way'!N679+1/'True_Odds_Calculator_3-way'!O679+1/'True_Odds_Calculator_3-way'!#REF!-1)</f>
        <v>#REF!</v>
      </c>
      <c r="H678" s="6">
        <f>IF('Log_working_3-way'!$D678="","",'True_Odds_Calculator_3-way'!N679/'True_Odds_Calculator_3-way'!A679-1)</f>
        <v>25.074983582241117</v>
      </c>
      <c r="I678" s="6">
        <f>IF('Log_working_3-way'!$D678="","",'True_Odds_Calculator_3-way'!O679/'True_Odds_Calculator_3-way'!B679-1)</f>
        <v>7.207705714701353</v>
      </c>
      <c r="J678" s="6" t="e">
        <f>IF('Log_working_3-way'!$D678="","",'True_Odds_Calculator_3-way'!#REF!/'True_Odds_Calculator_3-way'!C679-1)</f>
        <v>#REF!</v>
      </c>
      <c r="K678" s="6">
        <f>IF('Log_working_3-way'!$D678="","",1/'True_Odds_Calculator_3-way'!A679+1/'True_Odds_Calculator_3-way'!B679+1/'True_Odds_Calculator_3-way'!C679-1)</f>
        <v>2.9582941320891232E-2</v>
      </c>
    </row>
    <row r="679" spans="4:11" x14ac:dyDescent="0.25">
      <c r="D679">
        <f>solve_for_c('True_Odds_Calculator_3-way'!A680,'True_Odds_Calculator_3-way'!B680,'True_Odds_Calculator_3-way'!C680,'Log_working_3-way'!B$1,'Log_working_3-way'!B$2)</f>
        <v>1.0199019120922195</v>
      </c>
      <c r="F679" s="6" t="e">
        <f>IF('Log_working_3-way'!D679="","",1/'True_Odds_Calculator_3-way'!N680+1/'True_Odds_Calculator_3-way'!O680+1/'True_Odds_Calculator_3-way'!#REF!-1)</f>
        <v>#REF!</v>
      </c>
      <c r="H679" s="6">
        <f>IF('Log_working_3-way'!$D679="","",'True_Odds_Calculator_3-way'!N680/'True_Odds_Calculator_3-way'!A680-1)</f>
        <v>9.8757062146892647</v>
      </c>
      <c r="I679" s="6">
        <f>IF('Log_working_3-way'!$D679="","",'True_Odds_Calculator_3-way'!O680/'True_Odds_Calculator_3-way'!B680-1)</f>
        <v>9.3180717587497242</v>
      </c>
      <c r="J679" s="6" t="e">
        <f>IF('Log_working_3-way'!$D679="","",'True_Odds_Calculator_3-way'!#REF!/'True_Odds_Calculator_3-way'!C680-1)</f>
        <v>#REF!</v>
      </c>
      <c r="K679" s="6">
        <f>IF('Log_working_3-way'!$D679="","",1/'True_Odds_Calculator_3-way'!A680+1/'True_Odds_Calculator_3-way'!B680+1/'True_Odds_Calculator_3-way'!C680-1)</f>
        <v>2.1645021645021689E-2</v>
      </c>
    </row>
    <row r="680" spans="4:11" x14ac:dyDescent="0.25">
      <c r="D680">
        <f>solve_for_c('True_Odds_Calculator_3-way'!A681,'True_Odds_Calculator_3-way'!B681,'True_Odds_Calculator_3-way'!C681,'Log_working_3-way'!B$1,'Log_working_3-way'!B$2)</f>
        <v>1.0502727465292829</v>
      </c>
      <c r="F680" s="6" t="e">
        <f>IF('Log_working_3-way'!D680="","",1/'True_Odds_Calculator_3-way'!N681+1/'True_Odds_Calculator_3-way'!O681+1/'True_Odds_Calculator_3-way'!#REF!-1)</f>
        <v>#REF!</v>
      </c>
      <c r="H680" s="6">
        <f>IF('Log_working_3-way'!$D680="","",'True_Odds_Calculator_3-way'!N681/'True_Odds_Calculator_3-way'!A681-1)</f>
        <v>20.146075304348283</v>
      </c>
      <c r="I680" s="6">
        <f>IF('Log_working_3-way'!$D680="","",'True_Odds_Calculator_3-way'!O681/'True_Odds_Calculator_3-way'!B681-1)</f>
        <v>9.4204772650172064</v>
      </c>
      <c r="J680" s="6" t="e">
        <f>IF('Log_working_3-way'!$D680="","",'True_Odds_Calculator_3-way'!#REF!/'True_Odds_Calculator_3-way'!C681-1)</f>
        <v>#REF!</v>
      </c>
      <c r="K680" s="6">
        <f>IF('Log_working_3-way'!$D680="","",1/'True_Odds_Calculator_3-way'!A681+1/'True_Odds_Calculator_3-way'!B681+1/'True_Odds_Calculator_3-way'!C681-1)</f>
        <v>5.2200499625608021E-2</v>
      </c>
    </row>
    <row r="681" spans="4:11" x14ac:dyDescent="0.25">
      <c r="D681">
        <f>solve_for_c('True_Odds_Calculator_3-way'!A682,'True_Odds_Calculator_3-way'!B682,'True_Odds_Calculator_3-way'!C682,'Log_working_3-way'!B$1,'Log_working_3-way'!B$2)</f>
        <v>1.0254011756332493</v>
      </c>
      <c r="F681" s="6" t="e">
        <f>IF('Log_working_3-way'!D681="","",1/'True_Odds_Calculator_3-way'!N682+1/'True_Odds_Calculator_3-way'!O682+1/'True_Odds_Calculator_3-way'!#REF!-1)</f>
        <v>#REF!</v>
      </c>
      <c r="H681" s="6">
        <f>IF('Log_working_3-way'!$D681="","",'True_Odds_Calculator_3-way'!N682/'True_Odds_Calculator_3-way'!A682-1)</f>
        <v>28.132202262282448</v>
      </c>
      <c r="I681" s="6">
        <f>IF('Log_working_3-way'!$D681="","",'True_Odds_Calculator_3-way'!O682/'True_Odds_Calculator_3-way'!B682-1)</f>
        <v>7.798062220432838</v>
      </c>
      <c r="J681" s="6" t="e">
        <f>IF('Log_working_3-way'!$D681="","",'True_Odds_Calculator_3-way'!#REF!/'True_Odds_Calculator_3-way'!C682-1)</f>
        <v>#REF!</v>
      </c>
      <c r="K681" s="6">
        <f>IF('Log_working_3-way'!$D681="","",1/'True_Odds_Calculator_3-way'!A682+1/'True_Odds_Calculator_3-way'!B682+1/'True_Odds_Calculator_3-way'!C682-1)</f>
        <v>2.5001507161584335E-2</v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solve_for_c('True_Odds_Calculator_3-way'!A813,'True_Odds_Calculator_3-way'!B813,'True_Odds_Calculator_3-way'!C813,'Log_working_3-way'!B$1,'Log_working_3-way'!B$2)</f>
        <v/>
      </c>
      <c r="F813" s="6" t="str">
        <f>IF('Log_working_3-way'!D813="","",1/'True_Odds_Calculator_3-way'!N813+1/'True_Odds_Calculator_3-way'!O813+1/'True_Odds_Calculator_3-way'!#REF!-1)</f>
        <v/>
      </c>
      <c r="H813" s="6" t="str">
        <f>IF('Log_working_3-way'!$D813="","",'True_Odds_Calculator_3-way'!N813/'True_Odds_Calculator_3-way'!A813-1)</f>
        <v/>
      </c>
      <c r="I813" s="6" t="str">
        <f>IF('Log_working_3-way'!$D813="","",'True_Odds_Calculator_3-way'!O813/'True_Odds_Calculator_3-way'!B813-1)</f>
        <v/>
      </c>
      <c r="J813" s="6" t="str">
        <f>IF('Log_working_3-way'!$D813="","",'True_Odds_Calculator_3-way'!#REF!/'True_Odds_Calculator_3-way'!C813-1)</f>
        <v/>
      </c>
      <c r="K813" s="6" t="str">
        <f>IF('Log_working_3-way'!$D813="","",1/'True_Odds_Calculator_3-way'!A813+1/'True_Odds_Calculator_3-way'!B813+1/'True_Odds_Calculator_3-way'!C813-1)</f>
        <v/>
      </c>
    </row>
    <row r="814" spans="4:11" x14ac:dyDescent="0.25">
      <c r="D814" t="str">
        <f>solve_for_c('True_Odds_Calculator_3-way'!A814,'True_Odds_Calculator_3-way'!B814,'True_Odds_Calculator_3-way'!C814,'Log_working_3-way'!B$1,'Log_working_3-way'!B$2)</f>
        <v/>
      </c>
      <c r="F814" s="6" t="str">
        <f>IF('Log_working_3-way'!D814="","",1/'True_Odds_Calculator_3-way'!N814+1/'True_Odds_Calculator_3-way'!O814+1/'True_Odds_Calculator_3-way'!#REF!-1)</f>
        <v/>
      </c>
      <c r="H814" s="6" t="str">
        <f>IF('Log_working_3-way'!$D814="","",'True_Odds_Calculator_3-way'!N814/'True_Odds_Calculator_3-way'!A814-1)</f>
        <v/>
      </c>
      <c r="I814" s="6" t="str">
        <f>IF('Log_working_3-way'!$D814="","",'True_Odds_Calculator_3-way'!O814/'True_Odds_Calculator_3-way'!B814-1)</f>
        <v/>
      </c>
      <c r="J814" s="6" t="str">
        <f>IF('Log_working_3-way'!$D814="","",'True_Odds_Calculator_3-way'!#REF!/'True_Odds_Calculator_3-way'!C814-1)</f>
        <v/>
      </c>
      <c r="K814" s="6" t="str">
        <f>IF('Log_working_3-way'!$D814="","",1/'True_Odds_Calculator_3-way'!A814+1/'True_Odds_Calculator_3-way'!B814+1/'True_Odds_Calculator_3-way'!C814-1)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solve_for_c('True_Odds_Calculator_3-way'!A815,'True_Odds_Calculator_3-way'!B815,'True_Odds_Calculator_3-way'!C815,'Log_working_3-way'!B$1,'Log_working_3-way'!B$2)</f>
        <v/>
      </c>
      <c r="F817" s="6" t="str">
        <f>IF('Log_working_3-way'!D817="","",1/'True_Odds_Calculator_3-way'!N815+1/'True_Odds_Calculator_3-way'!O815+1/'True_Odds_Calculator_3-way'!#REF!-1)</f>
        <v/>
      </c>
      <c r="H817" s="6" t="str">
        <f>IF('Log_working_3-way'!$D817="","",'True_Odds_Calculator_3-way'!N815/'True_Odds_Calculator_3-way'!A815-1)</f>
        <v/>
      </c>
      <c r="I817" s="6" t="str">
        <f>IF('Log_working_3-way'!$D817="","",'True_Odds_Calculator_3-way'!O815/'True_Odds_Calculator_3-way'!B815-1)</f>
        <v/>
      </c>
      <c r="J817" s="6" t="str">
        <f>IF('Log_working_3-way'!$D817="","",'True_Odds_Calculator_3-way'!#REF!/'True_Odds_Calculator_3-way'!C815-1)</f>
        <v/>
      </c>
      <c r="K817" s="6" t="str">
        <f>IF('Log_working_3-way'!$D817="","",1/'True_Odds_Calculator_3-way'!A815+1/'True_Odds_Calculator_3-way'!B815+1/'True_Odds_Calculator_3-way'!C815-1)</f>
        <v/>
      </c>
    </row>
    <row r="818" spans="4:11" x14ac:dyDescent="0.25">
      <c r="D818" t="str">
        <f>solve_for_c('True_Odds_Calculator_3-way'!A816,'True_Odds_Calculator_3-way'!B816,'True_Odds_Calculator_3-way'!C816,'Log_working_3-way'!B$1,'Log_working_3-way'!B$2)</f>
        <v/>
      </c>
      <c r="F818" s="6" t="str">
        <f>IF('Log_working_3-way'!D818="","",1/'True_Odds_Calculator_3-way'!N816+1/'True_Odds_Calculator_3-way'!O816+1/'True_Odds_Calculator_3-way'!#REF!-1)</f>
        <v/>
      </c>
      <c r="H818" s="6" t="str">
        <f>IF('Log_working_3-way'!$D818="","",'True_Odds_Calculator_3-way'!N816/'True_Odds_Calculator_3-way'!A816-1)</f>
        <v/>
      </c>
      <c r="I818" s="6" t="str">
        <f>IF('Log_working_3-way'!$D818="","",'True_Odds_Calculator_3-way'!O816/'True_Odds_Calculator_3-way'!B816-1)</f>
        <v/>
      </c>
      <c r="J818" s="6" t="str">
        <f>IF('Log_working_3-way'!$D818="","",'True_Odds_Calculator_3-way'!#REF!/'True_Odds_Calculator_3-way'!C816-1)</f>
        <v/>
      </c>
      <c r="K818" s="6" t="str">
        <f>IF('Log_working_3-way'!$D818="","",1/'True_Odds_Calculator_3-way'!A816+1/'True_Odds_Calculator_3-way'!B816+1/'True_Odds_Calculator_3-way'!C816-1)</f>
        <v/>
      </c>
    </row>
    <row r="819" spans="4:11" x14ac:dyDescent="0.25">
      <c r="D819" t="str">
        <f>solve_for_c('True_Odds_Calculator_3-way'!A817,'True_Odds_Calculator_3-way'!B817,'True_Odds_Calculator_3-way'!C817,'Log_working_3-way'!B$1,'Log_working_3-way'!B$2)</f>
        <v/>
      </c>
      <c r="F819" s="6" t="str">
        <f>IF('Log_working_3-way'!D819="","",1/'True_Odds_Calculator_3-way'!N817+1/'True_Odds_Calculator_3-way'!O817+1/'True_Odds_Calculator_3-way'!#REF!-1)</f>
        <v/>
      </c>
      <c r="H819" s="6" t="str">
        <f>IF('Log_working_3-way'!$D819="","",'True_Odds_Calculator_3-way'!N817/'True_Odds_Calculator_3-way'!A817-1)</f>
        <v/>
      </c>
      <c r="I819" s="6" t="str">
        <f>IF('Log_working_3-way'!$D819="","",'True_Odds_Calculator_3-way'!O817/'True_Odds_Calculator_3-way'!B817-1)</f>
        <v/>
      </c>
      <c r="J819" s="6" t="str">
        <f>IF('Log_working_3-way'!$D819="","",'True_Odds_Calculator_3-way'!#REF!/'True_Odds_Calculator_3-way'!C817-1)</f>
        <v/>
      </c>
      <c r="K819" s="6" t="str">
        <f>IF('Log_working_3-way'!$D819="","",1/'True_Odds_Calculator_3-way'!A817+1/'True_Odds_Calculator_3-way'!B817+1/'True_Odds_Calculator_3-way'!C817-1)</f>
        <v/>
      </c>
    </row>
    <row r="820" spans="4:11" x14ac:dyDescent="0.25">
      <c r="D820" t="str">
        <f>solve_for_c('True_Odds_Calculator_3-way'!A818,'True_Odds_Calculator_3-way'!B818,'True_Odds_Calculator_3-way'!C818,'Log_working_3-way'!B$1,'Log_working_3-way'!B$2)</f>
        <v/>
      </c>
      <c r="F820" s="6" t="str">
        <f>IF('Log_working_3-way'!D820="","",1/'True_Odds_Calculator_3-way'!N818+1/'True_Odds_Calculator_3-way'!O818+1/'True_Odds_Calculator_3-way'!#REF!-1)</f>
        <v/>
      </c>
      <c r="H820" s="6" t="str">
        <f>IF('Log_working_3-way'!$D820="","",'True_Odds_Calculator_3-way'!N818/'True_Odds_Calculator_3-way'!A818-1)</f>
        <v/>
      </c>
      <c r="I820" s="6" t="str">
        <f>IF('Log_working_3-way'!$D820="","",'True_Odds_Calculator_3-way'!O818/'True_Odds_Calculator_3-way'!B818-1)</f>
        <v/>
      </c>
      <c r="J820" s="6" t="str">
        <f>IF('Log_working_3-way'!$D820="","",'True_Odds_Calculator_3-way'!#REF!/'True_Odds_Calculator_3-way'!C818-1)</f>
        <v/>
      </c>
      <c r="K820" s="6" t="str">
        <f>IF('Log_working_3-way'!$D820="","",1/'True_Odds_Calculator_3-way'!A818+1/'True_Odds_Calculator_3-way'!B818+1/'True_Odds_Calculator_3-way'!C818-1)</f>
        <v/>
      </c>
    </row>
    <row r="821" spans="4:11" x14ac:dyDescent="0.25">
      <c r="D821" t="str">
        <f>solve_for_c('True_Odds_Calculator_3-way'!A819,'True_Odds_Calculator_3-way'!B819,'True_Odds_Calculator_3-way'!C819,'Log_working_3-way'!B$1,'Log_working_3-way'!B$2)</f>
        <v/>
      </c>
      <c r="F821" s="6" t="str">
        <f>IF('Log_working_3-way'!D821="","",1/'True_Odds_Calculator_3-way'!N819+1/'True_Odds_Calculator_3-way'!O819+1/'True_Odds_Calculator_3-way'!#REF!-1)</f>
        <v/>
      </c>
      <c r="H821" s="6" t="str">
        <f>IF('Log_working_3-way'!$D821="","",'True_Odds_Calculator_3-way'!N819/'True_Odds_Calculator_3-way'!A819-1)</f>
        <v/>
      </c>
      <c r="I821" s="6" t="str">
        <f>IF('Log_working_3-way'!$D821="","",'True_Odds_Calculator_3-way'!O819/'True_Odds_Calculator_3-way'!B819-1)</f>
        <v/>
      </c>
      <c r="J821" s="6" t="str">
        <f>IF('Log_working_3-way'!$D821="","",'True_Odds_Calculator_3-way'!#REF!/'True_Odds_Calculator_3-way'!C819-1)</f>
        <v/>
      </c>
      <c r="K821" s="6" t="str">
        <f>IF('Log_working_3-way'!$D821="","",1/'True_Odds_Calculator_3-way'!A819+1/'True_Odds_Calculator_3-way'!B819+1/'True_Odds_Calculator_3-way'!C819-1)</f>
        <v/>
      </c>
    </row>
    <row r="822" spans="4:11" x14ac:dyDescent="0.25">
      <c r="D822" t="str">
        <f>solve_for_c('True_Odds_Calculator_3-way'!A820,'True_Odds_Calculator_3-way'!B820,'True_Odds_Calculator_3-way'!C820,'Log_working_3-way'!B$1,'Log_working_3-way'!B$2)</f>
        <v/>
      </c>
      <c r="F822" s="6" t="str">
        <f>IF('Log_working_3-way'!D822="","",1/'True_Odds_Calculator_3-way'!N820+1/'True_Odds_Calculator_3-way'!O820+1/'True_Odds_Calculator_3-way'!#REF!-1)</f>
        <v/>
      </c>
      <c r="H822" s="6" t="str">
        <f>IF('Log_working_3-way'!$D822="","",'True_Odds_Calculator_3-way'!N820/'True_Odds_Calculator_3-way'!A820-1)</f>
        <v/>
      </c>
      <c r="I822" s="6" t="str">
        <f>IF('Log_working_3-way'!$D822="","",'True_Odds_Calculator_3-way'!O820/'True_Odds_Calculator_3-way'!B820-1)</f>
        <v/>
      </c>
      <c r="J822" s="6" t="str">
        <f>IF('Log_working_3-way'!$D822="","",'True_Odds_Calculator_3-way'!#REF!/'True_Odds_Calculator_3-way'!C820-1)</f>
        <v/>
      </c>
      <c r="K822" s="6" t="str">
        <f>IF('Log_working_3-way'!$D822="","",1/'True_Odds_Calculator_3-way'!A820+1/'True_Odds_Calculator_3-way'!B820+1/'True_Odds_Calculator_3-way'!C820-1)</f>
        <v/>
      </c>
    </row>
    <row r="823" spans="4:11" x14ac:dyDescent="0.25">
      <c r="D823" t="str">
        <f>solve_for_c('True_Odds_Calculator_3-way'!A821,'True_Odds_Calculator_3-way'!B821,'True_Odds_Calculator_3-way'!C821,'Log_working_3-way'!B$1,'Log_working_3-way'!B$2)</f>
        <v/>
      </c>
      <c r="F823" s="6" t="str">
        <f>IF('Log_working_3-way'!D823="","",1/'True_Odds_Calculator_3-way'!N821+1/'True_Odds_Calculator_3-way'!O821+1/'True_Odds_Calculator_3-way'!#REF!-1)</f>
        <v/>
      </c>
      <c r="H823" s="6" t="str">
        <f>IF('Log_working_3-way'!$D823="","",'True_Odds_Calculator_3-way'!N821/'True_Odds_Calculator_3-way'!A821-1)</f>
        <v/>
      </c>
      <c r="I823" s="6" t="str">
        <f>IF('Log_working_3-way'!$D823="","",'True_Odds_Calculator_3-way'!O821/'True_Odds_Calculator_3-way'!B821-1)</f>
        <v/>
      </c>
      <c r="J823" s="6" t="str">
        <f>IF('Log_working_3-way'!$D823="","",'True_Odds_Calculator_3-way'!#REF!/'True_Odds_Calculator_3-way'!C821-1)</f>
        <v/>
      </c>
      <c r="K823" s="6" t="str">
        <f>IF('Log_working_3-way'!$D823="","",1/'True_Odds_Calculator_3-way'!A821+1/'True_Odds_Calculator_3-way'!B821+1/'True_Odds_Calculator_3-way'!C821-1)</f>
        <v/>
      </c>
    </row>
    <row r="824" spans="4:11" x14ac:dyDescent="0.25">
      <c r="D824" t="str">
        <f>solve_for_c('True_Odds_Calculator_3-way'!A822,'True_Odds_Calculator_3-way'!B822,'True_Odds_Calculator_3-way'!C822,'Log_working_3-way'!B$1,'Log_working_3-way'!B$2)</f>
        <v/>
      </c>
      <c r="F824" s="6" t="str">
        <f>IF('Log_working_3-way'!D824="","",1/'True_Odds_Calculator_3-way'!N822+1/'True_Odds_Calculator_3-way'!O822+1/'True_Odds_Calculator_3-way'!#REF!-1)</f>
        <v/>
      </c>
      <c r="H824" s="6" t="str">
        <f>IF('Log_working_3-way'!$D824="","",'True_Odds_Calculator_3-way'!N822/'True_Odds_Calculator_3-way'!A822-1)</f>
        <v/>
      </c>
      <c r="I824" s="6" t="str">
        <f>IF('Log_working_3-way'!$D824="","",'True_Odds_Calculator_3-way'!O822/'True_Odds_Calculator_3-way'!B822-1)</f>
        <v/>
      </c>
      <c r="J824" s="6" t="str">
        <f>IF('Log_working_3-way'!$D824="","",'True_Odds_Calculator_3-way'!#REF!/'True_Odds_Calculator_3-way'!C822-1)</f>
        <v/>
      </c>
      <c r="K824" s="6" t="str">
        <f>IF('Log_working_3-way'!$D824="","",1/'True_Odds_Calculator_3-way'!A822+1/'True_Odds_Calculator_3-way'!B822+1/'True_Odds_Calculator_3-way'!C822-1)</f>
        <v/>
      </c>
    </row>
    <row r="825" spans="4:11" x14ac:dyDescent="0.25">
      <c r="D825" t="str">
        <f>solve_for_c('True_Odds_Calculator_3-way'!A823,'True_Odds_Calculator_3-way'!B823,'True_Odds_Calculator_3-way'!C823,'Log_working_3-way'!B$1,'Log_working_3-way'!B$2)</f>
        <v/>
      </c>
      <c r="F825" s="6" t="str">
        <f>IF('Log_working_3-way'!D825="","",1/'True_Odds_Calculator_3-way'!N823+1/'True_Odds_Calculator_3-way'!O823+1/'True_Odds_Calculator_3-way'!#REF!-1)</f>
        <v/>
      </c>
      <c r="H825" s="6" t="str">
        <f>IF('Log_working_3-way'!$D825="","",'True_Odds_Calculator_3-way'!N823/'True_Odds_Calculator_3-way'!A823-1)</f>
        <v/>
      </c>
      <c r="I825" s="6" t="str">
        <f>IF('Log_working_3-way'!$D825="","",'True_Odds_Calculator_3-way'!O823/'True_Odds_Calculator_3-way'!B823-1)</f>
        <v/>
      </c>
      <c r="J825" s="6" t="str">
        <f>IF('Log_working_3-way'!$D825="","",'True_Odds_Calculator_3-way'!#REF!/'True_Odds_Calculator_3-way'!C823-1)</f>
        <v/>
      </c>
      <c r="K825" s="6" t="str">
        <f>IF('Log_working_3-way'!$D825="","",1/'True_Odds_Calculator_3-way'!A823+1/'True_Odds_Calculator_3-way'!B823+1/'True_Odds_Calculator_3-way'!C823-1)</f>
        <v/>
      </c>
    </row>
    <row r="826" spans="4:11" x14ac:dyDescent="0.25">
      <c r="D826" t="str">
        <f>solve_for_c('True_Odds_Calculator_3-way'!A824,'True_Odds_Calculator_3-way'!B824,'True_Odds_Calculator_3-way'!C824,'Log_working_3-way'!B$1,'Log_working_3-way'!B$2)</f>
        <v/>
      </c>
      <c r="F826" s="6" t="str">
        <f>IF('Log_working_3-way'!D826="","",1/'True_Odds_Calculator_3-way'!N824+1/'True_Odds_Calculator_3-way'!O824+1/'True_Odds_Calculator_3-way'!#REF!-1)</f>
        <v/>
      </c>
      <c r="H826" s="6" t="str">
        <f>IF('Log_working_3-way'!$D826="","",'True_Odds_Calculator_3-way'!N824/'True_Odds_Calculator_3-way'!A824-1)</f>
        <v/>
      </c>
      <c r="I826" s="6" t="str">
        <f>IF('Log_working_3-way'!$D826="","",'True_Odds_Calculator_3-way'!O824/'True_Odds_Calculator_3-way'!B824-1)</f>
        <v/>
      </c>
      <c r="J826" s="6" t="str">
        <f>IF('Log_working_3-way'!$D826="","",'True_Odds_Calculator_3-way'!#REF!/'True_Odds_Calculator_3-way'!C824-1)</f>
        <v/>
      </c>
      <c r="K826" s="6" t="str">
        <f>IF('Log_working_3-way'!$D826="","",1/'True_Odds_Calculator_3-way'!A824+1/'True_Odds_Calculator_3-way'!B824+1/'True_Odds_Calculator_3-way'!C824-1)</f>
        <v/>
      </c>
    </row>
    <row r="827" spans="4:11" x14ac:dyDescent="0.25">
      <c r="D827" t="str">
        <f>solve_for_c('True_Odds_Calculator_3-way'!A825,'True_Odds_Calculator_3-way'!B825,'True_Odds_Calculator_3-way'!C825,'Log_working_3-way'!B$1,'Log_working_3-way'!B$2)</f>
        <v/>
      </c>
      <c r="F827" s="6" t="str">
        <f>IF('Log_working_3-way'!D827="","",1/'True_Odds_Calculator_3-way'!N825+1/'True_Odds_Calculator_3-way'!O825+1/'True_Odds_Calculator_3-way'!#REF!-1)</f>
        <v/>
      </c>
      <c r="H827" s="6" t="str">
        <f>IF('Log_working_3-way'!$D827="","",'True_Odds_Calculator_3-way'!N825/'True_Odds_Calculator_3-way'!A825-1)</f>
        <v/>
      </c>
      <c r="I827" s="6" t="str">
        <f>IF('Log_working_3-way'!$D827="","",'True_Odds_Calculator_3-way'!O825/'True_Odds_Calculator_3-way'!B825-1)</f>
        <v/>
      </c>
      <c r="J827" s="6" t="str">
        <f>IF('Log_working_3-way'!$D827="","",'True_Odds_Calculator_3-way'!#REF!/'True_Odds_Calculator_3-way'!C825-1)</f>
        <v/>
      </c>
      <c r="K827" s="6" t="str">
        <f>IF('Log_working_3-way'!$D827="","",1/'True_Odds_Calculator_3-way'!A825+1/'True_Odds_Calculator_3-way'!B825+1/'True_Odds_Calculator_3-way'!C825-1)</f>
        <v/>
      </c>
    </row>
    <row r="828" spans="4:11" x14ac:dyDescent="0.25">
      <c r="D828" t="str">
        <f>solve_for_c('True_Odds_Calculator_3-way'!A826,'True_Odds_Calculator_3-way'!B826,'True_Odds_Calculator_3-way'!C826,'Log_working_3-way'!B$1,'Log_working_3-way'!B$2)</f>
        <v/>
      </c>
      <c r="F828" s="6" t="str">
        <f>IF('Log_working_3-way'!D828="","",1/'True_Odds_Calculator_3-way'!N826+1/'True_Odds_Calculator_3-way'!O826+1/'True_Odds_Calculator_3-way'!#REF!-1)</f>
        <v/>
      </c>
      <c r="H828" s="6" t="str">
        <f>IF('Log_working_3-way'!$D828="","",'True_Odds_Calculator_3-way'!N826/'True_Odds_Calculator_3-way'!A826-1)</f>
        <v/>
      </c>
      <c r="I828" s="6" t="str">
        <f>IF('Log_working_3-way'!$D828="","",'True_Odds_Calculator_3-way'!O826/'True_Odds_Calculator_3-way'!B826-1)</f>
        <v/>
      </c>
      <c r="J828" s="6" t="str">
        <f>IF('Log_working_3-way'!$D828="","",'True_Odds_Calculator_3-way'!#REF!/'True_Odds_Calculator_3-way'!C826-1)</f>
        <v/>
      </c>
      <c r="K828" s="6" t="str">
        <f>IF('Log_working_3-way'!$D828="","",1/'True_Odds_Calculator_3-way'!A826+1/'True_Odds_Calculator_3-way'!B826+1/'True_Odds_Calculator_3-way'!C826-1)</f>
        <v/>
      </c>
    </row>
    <row r="829" spans="4:11" x14ac:dyDescent="0.25">
      <c r="D829" t="str">
        <f>solve_for_c('True_Odds_Calculator_3-way'!A827,'True_Odds_Calculator_3-way'!B827,'True_Odds_Calculator_3-way'!C827,'Log_working_3-way'!B$1,'Log_working_3-way'!B$2)</f>
        <v/>
      </c>
      <c r="F829" s="6" t="str">
        <f>IF('Log_working_3-way'!D829="","",1/'True_Odds_Calculator_3-way'!N827+1/'True_Odds_Calculator_3-way'!O827+1/'True_Odds_Calculator_3-way'!#REF!-1)</f>
        <v/>
      </c>
      <c r="H829" s="6" t="str">
        <f>IF('Log_working_3-way'!$D829="","",'True_Odds_Calculator_3-way'!N827/'True_Odds_Calculator_3-way'!A827-1)</f>
        <v/>
      </c>
      <c r="I829" s="6" t="str">
        <f>IF('Log_working_3-way'!$D829="","",'True_Odds_Calculator_3-way'!O827/'True_Odds_Calculator_3-way'!B827-1)</f>
        <v/>
      </c>
      <c r="J829" s="6" t="str">
        <f>IF('Log_working_3-way'!$D829="","",'True_Odds_Calculator_3-way'!#REF!/'True_Odds_Calculator_3-way'!C827-1)</f>
        <v/>
      </c>
      <c r="K829" s="6" t="str">
        <f>IF('Log_working_3-way'!$D829="","",1/'True_Odds_Calculator_3-way'!A827+1/'True_Odds_Calculator_3-way'!B827+1/'True_Odds_Calculator_3-way'!C827-1)</f>
        <v/>
      </c>
    </row>
    <row r="830" spans="4:11" x14ac:dyDescent="0.25">
      <c r="D830" t="str">
        <f>solve_for_c('True_Odds_Calculator_3-way'!A828,'True_Odds_Calculator_3-way'!B828,'True_Odds_Calculator_3-way'!C828,'Log_working_3-way'!B$1,'Log_working_3-way'!B$2)</f>
        <v/>
      </c>
      <c r="F830" s="6" t="str">
        <f>IF('Log_working_3-way'!D830="","",1/'True_Odds_Calculator_3-way'!N828+1/'True_Odds_Calculator_3-way'!O828+1/'True_Odds_Calculator_3-way'!#REF!-1)</f>
        <v/>
      </c>
      <c r="H830" s="6" t="str">
        <f>IF('Log_working_3-way'!$D830="","",'True_Odds_Calculator_3-way'!N828/'True_Odds_Calculator_3-way'!A828-1)</f>
        <v/>
      </c>
      <c r="I830" s="6" t="str">
        <f>IF('Log_working_3-way'!$D830="","",'True_Odds_Calculator_3-way'!O828/'True_Odds_Calculator_3-way'!B828-1)</f>
        <v/>
      </c>
      <c r="J830" s="6" t="str">
        <f>IF('Log_working_3-way'!$D830="","",'True_Odds_Calculator_3-way'!#REF!/'True_Odds_Calculator_3-way'!C828-1)</f>
        <v/>
      </c>
      <c r="K830" s="6" t="str">
        <f>IF('Log_working_3-way'!$D830="","",1/'True_Odds_Calculator_3-way'!A828+1/'True_Odds_Calculator_3-way'!B828+1/'True_Odds_Calculator_3-way'!C828-1)</f>
        <v/>
      </c>
    </row>
    <row r="831" spans="4:11" x14ac:dyDescent="0.25">
      <c r="D831" t="str">
        <f>solve_for_c('True_Odds_Calculator_3-way'!A829,'True_Odds_Calculator_3-way'!B829,'True_Odds_Calculator_3-way'!C829,'Log_working_3-way'!B$1,'Log_working_3-way'!B$2)</f>
        <v/>
      </c>
      <c r="F831" s="6" t="str">
        <f>IF('Log_working_3-way'!D831="","",1/'True_Odds_Calculator_3-way'!N829+1/'True_Odds_Calculator_3-way'!O829+1/'True_Odds_Calculator_3-way'!#REF!-1)</f>
        <v/>
      </c>
      <c r="H831" s="6" t="str">
        <f>IF('Log_working_3-way'!$D831="","",'True_Odds_Calculator_3-way'!N829/'True_Odds_Calculator_3-way'!A829-1)</f>
        <v/>
      </c>
      <c r="I831" s="6" t="str">
        <f>IF('Log_working_3-way'!$D831="","",'True_Odds_Calculator_3-way'!O829/'True_Odds_Calculator_3-way'!B829-1)</f>
        <v/>
      </c>
      <c r="J831" s="6" t="str">
        <f>IF('Log_working_3-way'!$D831="","",'True_Odds_Calculator_3-way'!#REF!/'True_Odds_Calculator_3-way'!C829-1)</f>
        <v/>
      </c>
      <c r="K831" s="6" t="str">
        <f>IF('Log_working_3-way'!$D831="","",1/'True_Odds_Calculator_3-way'!A829+1/'True_Odds_Calculator_3-way'!B829+1/'True_Odds_Calculator_3-way'!C829-1)</f>
        <v/>
      </c>
    </row>
    <row r="832" spans="4:11" x14ac:dyDescent="0.25">
      <c r="D832" t="str">
        <f>solve_for_c('True_Odds_Calculator_3-way'!A830,'True_Odds_Calculator_3-way'!B830,'True_Odds_Calculator_3-way'!C830,'Log_working_3-way'!B$1,'Log_working_3-way'!B$2)</f>
        <v/>
      </c>
      <c r="F832" s="6" t="str">
        <f>IF('Log_working_3-way'!D832="","",1/'True_Odds_Calculator_3-way'!N830+1/'True_Odds_Calculator_3-way'!O830+1/'True_Odds_Calculator_3-way'!#REF!-1)</f>
        <v/>
      </c>
      <c r="H832" s="6" t="str">
        <f>IF('Log_working_3-way'!$D832="","",'True_Odds_Calculator_3-way'!N830/'True_Odds_Calculator_3-way'!A830-1)</f>
        <v/>
      </c>
      <c r="I832" s="6" t="str">
        <f>IF('Log_working_3-way'!$D832="","",'True_Odds_Calculator_3-way'!O830/'True_Odds_Calculator_3-way'!B830-1)</f>
        <v/>
      </c>
      <c r="J832" s="6" t="str">
        <f>IF('Log_working_3-way'!$D832="","",'True_Odds_Calculator_3-way'!#REF!/'True_Odds_Calculator_3-way'!C830-1)</f>
        <v/>
      </c>
      <c r="K832" s="6" t="str">
        <f>IF('Log_working_3-way'!$D832="","",1/'True_Odds_Calculator_3-way'!A830+1/'True_Odds_Calculator_3-way'!B830+1/'True_Odds_Calculator_3-way'!C830-1)</f>
        <v/>
      </c>
    </row>
    <row r="833" spans="4:11" x14ac:dyDescent="0.25">
      <c r="D833" t="str">
        <f>solve_for_c('True_Odds_Calculator_3-way'!A831,'True_Odds_Calculator_3-way'!B831,'True_Odds_Calculator_3-way'!C831,'Log_working_3-way'!B$1,'Log_working_3-way'!B$2)</f>
        <v/>
      </c>
      <c r="F833" s="6" t="str">
        <f>IF('Log_working_3-way'!D833="","",1/'True_Odds_Calculator_3-way'!N831+1/'True_Odds_Calculator_3-way'!O831+1/'True_Odds_Calculator_3-way'!#REF!-1)</f>
        <v/>
      </c>
      <c r="H833" s="6" t="str">
        <f>IF('Log_working_3-way'!$D833="","",'True_Odds_Calculator_3-way'!N831/'True_Odds_Calculator_3-way'!A831-1)</f>
        <v/>
      </c>
      <c r="I833" s="6" t="str">
        <f>IF('Log_working_3-way'!$D833="","",'True_Odds_Calculator_3-way'!O831/'True_Odds_Calculator_3-way'!B831-1)</f>
        <v/>
      </c>
      <c r="J833" s="6" t="str">
        <f>IF('Log_working_3-way'!$D833="","",'True_Odds_Calculator_3-way'!#REF!/'True_Odds_Calculator_3-way'!C831-1)</f>
        <v/>
      </c>
      <c r="K833" s="6" t="str">
        <f>IF('Log_working_3-way'!$D833="","",1/'True_Odds_Calculator_3-way'!A831+1/'True_Odds_Calculator_3-way'!B831+1/'True_Odds_Calculator_3-way'!C831-1)</f>
        <v/>
      </c>
    </row>
    <row r="834" spans="4:11" x14ac:dyDescent="0.25">
      <c r="D834" t="str">
        <f>solve_for_c('True_Odds_Calculator_3-way'!A832,'True_Odds_Calculator_3-way'!B832,'True_Odds_Calculator_3-way'!C832,'Log_working_3-way'!B$1,'Log_working_3-way'!B$2)</f>
        <v/>
      </c>
      <c r="F834" s="6" t="str">
        <f>IF('Log_working_3-way'!D834="","",1/'True_Odds_Calculator_3-way'!N832+1/'True_Odds_Calculator_3-way'!O832+1/'True_Odds_Calculator_3-way'!#REF!-1)</f>
        <v/>
      </c>
      <c r="H834" s="6" t="str">
        <f>IF('Log_working_3-way'!$D834="","",'True_Odds_Calculator_3-way'!N832/'True_Odds_Calculator_3-way'!A832-1)</f>
        <v/>
      </c>
      <c r="I834" s="6" t="str">
        <f>IF('Log_working_3-way'!$D834="","",'True_Odds_Calculator_3-way'!O832/'True_Odds_Calculator_3-way'!B832-1)</f>
        <v/>
      </c>
      <c r="J834" s="6" t="str">
        <f>IF('Log_working_3-way'!$D834="","",'True_Odds_Calculator_3-way'!#REF!/'True_Odds_Calculator_3-way'!C832-1)</f>
        <v/>
      </c>
      <c r="K834" s="6" t="str">
        <f>IF('Log_working_3-way'!$D834="","",1/'True_Odds_Calculator_3-way'!A832+1/'True_Odds_Calculator_3-way'!B832+1/'True_Odds_Calculator_3-way'!C832-1)</f>
        <v/>
      </c>
    </row>
    <row r="835" spans="4:11" x14ac:dyDescent="0.25">
      <c r="D835" t="str">
        <f>solve_for_c('True_Odds_Calculator_3-way'!A833,'True_Odds_Calculator_3-way'!B833,'True_Odds_Calculator_3-way'!C833,'Log_working_3-way'!B$1,'Log_working_3-way'!B$2)</f>
        <v/>
      </c>
      <c r="F835" s="6" t="str">
        <f>IF('Log_working_3-way'!D835="","",1/'True_Odds_Calculator_3-way'!N833+1/'True_Odds_Calculator_3-way'!O833+1/'True_Odds_Calculator_3-way'!#REF!-1)</f>
        <v/>
      </c>
      <c r="H835" s="6" t="str">
        <f>IF('Log_working_3-way'!$D835="","",'True_Odds_Calculator_3-way'!N833/'True_Odds_Calculator_3-way'!A833-1)</f>
        <v/>
      </c>
      <c r="I835" s="6" t="str">
        <f>IF('Log_working_3-way'!$D835="","",'True_Odds_Calculator_3-way'!O833/'True_Odds_Calculator_3-way'!B833-1)</f>
        <v/>
      </c>
      <c r="J835" s="6" t="str">
        <f>IF('Log_working_3-way'!$D835="","",'True_Odds_Calculator_3-way'!#REF!/'True_Odds_Calculator_3-way'!C833-1)</f>
        <v/>
      </c>
      <c r="K835" s="6" t="str">
        <f>IF('Log_working_3-way'!$D835="","",1/'True_Odds_Calculator_3-way'!A833+1/'True_Odds_Calculator_3-way'!B833+1/'True_Odds_Calculator_3-way'!C833-1)</f>
        <v/>
      </c>
    </row>
    <row r="836" spans="4:11" x14ac:dyDescent="0.25">
      <c r="D836" t="str">
        <f>solve_for_c('True_Odds_Calculator_3-way'!A834,'True_Odds_Calculator_3-way'!B834,'True_Odds_Calculator_3-way'!C834,'Log_working_3-way'!B$1,'Log_working_3-way'!B$2)</f>
        <v/>
      </c>
      <c r="F836" s="6" t="str">
        <f>IF('Log_working_3-way'!D836="","",1/'True_Odds_Calculator_3-way'!N834+1/'True_Odds_Calculator_3-way'!O834+1/'True_Odds_Calculator_3-way'!#REF!-1)</f>
        <v/>
      </c>
      <c r="H836" s="6" t="str">
        <f>IF('Log_working_3-way'!$D836="","",'True_Odds_Calculator_3-way'!N834/'True_Odds_Calculator_3-way'!A834-1)</f>
        <v/>
      </c>
      <c r="I836" s="6" t="str">
        <f>IF('Log_working_3-way'!$D836="","",'True_Odds_Calculator_3-way'!O834/'True_Odds_Calculator_3-way'!B834-1)</f>
        <v/>
      </c>
      <c r="J836" s="6" t="str">
        <f>IF('Log_working_3-way'!$D836="","",'True_Odds_Calculator_3-way'!#REF!/'True_Odds_Calculator_3-way'!C834-1)</f>
        <v/>
      </c>
      <c r="K836" s="6" t="str">
        <f>IF('Log_working_3-way'!$D836="","",1/'True_Odds_Calculator_3-way'!A834+1/'True_Odds_Calculator_3-way'!B834+1/'True_Odds_Calculator_3-way'!C834-1)</f>
        <v/>
      </c>
    </row>
    <row r="837" spans="4:11" x14ac:dyDescent="0.25">
      <c r="D837" t="str">
        <f>solve_for_c('True_Odds_Calculator_3-way'!A835,'True_Odds_Calculator_3-way'!B835,'True_Odds_Calculator_3-way'!C835,'Log_working_3-way'!B$1,'Log_working_3-way'!B$2)</f>
        <v/>
      </c>
      <c r="F837" s="6" t="str">
        <f>IF('Log_working_3-way'!D837="","",1/'True_Odds_Calculator_3-way'!N835+1/'True_Odds_Calculator_3-way'!O835+1/'True_Odds_Calculator_3-way'!#REF!-1)</f>
        <v/>
      </c>
      <c r="H837" s="6" t="str">
        <f>IF('Log_working_3-way'!$D837="","",'True_Odds_Calculator_3-way'!N835/'True_Odds_Calculator_3-way'!A835-1)</f>
        <v/>
      </c>
      <c r="I837" s="6" t="str">
        <f>IF('Log_working_3-way'!$D837="","",'True_Odds_Calculator_3-way'!O835/'True_Odds_Calculator_3-way'!B835-1)</f>
        <v/>
      </c>
      <c r="J837" s="6" t="str">
        <f>IF('Log_working_3-way'!$D837="","",'True_Odds_Calculator_3-way'!#REF!/'True_Odds_Calculator_3-way'!C835-1)</f>
        <v/>
      </c>
      <c r="K837" s="6" t="str">
        <f>IF('Log_working_3-way'!$D837="","",1/'True_Odds_Calculator_3-way'!A835+1/'True_Odds_Calculator_3-way'!B835+1/'True_Odds_Calculator_3-way'!C835-1)</f>
        <v/>
      </c>
    </row>
    <row r="838" spans="4:11" x14ac:dyDescent="0.25">
      <c r="D838" t="str">
        <f>solve_for_c('True_Odds_Calculator_3-way'!A836,'True_Odds_Calculator_3-way'!B836,'True_Odds_Calculator_3-way'!C836,'Log_working_3-way'!B$1,'Log_working_3-way'!B$2)</f>
        <v/>
      </c>
      <c r="F838" s="6" t="str">
        <f>IF('Log_working_3-way'!D838="","",1/'True_Odds_Calculator_3-way'!N836+1/'True_Odds_Calculator_3-way'!O836+1/'True_Odds_Calculator_3-way'!#REF!-1)</f>
        <v/>
      </c>
      <c r="H838" s="6" t="str">
        <f>IF('Log_working_3-way'!$D838="","",'True_Odds_Calculator_3-way'!N836/'True_Odds_Calculator_3-way'!A836-1)</f>
        <v/>
      </c>
      <c r="I838" s="6" t="str">
        <f>IF('Log_working_3-way'!$D838="","",'True_Odds_Calculator_3-way'!O836/'True_Odds_Calculator_3-way'!B836-1)</f>
        <v/>
      </c>
      <c r="J838" s="6" t="str">
        <f>IF('Log_working_3-way'!$D838="","",'True_Odds_Calculator_3-way'!#REF!/'True_Odds_Calculator_3-way'!C836-1)</f>
        <v/>
      </c>
      <c r="K838" s="6" t="str">
        <f>IF('Log_working_3-way'!$D838="","",1/'True_Odds_Calculator_3-way'!A836+1/'True_Odds_Calculator_3-way'!B836+1/'True_Odds_Calculator_3-way'!C836-1)</f>
        <v/>
      </c>
    </row>
    <row r="839" spans="4:11" x14ac:dyDescent="0.25">
      <c r="D839" t="str">
        <f>solve_for_c('True_Odds_Calculator_3-way'!A837,'True_Odds_Calculator_3-way'!B837,'True_Odds_Calculator_3-way'!C837,'Log_working_3-way'!B$1,'Log_working_3-way'!B$2)</f>
        <v/>
      </c>
      <c r="F839" s="6" t="str">
        <f>IF('Log_working_3-way'!D839="","",1/'True_Odds_Calculator_3-way'!N837+1/'True_Odds_Calculator_3-way'!O837+1/'True_Odds_Calculator_3-way'!#REF!-1)</f>
        <v/>
      </c>
      <c r="H839" s="6" t="str">
        <f>IF('Log_working_3-way'!$D839="","",'True_Odds_Calculator_3-way'!N837/'True_Odds_Calculator_3-way'!A837-1)</f>
        <v/>
      </c>
      <c r="I839" s="6" t="str">
        <f>IF('Log_working_3-way'!$D839="","",'True_Odds_Calculator_3-way'!O837/'True_Odds_Calculator_3-way'!B837-1)</f>
        <v/>
      </c>
      <c r="J839" s="6" t="str">
        <f>IF('Log_working_3-way'!$D839="","",'True_Odds_Calculator_3-way'!#REF!/'True_Odds_Calculator_3-way'!C837-1)</f>
        <v/>
      </c>
      <c r="K839" s="6" t="str">
        <f>IF('Log_working_3-way'!$D839="","",1/'True_Odds_Calculator_3-way'!A837+1/'True_Odds_Calculator_3-way'!B837+1/'True_Odds_Calculator_3-way'!C837-1)</f>
        <v/>
      </c>
    </row>
    <row r="840" spans="4:11" x14ac:dyDescent="0.25">
      <c r="D840" t="str">
        <f>solve_for_c('True_Odds_Calculator_3-way'!A838,'True_Odds_Calculator_3-way'!B838,'True_Odds_Calculator_3-way'!C838,'Log_working_3-way'!B$1,'Log_working_3-way'!B$2)</f>
        <v/>
      </c>
      <c r="F840" s="6" t="str">
        <f>IF('Log_working_3-way'!D840="","",1/'True_Odds_Calculator_3-way'!N838+1/'True_Odds_Calculator_3-way'!O838+1/'True_Odds_Calculator_3-way'!#REF!-1)</f>
        <v/>
      </c>
      <c r="H840" s="6" t="str">
        <f>IF('Log_working_3-way'!$D840="","",'True_Odds_Calculator_3-way'!N838/'True_Odds_Calculator_3-way'!A838-1)</f>
        <v/>
      </c>
      <c r="I840" s="6" t="str">
        <f>IF('Log_working_3-way'!$D840="","",'True_Odds_Calculator_3-way'!O838/'True_Odds_Calculator_3-way'!B838-1)</f>
        <v/>
      </c>
      <c r="J840" s="6" t="str">
        <f>IF('Log_working_3-way'!$D840="","",'True_Odds_Calculator_3-way'!#REF!/'True_Odds_Calculator_3-way'!C838-1)</f>
        <v/>
      </c>
      <c r="K840" s="6" t="str">
        <f>IF('Log_working_3-way'!$D840="","",1/'True_Odds_Calculator_3-way'!A838+1/'True_Odds_Calculator_3-way'!B838+1/'True_Odds_Calculator_3-way'!C838-1)</f>
        <v/>
      </c>
    </row>
    <row r="841" spans="4:11" x14ac:dyDescent="0.25">
      <c r="D841" t="str">
        <f>solve_for_c('True_Odds_Calculator_3-way'!A839,'True_Odds_Calculator_3-way'!B839,'True_Odds_Calculator_3-way'!C839,'Log_working_3-way'!B$1,'Log_working_3-way'!B$2)</f>
        <v/>
      </c>
      <c r="F841" s="6" t="str">
        <f>IF('Log_working_3-way'!D841="","",1/'True_Odds_Calculator_3-way'!N839+1/'True_Odds_Calculator_3-way'!O839+1/'True_Odds_Calculator_3-way'!#REF!-1)</f>
        <v/>
      </c>
      <c r="H841" s="6" t="str">
        <f>IF('Log_working_3-way'!$D841="","",'True_Odds_Calculator_3-way'!N839/'True_Odds_Calculator_3-way'!A839-1)</f>
        <v/>
      </c>
      <c r="I841" s="6" t="str">
        <f>IF('Log_working_3-way'!$D841="","",'True_Odds_Calculator_3-way'!O839/'True_Odds_Calculator_3-way'!B839-1)</f>
        <v/>
      </c>
      <c r="J841" s="6" t="str">
        <f>IF('Log_working_3-way'!$D841="","",'True_Odds_Calculator_3-way'!#REF!/'True_Odds_Calculator_3-way'!C839-1)</f>
        <v/>
      </c>
      <c r="K841" s="6" t="str">
        <f>IF('Log_working_3-way'!$D841="","",1/'True_Odds_Calculator_3-way'!A839+1/'True_Odds_Calculator_3-way'!B839+1/'True_Odds_Calculator_3-way'!C839-1)</f>
        <v/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3.69</v>
      </c>
      <c r="B186" s="4">
        <f>IF('True_Odds_Calculator_3-way'!B187="","",'True_Odds_Calculator_3-way'!B187)</f>
        <v>3.53</v>
      </c>
      <c r="C186" s="4">
        <f>IF('True_Odds_Calculator_3-way'!C187="","",'True_Odds_Calculator_3-way'!C187)</f>
        <v>2.06</v>
      </c>
      <c r="D186" s="9">
        <f t="shared" si="39"/>
        <v>0.25899928984337911</v>
      </c>
      <c r="E186" s="9">
        <f t="shared" si="40"/>
        <v>0.27094084266572782</v>
      </c>
      <c r="F186" s="9">
        <f t="shared" si="41"/>
        <v>0.47005986749089312</v>
      </c>
      <c r="G186" s="9">
        <f t="shared" si="42"/>
        <v>1.063574144084301</v>
      </c>
      <c r="H186" s="9">
        <f t="shared" si="43"/>
        <v>3.8610144475867694</v>
      </c>
      <c r="I186" s="9">
        <f t="shared" si="44"/>
        <v>3.6908425845332813</v>
      </c>
      <c r="J186" s="9">
        <f t="shared" si="45"/>
        <v>2.1273885927293588</v>
      </c>
      <c r="K186" s="11">
        <f t="shared" si="46"/>
        <v>0.2710027100271003</v>
      </c>
      <c r="L186" s="11">
        <f t="shared" si="47"/>
        <v>0.28328611898016998</v>
      </c>
      <c r="M186" s="11">
        <f t="shared" si="48"/>
        <v>0.4854368932038835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-0.26885020658562153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0.23404068029513869</v>
      </c>
      <c r="Q186" s="11">
        <f>2*'OddsRatio_working_3-way'!K186*'OddsRatio_working_3-way'!L186*'OddsRatio_working_3-way'!M186</f>
        <v>7.453524850163655E-2</v>
      </c>
      <c r="R186" s="11">
        <f t="shared" si="49"/>
        <v>0</v>
      </c>
      <c r="S186" s="11">
        <f t="shared" si="50"/>
        <v>-0.8705244577173239</v>
      </c>
      <c r="T186" s="11">
        <f t="shared" si="51"/>
        <v>-0.27723708844500772</v>
      </c>
      <c r="U186" s="11">
        <f>'OddsRatio_working_3-way'!S186-'OddsRatio_working_3-way'!R186^2/3</f>
        <v>-0.8705244577173239</v>
      </c>
      <c r="V186" s="11">
        <f>'OddsRatio_working_3-way'!S186*'OddsRatio_working_3-way'!R186/3-2*'OddsRatio_working_3-way'!R186^3/27-'OddsRatio_working_3-way'!T186</f>
        <v>0.27723708844500772</v>
      </c>
      <c r="W186" s="11">
        <f>'OddsRatio_working_3-way'!V186^2+4*'OddsRatio_working_3-way'!U186^3/27</f>
        <v>-2.087213074296082E-2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0.15631101524878682</v>
      </c>
      <c r="Y186" s="11">
        <f>IF('OddsRatio_working_3-way'!W186&gt;=0,IF('OddsRatio_working_3-way'!V186+SQRT('OddsRatio_working_3-way'!W186)&gt;0,0,PI()),ACOS('OddsRatio_working_3-way'!V186/(2*'OddsRatio_working_3-way'!X186)))</f>
        <v>0.48039514257917104</v>
      </c>
      <c r="Z186" s="11">
        <f>'OddsRatio_working_3-way'!X186^(1/3)*COS('OddsRatio_working_3-way'!Y186/3)</f>
        <v>0.53178707204215048</v>
      </c>
      <c r="AA186" s="11">
        <f>'OddsRatio_working_3-way'!X186^(1/3)*COS(('OddsRatio_working_3-way'!Y186+2*PI())/3)</f>
        <v>-0.34027765351909023</v>
      </c>
      <c r="AB186" s="11">
        <f>'OddsRatio_working_3-way'!X186^(1/3)*COS(('OddsRatio_working_3-way'!Y186+4*PI())/3)</f>
        <v>-0.19150941852306036</v>
      </c>
      <c r="AC186" s="11">
        <f>'OddsRatio_working_3-way'!X186^(1/3)*SIN('OddsRatio_working_3-way'!Y186/3)</f>
        <v>8.5891380521823366E-2</v>
      </c>
      <c r="AD186" s="11">
        <f>'OddsRatio_working_3-way'!X186^(1/3)*SIN(('OddsRatio_working_3-way'!Y186+2*PI())/3)</f>
        <v>0.41759542353173601</v>
      </c>
      <c r="AE186" s="11">
        <f>'OddsRatio_working_3-way'!X186^(1/3)*SIN(('OddsRatio_working_3-way'!Y186+4*PI())/3)</f>
        <v>-0.50348680405355939</v>
      </c>
      <c r="AF186" s="11">
        <f>-'OddsRatio_working_3-way'!U186/(3*'OddsRatio_working_3-way'!X186^(1/3))*COS(('OddsRatio_working_3-way'!Y186)/3)</f>
        <v>0.53178707204215048</v>
      </c>
      <c r="AG186" s="11">
        <f>-'OddsRatio_working_3-way'!U186/(3*'OddsRatio_working_3-way'!X186^(1/3))*COS(('OddsRatio_working_3-way'!Y186+2*PI())/3)</f>
        <v>-0.34027765351909023</v>
      </c>
      <c r="AH186" s="11">
        <f>-'OddsRatio_working_3-way'!U186/(3*'OddsRatio_working_3-way'!X186^(1/3))*COS(('OddsRatio_working_3-way'!Y186+4*PI())/3)</f>
        <v>-0.19150941852306036</v>
      </c>
      <c r="AI186" s="11">
        <f>'OddsRatio_working_3-way'!U186/(3*'OddsRatio_working_3-way'!X186^(1/3))*SIN(('OddsRatio_working_3-way'!Y186)/3)</f>
        <v>-8.5891380521823366E-2</v>
      </c>
      <c r="AJ186" s="11">
        <f>'OddsRatio_working_3-way'!U186/(3*'OddsRatio_working_3-way'!X186^(1/3))*SIN(('OddsRatio_working_3-way'!Y186+2*PI())/3)</f>
        <v>-0.41759542353173601</v>
      </c>
      <c r="AK186" s="11">
        <f>'OddsRatio_working_3-way'!U186/(3*'OddsRatio_working_3-way'!X186^(1/3))*SIN(('OddsRatio_working_3-way'!Y186+4*PI())/3)</f>
        <v>0.50348680405355939</v>
      </c>
      <c r="AL186" s="11">
        <f>'OddsRatio_working_3-way'!Z186+'OddsRatio_working_3-way'!AF186</f>
        <v>1.063574144084301</v>
      </c>
      <c r="AM186" s="11">
        <f>'OddsRatio_working_3-way'!AA186+'OddsRatio_working_3-way'!AG186</f>
        <v>-0.68055530703818046</v>
      </c>
      <c r="AN186" s="11">
        <f>'OddsRatio_working_3-way'!AB186+'OddsRatio_working_3-way'!AH186</f>
        <v>-0.38301883704612072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1.063574144084301</v>
      </c>
      <c r="AS186" s="11">
        <f>IF(('OddsRatio_working_3-way'!X186=0),IF(Q186&gt;0,-Q186^(1/3),(-Q186)^(1/3)),'OddsRatio_working_3-way'!AM186-'OddsRatio_working_3-way'!R186/3)</f>
        <v>-0.68055530703818046</v>
      </c>
      <c r="AT186" s="11">
        <f>IF(('OddsRatio_working_3-way'!X186=0),IF(Q186&gt;0,-Q186^(1/3),(-Q186)^(1/3)),'OddsRatio_working_3-way'!AN186-'OddsRatio_working_3-way'!R186/3)</f>
        <v>-0.38301883704612072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3.85</v>
      </c>
      <c r="B187" s="4">
        <f>IF('True_Odds_Calculator_3-way'!B188="","",'True_Odds_Calculator_3-way'!B188)</f>
        <v>3.52</v>
      </c>
      <c r="C187" s="4">
        <f>IF('True_Odds_Calculator_3-way'!C188="","",'True_Odds_Calculator_3-way'!C188)</f>
        <v>2.04</v>
      </c>
      <c r="D187" s="9">
        <f t="shared" si="39"/>
        <v>0.24965734348964821</v>
      </c>
      <c r="E187" s="9">
        <f t="shared" si="40"/>
        <v>0.27341185223492243</v>
      </c>
      <c r="F187" s="9">
        <f t="shared" si="41"/>
        <v>0.47693080427542939</v>
      </c>
      <c r="G187" s="9">
        <f t="shared" si="42"/>
        <v>1.0545579048920226</v>
      </c>
      <c r="H187" s="9">
        <f t="shared" si="43"/>
        <v>4.0054900289422646</v>
      </c>
      <c r="I187" s="9">
        <f t="shared" si="44"/>
        <v>3.657485920327896</v>
      </c>
      <c r="J187" s="9">
        <f t="shared" si="45"/>
        <v>2.0967402210877033</v>
      </c>
      <c r="K187" s="11">
        <f t="shared" si="46"/>
        <v>0.25974025974025972</v>
      </c>
      <c r="L187" s="11">
        <f t="shared" si="47"/>
        <v>0.28409090909090912</v>
      </c>
      <c r="M187" s="11">
        <f t="shared" si="48"/>
        <v>0.49019607843137253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-0.27017501215362183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0.23185927263467371</v>
      </c>
      <c r="Q187" s="11">
        <f>2*'OddsRatio_working_3-way'!K187*'OddsRatio_working_3-way'!L187*'OddsRatio_working_3-way'!M187</f>
        <v>7.2342986781489454E-2</v>
      </c>
      <c r="R187" s="11">
        <f t="shared" si="49"/>
        <v>0</v>
      </c>
      <c r="S187" s="11">
        <f t="shared" si="50"/>
        <v>-0.85818177923441064</v>
      </c>
      <c r="T187" s="11">
        <f t="shared" si="51"/>
        <v>-0.26776342565816247</v>
      </c>
      <c r="U187" s="11">
        <f>'OddsRatio_working_3-way'!S187-'OddsRatio_working_3-way'!R187^2/3</f>
        <v>-0.85818177923441064</v>
      </c>
      <c r="V187" s="11">
        <f>'OddsRatio_working_3-way'!S187*'OddsRatio_working_3-way'!R187/3-2*'OddsRatio_working_3-way'!R187^3/27-'OddsRatio_working_3-way'!T187</f>
        <v>0.26776342565816247</v>
      </c>
      <c r="W187" s="11">
        <f>'OddsRatio_working_3-way'!V187^2+4*'OddsRatio_working_3-way'!U187^3/27</f>
        <v>-2.1936859738387451E-2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0.15299845739302551</v>
      </c>
      <c r="Y187" s="11">
        <f>IF('OddsRatio_working_3-way'!W187&gt;=0,IF('OddsRatio_working_3-way'!V187+SQRT('OddsRatio_working_3-way'!W187)&gt;0,0,PI()),ACOS('OddsRatio_working_3-way'!V187/(2*'OddsRatio_working_3-way'!X187)))</f>
        <v>0.5052516484377394</v>
      </c>
      <c r="Z187" s="11">
        <f>'OddsRatio_working_3-way'!X187^(1/3)*COS('OddsRatio_working_3-way'!Y187/3)</f>
        <v>0.5272789524460112</v>
      </c>
      <c r="AA187" s="11">
        <f>'OddsRatio_working_3-way'!X187^(1/3)*COS(('OddsRatio_working_3-way'!Y187+2*PI())/3)</f>
        <v>-0.34128047402172296</v>
      </c>
      <c r="AB187" s="11">
        <f>'OddsRatio_working_3-way'!X187^(1/3)*COS(('OddsRatio_working_3-way'!Y187+4*PI())/3)</f>
        <v>-0.18599847842428838</v>
      </c>
      <c r="AC187" s="11">
        <f>'OddsRatio_working_3-way'!X187^(1/3)*SIN('OddsRatio_working_3-way'!Y187/3)</f>
        <v>8.9652101958481153E-2</v>
      </c>
      <c r="AD187" s="11">
        <f>'OddsRatio_working_3-way'!X187^(1/3)*SIN(('OddsRatio_working_3-way'!Y187+2*PI())/3)</f>
        <v>0.41181091671985209</v>
      </c>
      <c r="AE187" s="11">
        <f>'OddsRatio_working_3-way'!X187^(1/3)*SIN(('OddsRatio_working_3-way'!Y187+4*PI())/3)</f>
        <v>-0.50146301867833321</v>
      </c>
      <c r="AF187" s="11">
        <f>-'OddsRatio_working_3-way'!U187/(3*'OddsRatio_working_3-way'!X187^(1/3))*COS(('OddsRatio_working_3-way'!Y187)/3)</f>
        <v>0.52727895244601131</v>
      </c>
      <c r="AG187" s="11">
        <f>-'OddsRatio_working_3-way'!U187/(3*'OddsRatio_working_3-way'!X187^(1/3))*COS(('OddsRatio_working_3-way'!Y187+2*PI())/3)</f>
        <v>-0.34128047402172301</v>
      </c>
      <c r="AH187" s="11">
        <f>-'OddsRatio_working_3-way'!U187/(3*'OddsRatio_working_3-way'!X187^(1/3))*COS(('OddsRatio_working_3-way'!Y187+4*PI())/3)</f>
        <v>-0.1859984784242884</v>
      </c>
      <c r="AI187" s="11">
        <f>'OddsRatio_working_3-way'!U187/(3*'OddsRatio_working_3-way'!X187^(1/3))*SIN(('OddsRatio_working_3-way'!Y187)/3)</f>
        <v>-8.9652101958481181E-2</v>
      </c>
      <c r="AJ187" s="11">
        <f>'OddsRatio_working_3-way'!U187/(3*'OddsRatio_working_3-way'!X187^(1/3))*SIN(('OddsRatio_working_3-way'!Y187+2*PI())/3)</f>
        <v>-0.41181091671985215</v>
      </c>
      <c r="AK187" s="11">
        <f>'OddsRatio_working_3-way'!U187/(3*'OddsRatio_working_3-way'!X187^(1/3))*SIN(('OddsRatio_working_3-way'!Y187+4*PI())/3)</f>
        <v>0.50146301867833332</v>
      </c>
      <c r="AL187" s="11">
        <f>'OddsRatio_working_3-way'!Z187+'OddsRatio_working_3-way'!AF187</f>
        <v>1.0545579048920226</v>
      </c>
      <c r="AM187" s="11">
        <f>'OddsRatio_working_3-way'!AA187+'OddsRatio_working_3-way'!AG187</f>
        <v>-0.68256094804344603</v>
      </c>
      <c r="AN187" s="11">
        <f>'OddsRatio_working_3-way'!AB187+'OddsRatio_working_3-way'!AH187</f>
        <v>-0.37199695684857681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1.0545579048920226</v>
      </c>
      <c r="AS187" s="11">
        <f>IF(('OddsRatio_working_3-way'!X187=0),IF(Q187&gt;0,-Q187^(1/3),(-Q187)^(1/3)),'OddsRatio_working_3-way'!AM187-'OddsRatio_working_3-way'!R187/3)</f>
        <v>-0.68256094804344603</v>
      </c>
      <c r="AT187" s="11">
        <f>IF(('OddsRatio_working_3-way'!X187=0),IF(Q187&gt;0,-Q187^(1/3),(-Q187)^(1/3)),'OddsRatio_working_3-way'!AN187-'OddsRatio_working_3-way'!R187/3)</f>
        <v>-0.37199695684857681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2.21</v>
      </c>
      <c r="B188" s="4">
        <f>IF('True_Odds_Calculator_3-way'!B189="","",'True_Odds_Calculator_3-way'!B189)</f>
        <v>3.58</v>
      </c>
      <c r="C188" s="4">
        <f>IF('True_Odds_Calculator_3-way'!C189="","",'True_Odds_Calculator_3-way'!C189)</f>
        <v>3.44</v>
      </c>
      <c r="D188" s="9">
        <f t="shared" si="39"/>
        <v>0.44394502022221638</v>
      </c>
      <c r="E188" s="9">
        <f t="shared" si="40"/>
        <v>0.27242861791735284</v>
      </c>
      <c r="F188" s="9">
        <f t="shared" si="41"/>
        <v>0.28362636186043089</v>
      </c>
      <c r="G188" s="9">
        <f t="shared" si="42"/>
        <v>1.0351497350601138</v>
      </c>
      <c r="H188" s="9">
        <f t="shared" si="43"/>
        <v>2.2525311794227374</v>
      </c>
      <c r="I188" s="9">
        <f t="shared" si="44"/>
        <v>3.6706863164550936</v>
      </c>
      <c r="J188" s="9">
        <f t="shared" si="45"/>
        <v>3.5257653535466775</v>
      </c>
      <c r="K188" s="11">
        <f t="shared" si="46"/>
        <v>0.45248868778280543</v>
      </c>
      <c r="L188" s="11">
        <f t="shared" si="47"/>
        <v>0.27932960893854747</v>
      </c>
      <c r="M188" s="11">
        <f t="shared" si="48"/>
        <v>0.29069767441860467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-0.27987310093783968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0.22890448591065332</v>
      </c>
      <c r="Q188" s="11">
        <f>2*'OddsRatio_working_3-way'!K188*'OddsRatio_working_3-way'!L188*'OddsRatio_working_3-way'!M188</f>
        <v>7.3484586167143928E-2</v>
      </c>
      <c r="R188" s="11">
        <f t="shared" si="49"/>
        <v>0</v>
      </c>
      <c r="S188" s="11">
        <f t="shared" si="50"/>
        <v>-0.81788669630488509</v>
      </c>
      <c r="T188" s="11">
        <f t="shared" si="51"/>
        <v>-0.26256394744940131</v>
      </c>
      <c r="U188" s="11">
        <f>'OddsRatio_working_3-way'!S188-'OddsRatio_working_3-way'!R188^2/3</f>
        <v>-0.81788669630488509</v>
      </c>
      <c r="V188" s="11">
        <f>'OddsRatio_working_3-way'!S188*'OddsRatio_working_3-way'!R188/3-2*'OddsRatio_working_3-way'!R188^3/27-'OddsRatio_working_3-way'!T188</f>
        <v>0.26256394744940131</v>
      </c>
      <c r="W188" s="11">
        <f>'OddsRatio_working_3-way'!V188^2+4*'OddsRatio_working_3-way'!U188^3/27</f>
        <v>-1.211439880901144E-2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0.14235011881732257</v>
      </c>
      <c r="Y188" s="11">
        <f>IF('OddsRatio_working_3-way'!W188&gt;=0,IF('OddsRatio_working_3-way'!V188+SQRT('OddsRatio_working_3-way'!W188)&gt;0,0,PI()),ACOS('OddsRatio_working_3-way'!V188/(2*'OddsRatio_working_3-way'!X188)))</f>
        <v>0.3969432956270702</v>
      </c>
      <c r="Z188" s="11">
        <f>'OddsRatio_working_3-way'!X188^(1/3)*COS('OddsRatio_working_3-way'!Y188/3)</f>
        <v>0.51757486753005688</v>
      </c>
      <c r="AA188" s="11">
        <f>'OddsRatio_working_3-way'!X188^(1/3)*COS(('OddsRatio_working_3-way'!Y188+2*PI())/3)</f>
        <v>-0.3184436694169222</v>
      </c>
      <c r="AB188" s="11">
        <f>'OddsRatio_working_3-way'!X188^(1/3)*COS(('OddsRatio_working_3-way'!Y188+4*PI())/3)</f>
        <v>-0.19913119811313484</v>
      </c>
      <c r="AC188" s="11">
        <f>'OddsRatio_working_3-way'!X188^(1/3)*SIN('OddsRatio_working_3-way'!Y188/3)</f>
        <v>6.8885087424921373E-2</v>
      </c>
      <c r="AD188" s="11">
        <f>'OddsRatio_working_3-way'!X188^(1/3)*SIN(('OddsRatio_working_3-way'!Y188+2*PI())/3)</f>
        <v>0.41379043992893433</v>
      </c>
      <c r="AE188" s="11">
        <f>'OddsRatio_working_3-way'!X188^(1/3)*SIN(('OddsRatio_working_3-way'!Y188+4*PI())/3)</f>
        <v>-0.48267552735385544</v>
      </c>
      <c r="AF188" s="11">
        <f>-'OddsRatio_working_3-way'!U188/(3*'OddsRatio_working_3-way'!X188^(1/3))*COS(('OddsRatio_working_3-way'!Y188)/3)</f>
        <v>0.51757486753005688</v>
      </c>
      <c r="AG188" s="11">
        <f>-'OddsRatio_working_3-way'!U188/(3*'OddsRatio_working_3-way'!X188^(1/3))*COS(('OddsRatio_working_3-way'!Y188+2*PI())/3)</f>
        <v>-0.3184436694169222</v>
      </c>
      <c r="AH188" s="11">
        <f>-'OddsRatio_working_3-way'!U188/(3*'OddsRatio_working_3-way'!X188^(1/3))*COS(('OddsRatio_working_3-way'!Y188+4*PI())/3)</f>
        <v>-0.19913119811313484</v>
      </c>
      <c r="AI188" s="11">
        <f>'OddsRatio_working_3-way'!U188/(3*'OddsRatio_working_3-way'!X188^(1/3))*SIN(('OddsRatio_working_3-way'!Y188)/3)</f>
        <v>-6.8885087424921373E-2</v>
      </c>
      <c r="AJ188" s="11">
        <f>'OddsRatio_working_3-way'!U188/(3*'OddsRatio_working_3-way'!X188^(1/3))*SIN(('OddsRatio_working_3-way'!Y188+2*PI())/3)</f>
        <v>-0.41379043992893433</v>
      </c>
      <c r="AK188" s="11">
        <f>'OddsRatio_working_3-way'!U188/(3*'OddsRatio_working_3-way'!X188^(1/3))*SIN(('OddsRatio_working_3-way'!Y188+4*PI())/3)</f>
        <v>0.48267552735385544</v>
      </c>
      <c r="AL188" s="11">
        <f>'OddsRatio_working_3-way'!Z188+'OddsRatio_working_3-way'!AF188</f>
        <v>1.0351497350601138</v>
      </c>
      <c r="AM188" s="11">
        <f>'OddsRatio_working_3-way'!AA188+'OddsRatio_working_3-way'!AG188</f>
        <v>-0.63688733883384441</v>
      </c>
      <c r="AN188" s="11">
        <f>'OddsRatio_working_3-way'!AB188+'OddsRatio_working_3-way'!AH188</f>
        <v>-0.39826239622626969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1.0351497350601138</v>
      </c>
      <c r="AS188" s="11">
        <f>IF(('OddsRatio_working_3-way'!X188=0),IF(Q188&gt;0,-Q188^(1/3),(-Q188)^(1/3)),'OddsRatio_working_3-way'!AM188-'OddsRatio_working_3-way'!R188/3)</f>
        <v>-0.63688733883384441</v>
      </c>
      <c r="AT188" s="11">
        <f>IF(('OddsRatio_working_3-way'!X188=0),IF(Q188&gt;0,-Q188^(1/3),(-Q188)^(1/3)),'OddsRatio_working_3-way'!AN188-'OddsRatio_working_3-way'!R188/3)</f>
        <v>-0.39826239622626969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8.86</v>
      </c>
      <c r="B189" s="4">
        <f>IF('True_Odds_Calculator_3-way'!B190="","",'True_Odds_Calculator_3-way'!B190)</f>
        <v>4.82</v>
      </c>
      <c r="C189" s="4">
        <f>IF('True_Odds_Calculator_3-way'!C190="","",'True_Odds_Calculator_3-way'!C190)</f>
        <v>1.36</v>
      </c>
      <c r="D189" s="9">
        <f t="shared" si="39"/>
        <v>0.10117197132999836</v>
      </c>
      <c r="E189" s="9">
        <f t="shared" si="40"/>
        <v>0.18804955595489273</v>
      </c>
      <c r="F189" s="9">
        <f t="shared" si="41"/>
        <v>0.71077847271510908</v>
      </c>
      <c r="G189" s="9">
        <f t="shared" si="42"/>
        <v>1.1303003146367536</v>
      </c>
      <c r="H189" s="9">
        <f t="shared" si="43"/>
        <v>9.8841604730448829</v>
      </c>
      <c r="I189" s="9">
        <f t="shared" si="44"/>
        <v>5.3177472019123995</v>
      </c>
      <c r="J189" s="9">
        <f t="shared" si="45"/>
        <v>1.4069081132692314</v>
      </c>
      <c r="K189" s="11">
        <f t="shared" si="46"/>
        <v>0.11286681715575622</v>
      </c>
      <c r="L189" s="11">
        <f t="shared" si="47"/>
        <v>0.20746887966804978</v>
      </c>
      <c r="M189" s="11">
        <f t="shared" si="48"/>
        <v>0.73529411764705876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-0.18610958522202303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0.20730358777082386</v>
      </c>
      <c r="Q189" s="11">
        <f>2*'OddsRatio_working_3-way'!K189*'OddsRatio_working_3-way'!L189*'OddsRatio_working_3-way'!M189</f>
        <v>3.4435811922063762E-2</v>
      </c>
      <c r="R189" s="11">
        <f t="shared" si="49"/>
        <v>0</v>
      </c>
      <c r="S189" s="11">
        <f t="shared" si="50"/>
        <v>-1.1138791563235018</v>
      </c>
      <c r="T189" s="11">
        <f t="shared" si="51"/>
        <v>-0.18502976018662817</v>
      </c>
      <c r="U189" s="11">
        <f>'OddsRatio_working_3-way'!S189-'OddsRatio_working_3-way'!R189^2/3</f>
        <v>-1.1138791563235018</v>
      </c>
      <c r="V189" s="11">
        <f>'OddsRatio_working_3-way'!S189*'OddsRatio_working_3-way'!R189/3-2*'OddsRatio_working_3-way'!R189^3/27-'OddsRatio_working_3-way'!T189</f>
        <v>0.18502976018662817</v>
      </c>
      <c r="W189" s="11">
        <f>'OddsRatio_working_3-way'!V189^2+4*'OddsRatio_working_3-way'!U189^3/27</f>
        <v>-0.17050764610374278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0.2262430431297634</v>
      </c>
      <c r="Y189" s="11">
        <f>IF('OddsRatio_working_3-way'!W189&gt;=0,IF('OddsRatio_working_3-way'!V189+SQRT('OddsRatio_working_3-way'!W189)&gt;0,0,PI()),ACOS('OddsRatio_working_3-way'!V189/(2*'OddsRatio_working_3-way'!X189)))</f>
        <v>1.1495281083895421</v>
      </c>
      <c r="Z189" s="11">
        <f>'OddsRatio_working_3-way'!X189^(1/3)*COS('OddsRatio_working_3-way'!Y189/3)</f>
        <v>0.56515015731837681</v>
      </c>
      <c r="AA189" s="11">
        <f>'OddsRatio_working_3-way'!X189^(1/3)*COS(('OddsRatio_working_3-way'!Y189+2*PI())/3)</f>
        <v>-0.47986614242827008</v>
      </c>
      <c r="AB189" s="11">
        <f>'OddsRatio_working_3-way'!X189^(1/3)*COS(('OddsRatio_working_3-way'!Y189+4*PI())/3)</f>
        <v>-8.5284014890106438E-2</v>
      </c>
      <c r="AC189" s="11">
        <f>'OddsRatio_working_3-way'!X189^(1/3)*SIN('OddsRatio_working_3-way'!Y189/3)</f>
        <v>0.227812097551574</v>
      </c>
      <c r="AD189" s="11">
        <f>'OddsRatio_working_3-way'!X189^(1/3)*SIN(('OddsRatio_working_3-way'!Y189+2*PI())/3)</f>
        <v>0.37552834441469946</v>
      </c>
      <c r="AE189" s="11">
        <f>'OddsRatio_working_3-way'!X189^(1/3)*SIN(('OddsRatio_working_3-way'!Y189+4*PI())/3)</f>
        <v>-0.60334044196627334</v>
      </c>
      <c r="AF189" s="11">
        <f>-'OddsRatio_working_3-way'!U189/(3*'OddsRatio_working_3-way'!X189^(1/3))*COS(('OddsRatio_working_3-way'!Y189)/3)</f>
        <v>0.56515015731837681</v>
      </c>
      <c r="AG189" s="11">
        <f>-'OddsRatio_working_3-way'!U189/(3*'OddsRatio_working_3-way'!X189^(1/3))*COS(('OddsRatio_working_3-way'!Y189+2*PI())/3)</f>
        <v>-0.47986614242827008</v>
      </c>
      <c r="AH189" s="11">
        <f>-'OddsRatio_working_3-way'!U189/(3*'OddsRatio_working_3-way'!X189^(1/3))*COS(('OddsRatio_working_3-way'!Y189+4*PI())/3)</f>
        <v>-8.5284014890106438E-2</v>
      </c>
      <c r="AI189" s="11">
        <f>'OddsRatio_working_3-way'!U189/(3*'OddsRatio_working_3-way'!X189^(1/3))*SIN(('OddsRatio_working_3-way'!Y189)/3)</f>
        <v>-0.227812097551574</v>
      </c>
      <c r="AJ189" s="11">
        <f>'OddsRatio_working_3-way'!U189/(3*'OddsRatio_working_3-way'!X189^(1/3))*SIN(('OddsRatio_working_3-way'!Y189+2*PI())/3)</f>
        <v>-0.37552834441469946</v>
      </c>
      <c r="AK189" s="11">
        <f>'OddsRatio_working_3-way'!U189/(3*'OddsRatio_working_3-way'!X189^(1/3))*SIN(('OddsRatio_working_3-way'!Y189+4*PI())/3)</f>
        <v>0.60334044196627334</v>
      </c>
      <c r="AL189" s="11">
        <f>'OddsRatio_working_3-way'!Z189+'OddsRatio_working_3-way'!AF189</f>
        <v>1.1303003146367536</v>
      </c>
      <c r="AM189" s="11">
        <f>'OddsRatio_working_3-way'!AA189+'OddsRatio_working_3-way'!AG189</f>
        <v>-0.95973228485654016</v>
      </c>
      <c r="AN189" s="11">
        <f>'OddsRatio_working_3-way'!AB189+'OddsRatio_working_3-way'!AH189</f>
        <v>-0.17056802978021288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1.1303003146367536</v>
      </c>
      <c r="AS189" s="11">
        <f>IF(('OddsRatio_working_3-way'!X189=0),IF(Q189&gt;0,-Q189^(1/3),(-Q189)^(1/3)),'OddsRatio_working_3-way'!AM189-'OddsRatio_working_3-way'!R189/3)</f>
        <v>-0.95973228485654016</v>
      </c>
      <c r="AT189" s="11">
        <f>IF(('OddsRatio_working_3-way'!X189=0),IF(Q189&gt;0,-Q189^(1/3),(-Q189)^(1/3)),'OddsRatio_working_3-way'!AN189-'OddsRatio_working_3-way'!R189/3)</f>
        <v>-0.17056802978021288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1.46</v>
      </c>
      <c r="B190" s="4">
        <f>IF('True_Odds_Calculator_3-way'!B191="","",'True_Odds_Calculator_3-way'!B191)</f>
        <v>4.42</v>
      </c>
      <c r="C190" s="4">
        <f>IF('True_Odds_Calculator_3-way'!C191="","",'True_Odds_Calculator_3-way'!C191)</f>
        <v>7.87</v>
      </c>
      <c r="D190" s="9">
        <f t="shared" si="39"/>
        <v>0.66812850873120833</v>
      </c>
      <c r="E190" s="9">
        <f t="shared" si="40"/>
        <v>0.21308373631287866</v>
      </c>
      <c r="F190" s="9">
        <f t="shared" si="41"/>
        <v>0.11878775495591264</v>
      </c>
      <c r="G190" s="9">
        <f t="shared" si="42"/>
        <v>1.0798218519336591</v>
      </c>
      <c r="H190" s="9">
        <f t="shared" si="43"/>
        <v>1.4967180518894836</v>
      </c>
      <c r="I190" s="9">
        <f t="shared" si="44"/>
        <v>4.6929907336131151</v>
      </c>
      <c r="J190" s="9">
        <f t="shared" si="45"/>
        <v>8.4183761227842382</v>
      </c>
      <c r="K190" s="11">
        <f t="shared" si="46"/>
        <v>0.68493150684931503</v>
      </c>
      <c r="L190" s="11">
        <f t="shared" si="47"/>
        <v>0.22624434389140272</v>
      </c>
      <c r="M190" s="11">
        <f t="shared" si="48"/>
        <v>0.12706480304955528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-0.2128094049219672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0.21166965734561449</v>
      </c>
      <c r="Q190" s="11">
        <f>2*'OddsRatio_working_3-way'!K190*'OddsRatio_working_3-way'!L190*'OddsRatio_working_3-way'!M190</f>
        <v>3.9380401366625947E-2</v>
      </c>
      <c r="R190" s="11">
        <f t="shared" si="49"/>
        <v>0</v>
      </c>
      <c r="S190" s="11">
        <f t="shared" si="50"/>
        <v>-0.99464428004593763</v>
      </c>
      <c r="T190" s="11">
        <f t="shared" si="51"/>
        <v>-0.18505009861319768</v>
      </c>
      <c r="U190" s="11">
        <f>'OddsRatio_working_3-way'!S190-'OddsRatio_working_3-way'!R190^2/3</f>
        <v>-0.99464428004593763</v>
      </c>
      <c r="V190" s="11">
        <f>'OddsRatio_working_3-way'!S190*'OddsRatio_working_3-way'!R190/3-2*'OddsRatio_working_3-way'!R190^3/27-'OddsRatio_working_3-way'!T190</f>
        <v>0.18505009861319768</v>
      </c>
      <c r="W190" s="11">
        <f>'OddsRatio_working_3-way'!V190^2+4*'OddsRatio_working_3-way'!U190^3/27</f>
        <v>-0.11153701474019892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0.19090609847314538</v>
      </c>
      <c r="Y190" s="11">
        <f>IF('OddsRatio_working_3-way'!W190&gt;=0,IF('OddsRatio_working_3-way'!V190+SQRT('OddsRatio_working_3-way'!W190)&gt;0,0,PI()),ACOS('OddsRatio_working_3-way'!V190/(2*'OddsRatio_working_3-way'!X190)))</f>
        <v>1.0648189125323473</v>
      </c>
      <c r="Z190" s="11">
        <f>'OddsRatio_working_3-way'!X190^(1/3)*COS('OddsRatio_working_3-way'!Y190/3)</f>
        <v>0.53991092596682966</v>
      </c>
      <c r="AA190" s="11">
        <f>'OddsRatio_working_3-way'!X190^(1/3)*COS(('OddsRatio_working_3-way'!Y190+2*PI())/3)</f>
        <v>-0.44325639785600834</v>
      </c>
      <c r="AB190" s="11">
        <f>'OddsRatio_working_3-way'!X190^(1/3)*COS(('OddsRatio_working_3-way'!Y190+4*PI())/3)</f>
        <v>-9.6654528110821453E-2</v>
      </c>
      <c r="AC190" s="11">
        <f>'OddsRatio_working_3-way'!X190^(1/3)*SIN('OddsRatio_working_3-way'!Y190/3)</f>
        <v>0.20011068279901129</v>
      </c>
      <c r="AD190" s="11">
        <f>'OddsRatio_working_3-way'!X190^(1/3)*SIN(('OddsRatio_working_3-way'!Y190+2*PI())/3)</f>
        <v>0.36752123626854816</v>
      </c>
      <c r="AE190" s="11">
        <f>'OddsRatio_working_3-way'!X190^(1/3)*SIN(('OddsRatio_working_3-way'!Y190+4*PI())/3)</f>
        <v>-0.5676319190675595</v>
      </c>
      <c r="AF190" s="11">
        <f>-'OddsRatio_working_3-way'!U190/(3*'OddsRatio_working_3-way'!X190^(1/3))*COS(('OddsRatio_working_3-way'!Y190)/3)</f>
        <v>0.53991092596682955</v>
      </c>
      <c r="AG190" s="11">
        <f>-'OddsRatio_working_3-way'!U190/(3*'OddsRatio_working_3-way'!X190^(1/3))*COS(('OddsRatio_working_3-way'!Y190+2*PI())/3)</f>
        <v>-0.44325639785600823</v>
      </c>
      <c r="AH190" s="11">
        <f>-'OddsRatio_working_3-way'!U190/(3*'OddsRatio_working_3-way'!X190^(1/3))*COS(('OddsRatio_working_3-way'!Y190+4*PI())/3)</f>
        <v>-9.6654528110821439E-2</v>
      </c>
      <c r="AI190" s="11">
        <f>'OddsRatio_working_3-way'!U190/(3*'OddsRatio_working_3-way'!X190^(1/3))*SIN(('OddsRatio_working_3-way'!Y190)/3)</f>
        <v>-0.20011068279901126</v>
      </c>
      <c r="AJ190" s="11">
        <f>'OddsRatio_working_3-way'!U190/(3*'OddsRatio_working_3-way'!X190^(1/3))*SIN(('OddsRatio_working_3-way'!Y190+2*PI())/3)</f>
        <v>-0.3675212362685481</v>
      </c>
      <c r="AK190" s="11">
        <f>'OddsRatio_working_3-way'!U190/(3*'OddsRatio_working_3-way'!X190^(1/3))*SIN(('OddsRatio_working_3-way'!Y190+4*PI())/3)</f>
        <v>0.56763191906755939</v>
      </c>
      <c r="AL190" s="11">
        <f>'OddsRatio_working_3-way'!Z190+'OddsRatio_working_3-way'!AF190</f>
        <v>1.0798218519336591</v>
      </c>
      <c r="AM190" s="11">
        <f>'OddsRatio_working_3-way'!AA190+'OddsRatio_working_3-way'!AG190</f>
        <v>-0.88651279571201658</v>
      </c>
      <c r="AN190" s="11">
        <f>'OddsRatio_working_3-way'!AB190+'OddsRatio_working_3-way'!AH190</f>
        <v>-0.19330905622164291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1.0798218519336591</v>
      </c>
      <c r="AS190" s="11">
        <f>IF(('OddsRatio_working_3-way'!X190=0),IF(Q190&gt;0,-Q190^(1/3),(-Q190)^(1/3)),'OddsRatio_working_3-way'!AM190-'OddsRatio_working_3-way'!R190/3)</f>
        <v>-0.88651279571201658</v>
      </c>
      <c r="AT190" s="11">
        <f>IF(('OddsRatio_working_3-way'!X190=0),IF(Q190&gt;0,-Q190^(1/3),(-Q190)^(1/3)),'OddsRatio_working_3-way'!AN190-'OddsRatio_working_3-way'!R190/3)</f>
        <v>-0.19330905622164291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2.79</v>
      </c>
      <c r="B191" s="4">
        <f>IF('True_Odds_Calculator_3-way'!B192="","",'True_Odds_Calculator_3-way'!B192)</f>
        <v>2.85</v>
      </c>
      <c r="C191" s="4">
        <f>IF('True_Odds_Calculator_3-way'!C192="","",'True_Odds_Calculator_3-way'!C192)</f>
        <v>3.09</v>
      </c>
      <c r="D191" s="9">
        <f t="shared" si="39"/>
        <v>0.34722547082643324</v>
      </c>
      <c r="E191" s="9">
        <f t="shared" si="40"/>
        <v>0.33979061084830692</v>
      </c>
      <c r="F191" s="9">
        <f t="shared" si="41"/>
        <v>0.31298391832525968</v>
      </c>
      <c r="G191" s="9">
        <f t="shared" si="42"/>
        <v>1.0502642765526977</v>
      </c>
      <c r="H191" s="9">
        <f t="shared" si="43"/>
        <v>2.8799730550293288</v>
      </c>
      <c r="I191" s="9">
        <f t="shared" si="44"/>
        <v>2.9429889116224905</v>
      </c>
      <c r="J191" s="9">
        <f t="shared" si="45"/>
        <v>3.1950523379951372</v>
      </c>
      <c r="K191" s="11">
        <f t="shared" si="46"/>
        <v>0.35842293906810035</v>
      </c>
      <c r="L191" s="11">
        <f t="shared" si="47"/>
        <v>0.35087719298245612</v>
      </c>
      <c r="M191" s="11">
        <f t="shared" si="48"/>
        <v>0.3236245954692557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-0.28168485846740332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0.23320995183787149</v>
      </c>
      <c r="Q191" s="11">
        <f>2*'OddsRatio_working_3-way'!K191*'OddsRatio_working_3-way'!L191*'OddsRatio_working_3-way'!M191</f>
        <v>8.1399634149344313E-2</v>
      </c>
      <c r="R191" s="11">
        <f t="shared" si="49"/>
        <v>0</v>
      </c>
      <c r="S191" s="11">
        <f t="shared" si="50"/>
        <v>-0.82791085437366041</v>
      </c>
      <c r="T191" s="11">
        <f t="shared" si="51"/>
        <v>-0.28897412020023044</v>
      </c>
      <c r="U191" s="11">
        <f>'OddsRatio_working_3-way'!S191-'OddsRatio_working_3-way'!R191^2/3</f>
        <v>-0.82791085437366041</v>
      </c>
      <c r="V191" s="11">
        <f>'OddsRatio_working_3-way'!S191*'OddsRatio_working_3-way'!R191/3-2*'OddsRatio_working_3-way'!R191^3/27-'OddsRatio_working_3-way'!T191</f>
        <v>0.28897412020023044</v>
      </c>
      <c r="W191" s="11">
        <f>'OddsRatio_working_3-way'!V191^2+4*'OddsRatio_working_3-way'!U191^3/27</f>
        <v>-5.6510174994454931E-4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0.14497512191359055</v>
      </c>
      <c r="Y191" s="11">
        <f>IF('OddsRatio_working_3-way'!W191&gt;=0,IF('OddsRatio_working_3-way'!V191+SQRT('OddsRatio_working_3-way'!W191)&gt;0,0,PI()),ACOS('OddsRatio_working_3-way'!V191/(2*'OddsRatio_working_3-way'!X191)))</f>
        <v>8.2078154873641562E-2</v>
      </c>
      <c r="Z191" s="11">
        <f>'OddsRatio_working_3-way'!X191^(1/3)*COS('OddsRatio_working_3-way'!Y191/3)</f>
        <v>0.52513213827634886</v>
      </c>
      <c r="AA191" s="11">
        <f>'OddsRatio_working_3-way'!X191^(1/3)*COS(('OddsRatio_working_3-way'!Y191+2*PI())/3)</f>
        <v>-0.27501161474281977</v>
      </c>
      <c r="AB191" s="11">
        <f>'OddsRatio_working_3-way'!X191^(1/3)*COS(('OddsRatio_working_3-way'!Y191+4*PI())/3)</f>
        <v>-0.25012052353352898</v>
      </c>
      <c r="AC191" s="11">
        <f>'OddsRatio_working_3-way'!X191^(1/3)*SIN('OddsRatio_working_3-way'!Y191/3)</f>
        <v>1.4370878210107471E-2</v>
      </c>
      <c r="AD191" s="11">
        <f>'OddsRatio_working_3-way'!X191^(1/3)*SIN(('OddsRatio_working_3-way'!Y191+2*PI())/3)</f>
        <v>0.44759233298590695</v>
      </c>
      <c r="AE191" s="11">
        <f>'OddsRatio_working_3-way'!X191^(1/3)*SIN(('OddsRatio_working_3-way'!Y191+4*PI())/3)</f>
        <v>-0.46196321119601447</v>
      </c>
      <c r="AF191" s="11">
        <f>-'OddsRatio_working_3-way'!U191/(3*'OddsRatio_working_3-way'!X191^(1/3))*COS(('OddsRatio_working_3-way'!Y191)/3)</f>
        <v>0.52513213827634886</v>
      </c>
      <c r="AG191" s="11">
        <f>-'OddsRatio_working_3-way'!U191/(3*'OddsRatio_working_3-way'!X191^(1/3))*COS(('OddsRatio_working_3-way'!Y191+2*PI())/3)</f>
        <v>-0.27501161474281977</v>
      </c>
      <c r="AH191" s="11">
        <f>-'OddsRatio_working_3-way'!U191/(3*'OddsRatio_working_3-way'!X191^(1/3))*COS(('OddsRatio_working_3-way'!Y191+4*PI())/3)</f>
        <v>-0.25012052353352898</v>
      </c>
      <c r="AI191" s="11">
        <f>'OddsRatio_working_3-way'!U191/(3*'OddsRatio_working_3-way'!X191^(1/3))*SIN(('OddsRatio_working_3-way'!Y191)/3)</f>
        <v>-1.4370878210107471E-2</v>
      </c>
      <c r="AJ191" s="11">
        <f>'OddsRatio_working_3-way'!U191/(3*'OddsRatio_working_3-way'!X191^(1/3))*SIN(('OddsRatio_working_3-way'!Y191+2*PI())/3)</f>
        <v>-0.44759233298590695</v>
      </c>
      <c r="AK191" s="11">
        <f>'OddsRatio_working_3-way'!U191/(3*'OddsRatio_working_3-way'!X191^(1/3))*SIN(('OddsRatio_working_3-way'!Y191+4*PI())/3)</f>
        <v>0.46196321119601447</v>
      </c>
      <c r="AL191" s="11">
        <f>'OddsRatio_working_3-way'!Z191+'OddsRatio_working_3-way'!AF191</f>
        <v>1.0502642765526977</v>
      </c>
      <c r="AM191" s="11">
        <f>'OddsRatio_working_3-way'!AA191+'OddsRatio_working_3-way'!AG191</f>
        <v>-0.55002322948563953</v>
      </c>
      <c r="AN191" s="11">
        <f>'OddsRatio_working_3-way'!AB191+'OddsRatio_working_3-way'!AH191</f>
        <v>-0.50024104706705796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1.0502642765526977</v>
      </c>
      <c r="AS191" s="11">
        <f>IF(('OddsRatio_working_3-way'!X191=0),IF(Q191&gt;0,-Q191^(1/3),(-Q191)^(1/3)),'OddsRatio_working_3-way'!AM191-'OddsRatio_working_3-way'!R191/3)</f>
        <v>-0.55002322948563953</v>
      </c>
      <c r="AT191" s="11">
        <f>IF(('OddsRatio_working_3-way'!X191=0),IF(Q191&gt;0,-Q191^(1/3),(-Q191)^(1/3)),'OddsRatio_working_3-way'!AN191-'OddsRatio_working_3-way'!R191/3)</f>
        <v>-0.50024104706705796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1.89</v>
      </c>
      <c r="B192" s="4">
        <f>IF('True_Odds_Calculator_3-way'!B193="","",'True_Odds_Calculator_3-way'!B193)</f>
        <v>3.82</v>
      </c>
      <c r="C192" s="4">
        <f>IF('True_Odds_Calculator_3-way'!C193="","",'True_Odds_Calculator_3-way'!C193)</f>
        <v>4.2699999999999996</v>
      </c>
      <c r="D192" s="9">
        <f t="shared" si="39"/>
        <v>0.51898491504000788</v>
      </c>
      <c r="E192" s="9">
        <f t="shared" si="40"/>
        <v>0.25401834590112765</v>
      </c>
      <c r="F192" s="9">
        <f t="shared" si="41"/>
        <v>0.22699673905886458</v>
      </c>
      <c r="G192" s="9">
        <f t="shared" si="42"/>
        <v>1.0413913235875714</v>
      </c>
      <c r="H192" s="9">
        <f t="shared" si="43"/>
        <v>1.9268382779929381</v>
      </c>
      <c r="I192" s="9">
        <f t="shared" si="44"/>
        <v>3.9367235325169512</v>
      </c>
      <c r="J192" s="9">
        <f t="shared" si="45"/>
        <v>4.4053496281313578</v>
      </c>
      <c r="K192" s="11">
        <f t="shared" si="46"/>
        <v>0.52910052910052918</v>
      </c>
      <c r="L192" s="11">
        <f t="shared" si="47"/>
        <v>0.26178010471204188</v>
      </c>
      <c r="M192" s="11">
        <f t="shared" si="48"/>
        <v>0.23419203747072601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-0.26621579882489421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0.22641353244489706</v>
      </c>
      <c r="Q192" s="11">
        <f>2*'OddsRatio_working_3-way'!K192*'OddsRatio_working_3-way'!L192*'OddsRatio_working_3-way'!M192</f>
        <v>6.4874937663294288E-2</v>
      </c>
      <c r="R192" s="11">
        <f t="shared" si="49"/>
        <v>0</v>
      </c>
      <c r="S192" s="11">
        <f t="shared" si="50"/>
        <v>-0.85048871420971739</v>
      </c>
      <c r="T192" s="11">
        <f t="shared" si="51"/>
        <v>-0.24369304132083591</v>
      </c>
      <c r="U192" s="11">
        <f>'OddsRatio_working_3-way'!S192-'OddsRatio_working_3-way'!R192^2/3</f>
        <v>-0.85048871420971739</v>
      </c>
      <c r="V192" s="11">
        <f>'OddsRatio_working_3-way'!S192*'OddsRatio_working_3-way'!R192/3-2*'OddsRatio_working_3-way'!R192^3/27-'OddsRatio_working_3-way'!T192</f>
        <v>0.24369304132083591</v>
      </c>
      <c r="W192" s="11">
        <f>'OddsRatio_working_3-way'!V192^2+4*'OddsRatio_working_3-way'!U192^3/27</f>
        <v>-3.1752204902514493E-2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0.15094577113214627</v>
      </c>
      <c r="Y192" s="11">
        <f>IF('OddsRatio_working_3-way'!W192&gt;=0,IF('OddsRatio_working_3-way'!V192+SQRT('OddsRatio_working_3-way'!W192)&gt;0,0,PI()),ACOS('OddsRatio_working_3-way'!V192/(2*'OddsRatio_working_3-way'!X192)))</f>
        <v>0.63136851450145737</v>
      </c>
      <c r="Z192" s="11">
        <f>'OddsRatio_working_3-way'!X192^(1/3)*COS('OddsRatio_working_3-way'!Y192/3)</f>
        <v>0.52069566179378579</v>
      </c>
      <c r="AA192" s="11">
        <f>'OddsRatio_working_3-way'!X192^(1/3)*COS(('OddsRatio_working_3-way'!Y192+2*PI())/3)</f>
        <v>-0.35667643201970561</v>
      </c>
      <c r="AB192" s="11">
        <f>'OddsRatio_working_3-way'!X192^(1/3)*COS(('OddsRatio_working_3-way'!Y192+4*PI())/3)</f>
        <v>-0.16401922977408057</v>
      </c>
      <c r="AC192" s="11">
        <f>'OddsRatio_working_3-way'!X192^(1/3)*SIN('OddsRatio_working_3-way'!Y192/3)</f>
        <v>0.111230687577832</v>
      </c>
      <c r="AD192" s="11">
        <f>'OddsRatio_working_3-way'!X192^(1/3)*SIN(('OddsRatio_working_3-way'!Y192+2*PI())/3)</f>
        <v>0.39532032696485292</v>
      </c>
      <c r="AE192" s="11">
        <f>'OddsRatio_working_3-way'!X192^(1/3)*SIN(('OddsRatio_working_3-way'!Y192+4*PI())/3)</f>
        <v>-0.50655101454268481</v>
      </c>
      <c r="AF192" s="11">
        <f>-'OddsRatio_working_3-way'!U192/(3*'OddsRatio_working_3-way'!X192^(1/3))*COS(('OddsRatio_working_3-way'!Y192)/3)</f>
        <v>0.52069566179378568</v>
      </c>
      <c r="AG192" s="11">
        <f>-'OddsRatio_working_3-way'!U192/(3*'OddsRatio_working_3-way'!X192^(1/3))*COS(('OddsRatio_working_3-way'!Y192+2*PI())/3)</f>
        <v>-0.3566764320197055</v>
      </c>
      <c r="AH192" s="11">
        <f>-'OddsRatio_working_3-way'!U192/(3*'OddsRatio_working_3-way'!X192^(1/3))*COS(('OddsRatio_working_3-way'!Y192+4*PI())/3)</f>
        <v>-0.16401922977408048</v>
      </c>
      <c r="AI192" s="11">
        <f>'OddsRatio_working_3-way'!U192/(3*'OddsRatio_working_3-way'!X192^(1/3))*SIN(('OddsRatio_working_3-way'!Y192)/3)</f>
        <v>-0.11123068757783196</v>
      </c>
      <c r="AJ192" s="11">
        <f>'OddsRatio_working_3-way'!U192/(3*'OddsRatio_working_3-way'!X192^(1/3))*SIN(('OddsRatio_working_3-way'!Y192+2*PI())/3)</f>
        <v>-0.39532032696485275</v>
      </c>
      <c r="AK192" s="11">
        <f>'OddsRatio_working_3-way'!U192/(3*'OddsRatio_working_3-way'!X192^(1/3))*SIN(('OddsRatio_working_3-way'!Y192+4*PI())/3)</f>
        <v>0.50655101454268459</v>
      </c>
      <c r="AL192" s="11">
        <f>'OddsRatio_working_3-way'!Z192+'OddsRatio_working_3-way'!AF192</f>
        <v>1.0413913235875714</v>
      </c>
      <c r="AM192" s="11">
        <f>'OddsRatio_working_3-way'!AA192+'OddsRatio_working_3-way'!AG192</f>
        <v>-0.71335286403941112</v>
      </c>
      <c r="AN192" s="11">
        <f>'OddsRatio_working_3-way'!AB192+'OddsRatio_working_3-way'!AH192</f>
        <v>-0.32803845954816102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1.0413913235875714</v>
      </c>
      <c r="AS192" s="11">
        <f>IF(('OddsRatio_working_3-way'!X192=0),IF(Q192&gt;0,-Q192^(1/3),(-Q192)^(1/3)),'OddsRatio_working_3-way'!AM192-'OddsRatio_working_3-way'!R192/3)</f>
        <v>-0.71335286403941112</v>
      </c>
      <c r="AT192" s="11">
        <f>IF(('OddsRatio_working_3-way'!X192=0),IF(Q192&gt;0,-Q192^(1/3),(-Q192)^(1/3)),'OddsRatio_working_3-way'!AN192-'OddsRatio_working_3-way'!R192/3)</f>
        <v>-0.32803845954816102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2.37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3.64</v>
      </c>
      <c r="D193" s="9">
        <f t="shared" si="39"/>
        <v>0.41009543750034988</v>
      </c>
      <c r="E193" s="9">
        <f t="shared" si="40"/>
        <v>0.32478736197514452</v>
      </c>
      <c r="F193" s="9">
        <f t="shared" si="41"/>
        <v>0.26511720052450577</v>
      </c>
      <c r="G193" s="9">
        <f t="shared" si="42"/>
        <v>1.0499684525195123</v>
      </c>
      <c r="H193" s="9">
        <f t="shared" si="43"/>
        <v>2.438456779951732</v>
      </c>
      <c r="I193" s="9">
        <f t="shared" si="44"/>
        <v>3.0789375359886337</v>
      </c>
      <c r="J193" s="9">
        <f t="shared" si="45"/>
        <v>3.7719167146515122</v>
      </c>
      <c r="K193" s="11">
        <f t="shared" si="46"/>
        <v>0.42194092827004215</v>
      </c>
      <c r="L193" s="11">
        <f t="shared" si="47"/>
        <v>0.33557046979865773</v>
      </c>
      <c r="M193" s="11">
        <f t="shared" si="48"/>
        <v>0.27472527472527469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-0.27856316650811608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0.23300263296865112</v>
      </c>
      <c r="Q193" s="11">
        <f>2*'OddsRatio_working_3-way'!K193*'OddsRatio_working_3-way'!L193*'OddsRatio_working_3-way'!M193</f>
        <v>7.7797206333439436E-2</v>
      </c>
      <c r="R193" s="11">
        <f t="shared" si="49"/>
        <v>0</v>
      </c>
      <c r="S193" s="11">
        <f t="shared" si="50"/>
        <v>-0.8364445159402023</v>
      </c>
      <c r="T193" s="11">
        <f t="shared" si="51"/>
        <v>-0.27928030582310592</v>
      </c>
      <c r="U193" s="11">
        <f>'OddsRatio_working_3-way'!S193-'OddsRatio_working_3-way'!R193^2/3</f>
        <v>-0.8364445159402023</v>
      </c>
      <c r="V193" s="11">
        <f>'OddsRatio_working_3-way'!S193*'OddsRatio_working_3-way'!R193/3-2*'OddsRatio_working_3-way'!R193^3/27-'OddsRatio_working_3-way'!T193</f>
        <v>0.27928030582310592</v>
      </c>
      <c r="W193" s="11">
        <f>'OddsRatio_working_3-way'!V193^2+4*'OddsRatio_working_3-way'!U193^3/27</f>
        <v>-8.700223800429896E-3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0.14722237688364281</v>
      </c>
      <c r="Y193" s="11">
        <f>IF('OddsRatio_working_3-way'!W193&gt;=0,IF('OddsRatio_working_3-way'!V193+SQRT('OddsRatio_working_3-way'!W193)&gt;0,0,PI()),ACOS('OddsRatio_working_3-way'!V193/(2*'OddsRatio_working_3-way'!X193)))</f>
        <v>0.32233551354993772</v>
      </c>
      <c r="Z193" s="11">
        <f>'OddsRatio_working_3-way'!X193^(1/3)*COS('OddsRatio_working_3-way'!Y193/3)</f>
        <v>0.52498422625975627</v>
      </c>
      <c r="AA193" s="11">
        <f>'OddsRatio_working_3-way'!X193^(1/3)*COS(('OddsRatio_working_3-way'!Y193+2*PI())/3)</f>
        <v>-0.31153087962011961</v>
      </c>
      <c r="AB193" s="11">
        <f>'OddsRatio_working_3-way'!X193^(1/3)*COS(('OddsRatio_working_3-way'!Y193+4*PI())/3)</f>
        <v>-0.2134533466396365</v>
      </c>
      <c r="AC193" s="11">
        <f>'OddsRatio_working_3-way'!X193^(1/3)*SIN('OddsRatio_working_3-way'!Y193/3)</f>
        <v>5.6625090067736347E-2</v>
      </c>
      <c r="AD193" s="11">
        <f>'OddsRatio_working_3-way'!X193^(1/3)*SIN(('OddsRatio_working_3-way'!Y193+2*PI())/3)</f>
        <v>0.42633713149319841</v>
      </c>
      <c r="AE193" s="11">
        <f>'OddsRatio_working_3-way'!X193^(1/3)*SIN(('OddsRatio_working_3-way'!Y193+4*PI())/3)</f>
        <v>-0.48296222156093471</v>
      </c>
      <c r="AF193" s="11">
        <f>-'OddsRatio_working_3-way'!U193/(3*'OddsRatio_working_3-way'!X193^(1/3))*COS(('OddsRatio_working_3-way'!Y193)/3)</f>
        <v>0.52498422625975605</v>
      </c>
      <c r="AG193" s="11">
        <f>-'OddsRatio_working_3-way'!U193/(3*'OddsRatio_working_3-way'!X193^(1/3))*COS(('OddsRatio_working_3-way'!Y193+2*PI())/3)</f>
        <v>-0.31153087962011944</v>
      </c>
      <c r="AH193" s="11">
        <f>-'OddsRatio_working_3-way'!U193/(3*'OddsRatio_working_3-way'!X193^(1/3))*COS(('OddsRatio_working_3-way'!Y193+4*PI())/3)</f>
        <v>-0.21345334663963642</v>
      </c>
      <c r="AI193" s="11">
        <f>'OddsRatio_working_3-way'!U193/(3*'OddsRatio_working_3-way'!X193^(1/3))*SIN(('OddsRatio_working_3-way'!Y193)/3)</f>
        <v>-5.6625090067736319E-2</v>
      </c>
      <c r="AJ193" s="11">
        <f>'OddsRatio_working_3-way'!U193/(3*'OddsRatio_working_3-way'!X193^(1/3))*SIN(('OddsRatio_working_3-way'!Y193+2*PI())/3)</f>
        <v>-0.42633713149319818</v>
      </c>
      <c r="AK193" s="11">
        <f>'OddsRatio_working_3-way'!U193/(3*'OddsRatio_working_3-way'!X193^(1/3))*SIN(('OddsRatio_working_3-way'!Y193+4*PI())/3)</f>
        <v>0.48296222156093449</v>
      </c>
      <c r="AL193" s="11">
        <f>'OddsRatio_working_3-way'!Z193+'OddsRatio_working_3-way'!AF193</f>
        <v>1.0499684525195123</v>
      </c>
      <c r="AM193" s="11">
        <f>'OddsRatio_working_3-way'!AA193+'OddsRatio_working_3-way'!AG193</f>
        <v>-0.62306175924023899</v>
      </c>
      <c r="AN193" s="11">
        <f>'OddsRatio_working_3-way'!AB193+'OddsRatio_working_3-way'!AH193</f>
        <v>-0.42690669327927289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1.0499684525195123</v>
      </c>
      <c r="AS193" s="11">
        <f>IF(('OddsRatio_working_3-way'!X193=0),IF(Q193&gt;0,-Q193^(1/3),(-Q193)^(1/3)),'OddsRatio_working_3-way'!AM193-'OddsRatio_working_3-way'!R193/3)</f>
        <v>-0.62306175924023899</v>
      </c>
      <c r="AT193" s="11">
        <f>IF(('OddsRatio_working_3-way'!X193=0),IF(Q193&gt;0,-Q193^(1/3),(-Q193)^(1/3)),'OddsRatio_working_3-way'!AN193-'OddsRatio_working_3-way'!R193/3)</f>
        <v>-0.42690669327927289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3.12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2.25</v>
      </c>
      <c r="D194" s="9">
        <f t="shared" si="39"/>
        <v>0.30940685077622709</v>
      </c>
      <c r="E194" s="9">
        <f t="shared" si="40"/>
        <v>0.25882021004009165</v>
      </c>
      <c r="F194" s="9">
        <f t="shared" si="41"/>
        <v>0.43177293918368131</v>
      </c>
      <c r="G194" s="9">
        <f t="shared" si="42"/>
        <v>1.0528257039741682</v>
      </c>
      <c r="H194" s="9">
        <f t="shared" si="43"/>
        <v>3.2319904924252367</v>
      </c>
      <c r="I194" s="9">
        <f t="shared" si="44"/>
        <v>3.863685914809738</v>
      </c>
      <c r="J194" s="9">
        <f t="shared" si="45"/>
        <v>2.3160321299677102</v>
      </c>
      <c r="K194" s="11">
        <f t="shared" si="46"/>
        <v>0.32051282051282048</v>
      </c>
      <c r="L194" s="11">
        <f t="shared" si="47"/>
        <v>0.26881720430107525</v>
      </c>
      <c r="M194" s="11">
        <f t="shared" si="48"/>
        <v>0.44444444444444442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-0.27601629752167389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0.23320466868853965</v>
      </c>
      <c r="Q194" s="11">
        <f>2*'OddsRatio_working_3-way'!K194*'OddsRatio_working_3-way'!L194*'OddsRatio_working_3-way'!M194</f>
        <v>7.6586098091474417E-2</v>
      </c>
      <c r="R194" s="11">
        <f t="shared" si="49"/>
        <v>0</v>
      </c>
      <c r="S194" s="11">
        <f t="shared" si="50"/>
        <v>-0.84489456159822407</v>
      </c>
      <c r="T194" s="11">
        <f t="shared" si="51"/>
        <v>-0.27746947835738062</v>
      </c>
      <c r="U194" s="11">
        <f>'OddsRatio_working_3-way'!S194-'OddsRatio_working_3-way'!R194^2/3</f>
        <v>-0.84489456159822407</v>
      </c>
      <c r="V194" s="11">
        <f>'OddsRatio_working_3-way'!S194*'OddsRatio_working_3-way'!R194/3-2*'OddsRatio_working_3-way'!R194^3/27-'OddsRatio_working_3-way'!T194</f>
        <v>0.27746947835738062</v>
      </c>
      <c r="W194" s="11">
        <f>'OddsRatio_working_3-way'!V194^2+4*'OddsRatio_working_3-way'!U194^3/27</f>
        <v>-1.2362584315874059E-2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0.14945893728361562</v>
      </c>
      <c r="Y194" s="11">
        <f>IF('OddsRatio_working_3-way'!W194&gt;=0,IF('OddsRatio_working_3-way'!V194+SQRT('OddsRatio_working_3-way'!W194)&gt;0,0,PI()),ACOS('OddsRatio_working_3-way'!V194/(2*'OddsRatio_working_3-way'!X194)))</f>
        <v>0.38112563813934197</v>
      </c>
      <c r="Z194" s="11">
        <f>'OddsRatio_working_3-way'!X194^(1/3)*COS('OddsRatio_working_3-way'!Y194/3)</f>
        <v>0.52641285198708421</v>
      </c>
      <c r="AA194" s="11">
        <f>'OddsRatio_working_3-way'!X194^(1/3)*COS(('OddsRatio_working_3-way'!Y194+2*PI())/3)</f>
        <v>-0.32143676470691557</v>
      </c>
      <c r="AB194" s="11">
        <f>'OddsRatio_working_3-way'!X194^(1/3)*COS(('OddsRatio_working_3-way'!Y194+4*PI())/3)</f>
        <v>-0.2049760872801687</v>
      </c>
      <c r="AC194" s="11">
        <f>'OddsRatio_working_3-way'!X194^(1/3)*SIN('OddsRatio_working_3-way'!Y194/3)</f>
        <v>6.7238603462338606E-2</v>
      </c>
      <c r="AD194" s="11">
        <f>'OddsRatio_working_3-way'!X194^(1/3)*SIN(('OddsRatio_working_3-way'!Y194+2*PI())/3)</f>
        <v>0.42226760096826327</v>
      </c>
      <c r="AE194" s="11">
        <f>'OddsRatio_working_3-way'!X194^(1/3)*SIN(('OddsRatio_working_3-way'!Y194+4*PI())/3)</f>
        <v>-0.48950620443060172</v>
      </c>
      <c r="AF194" s="11">
        <f>-'OddsRatio_working_3-way'!U194/(3*'OddsRatio_working_3-way'!X194^(1/3))*COS(('OddsRatio_working_3-way'!Y194)/3)</f>
        <v>0.5264128519870841</v>
      </c>
      <c r="AG194" s="11">
        <f>-'OddsRatio_working_3-way'!U194/(3*'OddsRatio_working_3-way'!X194^(1/3))*COS(('OddsRatio_working_3-way'!Y194+2*PI())/3)</f>
        <v>-0.32143676470691551</v>
      </c>
      <c r="AH194" s="11">
        <f>-'OddsRatio_working_3-way'!U194/(3*'OddsRatio_working_3-way'!X194^(1/3))*COS(('OddsRatio_working_3-way'!Y194+4*PI())/3)</f>
        <v>-0.20497608728016867</v>
      </c>
      <c r="AI194" s="11">
        <f>'OddsRatio_working_3-way'!U194/(3*'OddsRatio_working_3-way'!X194^(1/3))*SIN(('OddsRatio_working_3-way'!Y194)/3)</f>
        <v>-6.7238603462338592E-2</v>
      </c>
      <c r="AJ194" s="11">
        <f>'OddsRatio_working_3-way'!U194/(3*'OddsRatio_working_3-way'!X194^(1/3))*SIN(('OddsRatio_working_3-way'!Y194+2*PI())/3)</f>
        <v>-0.42226760096826316</v>
      </c>
      <c r="AK194" s="11">
        <f>'OddsRatio_working_3-way'!U194/(3*'OddsRatio_working_3-way'!X194^(1/3))*SIN(('OddsRatio_working_3-way'!Y194+4*PI())/3)</f>
        <v>0.48950620443060161</v>
      </c>
      <c r="AL194" s="11">
        <f>'OddsRatio_working_3-way'!Z194+'OddsRatio_working_3-way'!AF194</f>
        <v>1.0528257039741682</v>
      </c>
      <c r="AM194" s="11">
        <f>'OddsRatio_working_3-way'!AA194+'OddsRatio_working_3-way'!AG194</f>
        <v>-0.64287352941383102</v>
      </c>
      <c r="AN194" s="11">
        <f>'OddsRatio_working_3-way'!AB194+'OddsRatio_working_3-way'!AH194</f>
        <v>-0.40995217456033739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1.0528257039741682</v>
      </c>
      <c r="AS194" s="11">
        <f>IF(('OddsRatio_working_3-way'!X194=0),IF(Q194&gt;0,-Q194^(1/3),(-Q194)^(1/3)),'OddsRatio_working_3-way'!AM194-'OddsRatio_working_3-way'!R194/3)</f>
        <v>-0.64287352941383102</v>
      </c>
      <c r="AT194" s="11">
        <f>IF(('OddsRatio_working_3-way'!X194=0),IF(Q194&gt;0,-Q194^(1/3),(-Q194)^(1/3)),'OddsRatio_working_3-way'!AN194-'OddsRatio_working_3-way'!R194/3)</f>
        <v>-0.40995217456033739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4.53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1.83</v>
      </c>
      <c r="D195" s="9">
        <f t="shared" si="39"/>
        <v>0.21341117862168493</v>
      </c>
      <c r="E195" s="9">
        <f t="shared" si="40"/>
        <v>0.2508641693822154</v>
      </c>
      <c r="F195" s="9">
        <f t="shared" si="41"/>
        <v>0.53572465199609975</v>
      </c>
      <c r="G195" s="9">
        <f t="shared" si="42"/>
        <v>1.044133188713888</v>
      </c>
      <c r="H195" s="9">
        <f t="shared" si="43"/>
        <v>4.6857901561600253</v>
      </c>
      <c r="I195" s="9">
        <f t="shared" si="44"/>
        <v>3.98622091972172</v>
      </c>
      <c r="J195" s="9">
        <f t="shared" si="45"/>
        <v>1.866630546632527</v>
      </c>
      <c r="K195" s="11">
        <f t="shared" si="46"/>
        <v>0.22075055187637968</v>
      </c>
      <c r="L195" s="11">
        <f t="shared" si="47"/>
        <v>0.2590673575129534</v>
      </c>
      <c r="M195" s="11">
        <f t="shared" si="48"/>
        <v>0.54644808743169393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-0.26186788130409278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0.22563195228452976</v>
      </c>
      <c r="Q195" s="11">
        <f>2*'OddsRatio_working_3-way'!K195*'OddsRatio_working_3-way'!L195*'OddsRatio_working_3-way'!M195</f>
        <v>6.2501925840589959E-2</v>
      </c>
      <c r="R195" s="11">
        <f t="shared" si="49"/>
        <v>0</v>
      </c>
      <c r="S195" s="11">
        <f t="shared" si="50"/>
        <v>-0.86162514914349408</v>
      </c>
      <c r="T195" s="11">
        <f t="shared" si="51"/>
        <v>-0.23867732663254684</v>
      </c>
      <c r="U195" s="11">
        <f>'OddsRatio_working_3-way'!S195-'OddsRatio_working_3-way'!R195^2/3</f>
        <v>-0.86162514914349408</v>
      </c>
      <c r="V195" s="11">
        <f>'OddsRatio_working_3-way'!S195*'OddsRatio_working_3-way'!R195/3-2*'OddsRatio_working_3-way'!R195^3/27-'OddsRatio_working_3-way'!T195</f>
        <v>0.23867732663254684</v>
      </c>
      <c r="W195" s="11">
        <f>'OddsRatio_working_3-way'!V195^2+4*'OddsRatio_working_3-way'!U195^3/27</f>
        <v>-3.7798866977452758E-2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0.15392021734157618</v>
      </c>
      <c r="Y195" s="11">
        <f>IF('OddsRatio_working_3-way'!W195&gt;=0,IF('OddsRatio_working_3-way'!V195+SQRT('OddsRatio_working_3-way'!W195)&gt;0,0,PI()),ACOS('OddsRatio_working_3-way'!V195/(2*'OddsRatio_working_3-way'!X195)))</f>
        <v>0.68356195426280342</v>
      </c>
      <c r="Z195" s="11">
        <f>'OddsRatio_working_3-way'!X195^(1/3)*COS('OddsRatio_working_3-way'!Y195/3)</f>
        <v>0.52206659435694402</v>
      </c>
      <c r="AA195" s="11">
        <f>'OddsRatio_working_3-way'!X195^(1/3)*COS(('OddsRatio_working_3-way'!Y195+2*PI())/3)</f>
        <v>-0.3658719378520332</v>
      </c>
      <c r="AB195" s="11">
        <f>'OddsRatio_working_3-way'!X195^(1/3)*COS(('OddsRatio_working_3-way'!Y195+4*PI())/3)</f>
        <v>-0.15619465650491091</v>
      </c>
      <c r="AC195" s="11">
        <f>'OddsRatio_working_3-way'!X195^(1/3)*SIN('OddsRatio_working_3-way'!Y195/3)</f>
        <v>0.12105723482871003</v>
      </c>
      <c r="AD195" s="11">
        <f>'OddsRatio_working_3-way'!X195^(1/3)*SIN(('OddsRatio_working_3-way'!Y195+2*PI())/3)</f>
        <v>0.39159431576598414</v>
      </c>
      <c r="AE195" s="11">
        <f>'OddsRatio_working_3-way'!X195^(1/3)*SIN(('OddsRatio_working_3-way'!Y195+4*PI())/3)</f>
        <v>-0.51265155059469403</v>
      </c>
      <c r="AF195" s="11">
        <f>-'OddsRatio_working_3-way'!U195/(3*'OddsRatio_working_3-way'!X195^(1/3))*COS(('OddsRatio_working_3-way'!Y195)/3)</f>
        <v>0.52206659435694402</v>
      </c>
      <c r="AG195" s="11">
        <f>-'OddsRatio_working_3-way'!U195/(3*'OddsRatio_working_3-way'!X195^(1/3))*COS(('OddsRatio_working_3-way'!Y195+2*PI())/3)</f>
        <v>-0.36587193785203326</v>
      </c>
      <c r="AH195" s="11">
        <f>-'OddsRatio_working_3-way'!U195/(3*'OddsRatio_working_3-way'!X195^(1/3))*COS(('OddsRatio_working_3-way'!Y195+4*PI())/3)</f>
        <v>-0.15619465650491093</v>
      </c>
      <c r="AI195" s="11">
        <f>'OddsRatio_working_3-way'!U195/(3*'OddsRatio_working_3-way'!X195^(1/3))*SIN(('OddsRatio_working_3-way'!Y195)/3)</f>
        <v>-0.12105723482871006</v>
      </c>
      <c r="AJ195" s="11">
        <f>'OddsRatio_working_3-way'!U195/(3*'OddsRatio_working_3-way'!X195^(1/3))*SIN(('OddsRatio_working_3-way'!Y195+2*PI())/3)</f>
        <v>-0.39159431576598419</v>
      </c>
      <c r="AK195" s="11">
        <f>'OddsRatio_working_3-way'!U195/(3*'OddsRatio_working_3-way'!X195^(1/3))*SIN(('OddsRatio_working_3-way'!Y195+4*PI())/3)</f>
        <v>0.51265155059469414</v>
      </c>
      <c r="AL195" s="11">
        <f>'OddsRatio_working_3-way'!Z195+'OddsRatio_working_3-way'!AF195</f>
        <v>1.044133188713888</v>
      </c>
      <c r="AM195" s="11">
        <f>'OddsRatio_working_3-way'!AA195+'OddsRatio_working_3-way'!AG195</f>
        <v>-0.7317438757040664</v>
      </c>
      <c r="AN195" s="11">
        <f>'OddsRatio_working_3-way'!AB195+'OddsRatio_working_3-way'!AH195</f>
        <v>-0.31238931300982187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1.044133188713888</v>
      </c>
      <c r="AS195" s="11">
        <f>IF(('OddsRatio_working_3-way'!X195=0),IF(Q195&gt;0,-Q195^(1/3),(-Q195)^(1/3)),'OddsRatio_working_3-way'!AM195-'OddsRatio_working_3-way'!R195/3)</f>
        <v>-0.7317438757040664</v>
      </c>
      <c r="AT195" s="11">
        <f>IF(('OddsRatio_working_3-way'!X195=0),IF(Q195&gt;0,-Q195^(1/3),(-Q195)^(1/3)),'OddsRatio_working_3-way'!AN195-'OddsRatio_working_3-way'!R195/3)</f>
        <v>-0.31238931300982187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2.67</v>
      </c>
      <c r="B196" s="4">
        <f>IF('True_Odds_Calculator_3-way'!B197="","",'True_Odds_Calculator_3-way'!B197)</f>
        <v>3.4</v>
      </c>
      <c r="C196" s="4">
        <f>IF('True_Odds_Calculator_3-way'!C197="","",'True_Odds_Calculator_3-way'!C197)</f>
        <v>2.79</v>
      </c>
      <c r="D196" s="9">
        <f t="shared" ref="D196:D259" si="52">(K196/(AR196+K196-(AR196*K196)))</f>
        <v>0.36508045901542396</v>
      </c>
      <c r="E196" s="9">
        <f t="shared" ref="E196:E259" si="53">(L196/(AR196+L196-(AR196*L196)))</f>
        <v>0.28576839126593723</v>
      </c>
      <c r="F196" s="9">
        <f t="shared" ref="F196:F259" si="54">(M196/(AR196+M196-(AR196*M196)))</f>
        <v>0.3491511497186387</v>
      </c>
      <c r="G196" s="9">
        <f t="shared" ref="G196:G259" si="55">AR196</f>
        <v>1.0413905552005165</v>
      </c>
      <c r="H196" s="9">
        <f t="shared" ref="H196:H259" si="56">IF(A196="","",1/D196)</f>
        <v>2.7391222271848625</v>
      </c>
      <c r="I196" s="9">
        <f t="shared" ref="I196:I259" si="57">IF(B196="","",1/E196)</f>
        <v>3.4993373324812396</v>
      </c>
      <c r="J196" s="9">
        <f t="shared" ref="J196:J259" si="58">IF(C196="","",1/F196)</f>
        <v>2.8640890938089245</v>
      </c>
      <c r="K196" s="11">
        <f t="shared" ref="K196:K259" si="59">1/A196</f>
        <v>0.37453183520599254</v>
      </c>
      <c r="L196" s="11">
        <f t="shared" ref="L196:L259" si="60">1/B196</f>
        <v>0.29411764705882354</v>
      </c>
      <c r="M196" s="11">
        <f t="shared" ref="M196:M259" si="61">1/C196</f>
        <v>0.35842293906810035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-0.28326072485294707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0.2313679690393334</v>
      </c>
      <c r="Q196" s="11">
        <f>2*'OddsRatio_working_3-way'!K196*'OddsRatio_working_3-way'!L196*'OddsRatio_working_3-way'!M196</f>
        <v>7.8965177146530161E-2</v>
      </c>
      <c r="R196" s="11">
        <f t="shared" ref="R196:R259" si="62">O196/N196</f>
        <v>0</v>
      </c>
      <c r="S196" s="11">
        <f t="shared" ref="S196:S259" si="63">P196/N196</f>
        <v>-0.81680214989016409</v>
      </c>
      <c r="T196" s="11">
        <f t="shared" ref="T196:T259" si="64">Q196/N196</f>
        <v>-0.27877206480892969</v>
      </c>
      <c r="U196" s="11">
        <f>'OddsRatio_working_3-way'!S196-'OddsRatio_working_3-way'!R196^2/3</f>
        <v>-0.81680214989016409</v>
      </c>
      <c r="V196" s="11">
        <f>'OddsRatio_working_3-way'!S196*'OddsRatio_working_3-way'!R196/3-2*'OddsRatio_working_3-way'!R196^3/27-'OddsRatio_working_3-way'!T196</f>
        <v>0.27877206480892969</v>
      </c>
      <c r="W196" s="11">
        <f>'OddsRatio_working_3-way'!V196^2+4*'OddsRatio_working_3-way'!U196^3/27</f>
        <v>-3.0183463443790443E-3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0.14206707083470568</v>
      </c>
      <c r="Y196" s="11">
        <f>IF('OddsRatio_working_3-way'!W196&gt;=0,IF('OddsRatio_working_3-way'!V196+SQRT('OddsRatio_working_3-way'!W196)&gt;0,0,PI()),ACOS('OddsRatio_working_3-way'!V196/(2*'OddsRatio_working_3-way'!X196)))</f>
        <v>0.19458312196847372</v>
      </c>
      <c r="Z196" s="11">
        <f>'OddsRatio_working_3-way'!X196^(1/3)*COS('OddsRatio_working_3-way'!Y196/3)</f>
        <v>0.52069527760025824</v>
      </c>
      <c r="AA196" s="11">
        <f>'OddsRatio_working_3-way'!X196^(1/3)*COS(('OddsRatio_working_3-way'!Y196+2*PI())/3)</f>
        <v>-0.28963685842328624</v>
      </c>
      <c r="AB196" s="11">
        <f>'OddsRatio_working_3-way'!X196^(1/3)*COS(('OddsRatio_working_3-way'!Y196+4*PI())/3)</f>
        <v>-0.23105841917697209</v>
      </c>
      <c r="AC196" s="11">
        <f>'OddsRatio_working_3-way'!X196^(1/3)*SIN('OddsRatio_working_3-way'!Y196/3)</f>
        <v>3.3820277667567712E-2</v>
      </c>
      <c r="AD196" s="11">
        <f>'OddsRatio_working_3-way'!X196^(1/3)*SIN(('OddsRatio_working_3-way'!Y196+2*PI())/3)</f>
        <v>0.43402519919863014</v>
      </c>
      <c r="AE196" s="11">
        <f>'OddsRatio_working_3-way'!X196^(1/3)*SIN(('OddsRatio_working_3-way'!Y196+4*PI())/3)</f>
        <v>-0.46784547686619776</v>
      </c>
      <c r="AF196" s="11">
        <f>-'OddsRatio_working_3-way'!U196/(3*'OddsRatio_working_3-way'!X196^(1/3))*COS(('OddsRatio_working_3-way'!Y196)/3)</f>
        <v>0.52069527760025824</v>
      </c>
      <c r="AG196" s="11">
        <f>-'OddsRatio_working_3-way'!U196/(3*'OddsRatio_working_3-way'!X196^(1/3))*COS(('OddsRatio_working_3-way'!Y196+2*PI())/3)</f>
        <v>-0.28963685842328624</v>
      </c>
      <c r="AH196" s="11">
        <f>-'OddsRatio_working_3-way'!U196/(3*'OddsRatio_working_3-way'!X196^(1/3))*COS(('OddsRatio_working_3-way'!Y196+4*PI())/3)</f>
        <v>-0.23105841917697209</v>
      </c>
      <c r="AI196" s="11">
        <f>'OddsRatio_working_3-way'!U196/(3*'OddsRatio_working_3-way'!X196^(1/3))*SIN(('OddsRatio_working_3-way'!Y196)/3)</f>
        <v>-3.3820277667567712E-2</v>
      </c>
      <c r="AJ196" s="11">
        <f>'OddsRatio_working_3-way'!U196/(3*'OddsRatio_working_3-way'!X196^(1/3))*SIN(('OddsRatio_working_3-way'!Y196+2*PI())/3)</f>
        <v>-0.43402519919863014</v>
      </c>
      <c r="AK196" s="11">
        <f>'OddsRatio_working_3-way'!U196/(3*'OddsRatio_working_3-way'!X196^(1/3))*SIN(('OddsRatio_working_3-way'!Y196+4*PI())/3)</f>
        <v>0.46784547686619776</v>
      </c>
      <c r="AL196" s="11">
        <f>'OddsRatio_working_3-way'!Z196+'OddsRatio_working_3-way'!AF196</f>
        <v>1.0413905552005165</v>
      </c>
      <c r="AM196" s="11">
        <f>'OddsRatio_working_3-way'!AA196+'OddsRatio_working_3-way'!AG196</f>
        <v>-0.57927371684657247</v>
      </c>
      <c r="AN196" s="11">
        <f>'OddsRatio_working_3-way'!AB196+'OddsRatio_working_3-way'!AH196</f>
        <v>-0.46211683835394418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1.0413905552005165</v>
      </c>
      <c r="AS196" s="11">
        <f>IF(('OddsRatio_working_3-way'!X196=0),IF(Q196&gt;0,-Q196^(1/3),(-Q196)^(1/3)),'OddsRatio_working_3-way'!AM196-'OddsRatio_working_3-way'!R196/3)</f>
        <v>-0.57927371684657247</v>
      </c>
      <c r="AT196" s="11">
        <f>IF(('OddsRatio_working_3-way'!X196=0),IF(Q196&gt;0,-Q196^(1/3),(-Q196)^(1/3)),'OddsRatio_working_3-way'!AN196-'OddsRatio_working_3-way'!R196/3)</f>
        <v>-0.46211683835394418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2.8</v>
      </c>
      <c r="B197" s="4">
        <f>IF('True_Odds_Calculator_3-way'!B198="","",'True_Odds_Calculator_3-way'!B198)</f>
        <v>3.39</v>
      </c>
      <c r="C197" s="4">
        <f>IF('True_Odds_Calculator_3-way'!C198="","",'True_Odds_Calculator_3-way'!C198)</f>
        <v>2.67</v>
      </c>
      <c r="D197" s="9">
        <f t="shared" si="52"/>
        <v>0.34802715582378452</v>
      </c>
      <c r="E197" s="9">
        <f t="shared" si="53"/>
        <v>0.28674839095299526</v>
      </c>
      <c r="F197" s="9">
        <f t="shared" si="54"/>
        <v>0.36522445322322011</v>
      </c>
      <c r="G197" s="9">
        <f t="shared" si="55"/>
        <v>1.0407438890683811</v>
      </c>
      <c r="H197" s="9">
        <f t="shared" si="56"/>
        <v>2.8733390003230865</v>
      </c>
      <c r="I197" s="9">
        <f t="shared" si="57"/>
        <v>3.4873778948734304</v>
      </c>
      <c r="J197" s="9">
        <f t="shared" si="58"/>
        <v>2.7380422947441962</v>
      </c>
      <c r="K197" s="11">
        <f t="shared" si="59"/>
        <v>0.35714285714285715</v>
      </c>
      <c r="L197" s="11">
        <f t="shared" si="60"/>
        <v>0.29498525073746312</v>
      </c>
      <c r="M197" s="11">
        <f t="shared" si="61"/>
        <v>0.37453183520599254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-0.28347703802610835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0.2312217187428483</v>
      </c>
      <c r="Q197" s="11">
        <f>2*'OddsRatio_working_3-way'!K197*'OddsRatio_working_3-way'!L197*'OddsRatio_working_3-way'!M197</f>
        <v>7.8915262369572803E-2</v>
      </c>
      <c r="R197" s="11">
        <f t="shared" si="62"/>
        <v>0</v>
      </c>
      <c r="S197" s="11">
        <f t="shared" si="63"/>
        <v>-0.81566295581779247</v>
      </c>
      <c r="T197" s="11">
        <f t="shared" si="64"/>
        <v>-0.27838326137126024</v>
      </c>
      <c r="U197" s="11">
        <f>'OddsRatio_working_3-way'!S197-'OddsRatio_working_3-way'!R197^2/3</f>
        <v>-0.81566295581779247</v>
      </c>
      <c r="V197" s="11">
        <f>'OddsRatio_working_3-way'!S197*'OddsRatio_working_3-way'!R197/3-2*'OddsRatio_working_3-way'!R197^3/27-'OddsRatio_working_3-way'!T197</f>
        <v>0.27838326137126024</v>
      </c>
      <c r="W197" s="11">
        <f>'OddsRatio_working_3-way'!V197^2+4*'OddsRatio_working_3-way'!U197^3/27</f>
        <v>-2.8976494740137332E-3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0.14176996304375719</v>
      </c>
      <c r="Y197" s="11">
        <f>IF('OddsRatio_working_3-way'!W197&gt;=0,IF('OddsRatio_working_3-way'!V197+SQRT('OddsRatio_working_3-way'!W197)&gt;0,0,PI()),ACOS('OddsRatio_working_3-way'!V197/(2*'OddsRatio_working_3-way'!X197)))</f>
        <v>0.1910085200867162</v>
      </c>
      <c r="Z197" s="11">
        <f>'OddsRatio_working_3-way'!X197^(1/3)*COS('OddsRatio_working_3-way'!Y197/3)</f>
        <v>0.52037194453419044</v>
      </c>
      <c r="AA197" s="11">
        <f>'OddsRatio_working_3-way'!X197^(1/3)*COS(('OddsRatio_working_3-way'!Y197+2*PI())/3)</f>
        <v>-0.28891780932509059</v>
      </c>
      <c r="AB197" s="11">
        <f>'OddsRatio_working_3-way'!X197^(1/3)*COS(('OddsRatio_working_3-way'!Y197+4*PI())/3)</f>
        <v>-0.23145413520909974</v>
      </c>
      <c r="AC197" s="11">
        <f>'OddsRatio_working_3-way'!X197^(1/3)*SIN('OddsRatio_working_3-way'!Y197/3)</f>
        <v>3.3176667719492257E-2</v>
      </c>
      <c r="AD197" s="11">
        <f>'OddsRatio_working_3-way'!X197^(1/3)*SIN(('OddsRatio_working_3-way'!Y197+2*PI())/3)</f>
        <v>0.43406698952356965</v>
      </c>
      <c r="AE197" s="11">
        <f>'OddsRatio_working_3-way'!X197^(1/3)*SIN(('OddsRatio_working_3-way'!Y197+4*PI())/3)</f>
        <v>-0.46724365724306194</v>
      </c>
      <c r="AF197" s="11">
        <f>-'OddsRatio_working_3-way'!U197/(3*'OddsRatio_working_3-way'!X197^(1/3))*COS(('OddsRatio_working_3-way'!Y197)/3)</f>
        <v>0.52037194453419056</v>
      </c>
      <c r="AG197" s="11">
        <f>-'OddsRatio_working_3-way'!U197/(3*'OddsRatio_working_3-way'!X197^(1/3))*COS(('OddsRatio_working_3-way'!Y197+2*PI())/3)</f>
        <v>-0.28891780932509065</v>
      </c>
      <c r="AH197" s="11">
        <f>-'OddsRatio_working_3-way'!U197/(3*'OddsRatio_working_3-way'!X197^(1/3))*COS(('OddsRatio_working_3-way'!Y197+4*PI())/3)</f>
        <v>-0.2314541352090998</v>
      </c>
      <c r="AI197" s="11">
        <f>'OddsRatio_working_3-way'!U197/(3*'OddsRatio_working_3-way'!X197^(1/3))*SIN(('OddsRatio_working_3-way'!Y197)/3)</f>
        <v>-3.3176667719492264E-2</v>
      </c>
      <c r="AJ197" s="11">
        <f>'OddsRatio_working_3-way'!U197/(3*'OddsRatio_working_3-way'!X197^(1/3))*SIN(('OddsRatio_working_3-way'!Y197+2*PI())/3)</f>
        <v>-0.43406698952356976</v>
      </c>
      <c r="AK197" s="11">
        <f>'OddsRatio_working_3-way'!U197/(3*'OddsRatio_working_3-way'!X197^(1/3))*SIN(('OddsRatio_working_3-way'!Y197+4*PI())/3)</f>
        <v>0.46724365724306199</v>
      </c>
      <c r="AL197" s="11">
        <f>'OddsRatio_working_3-way'!Z197+'OddsRatio_working_3-way'!AF197</f>
        <v>1.0407438890683811</v>
      </c>
      <c r="AM197" s="11">
        <f>'OddsRatio_working_3-way'!AA197+'OddsRatio_working_3-way'!AG197</f>
        <v>-0.57783561865018118</v>
      </c>
      <c r="AN197" s="11">
        <f>'OddsRatio_working_3-way'!AB197+'OddsRatio_working_3-way'!AH197</f>
        <v>-0.46290827041819954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1.0407438890683811</v>
      </c>
      <c r="AS197" s="11">
        <f>IF(('OddsRatio_working_3-way'!X197=0),IF(Q197&gt;0,-Q197^(1/3),(-Q197)^(1/3)),'OddsRatio_working_3-way'!AM197-'OddsRatio_working_3-way'!R197/3)</f>
        <v>-0.57783561865018118</v>
      </c>
      <c r="AT197" s="11">
        <f>IF(('OddsRatio_working_3-way'!X197=0),IF(Q197&gt;0,-Q197^(1/3),(-Q197)^(1/3)),'OddsRatio_working_3-way'!AN197-'OddsRatio_working_3-way'!R197/3)</f>
        <v>-0.46290827041819954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2.72</v>
      </c>
      <c r="B198" s="4">
        <f>IF('True_Odds_Calculator_3-way'!B199="","",'True_Odds_Calculator_3-way'!B199)</f>
        <v>3.01</v>
      </c>
      <c r="C198" s="4">
        <f>IF('True_Odds_Calculator_3-way'!C199="","",'True_Odds_Calculator_3-way'!C199)</f>
        <v>3.05</v>
      </c>
      <c r="D198" s="9">
        <f t="shared" si="52"/>
        <v>0.3580783920809501</v>
      </c>
      <c r="E198" s="9">
        <f t="shared" si="53"/>
        <v>0.32310809043361738</v>
      </c>
      <c r="F198" s="9">
        <f t="shared" si="54"/>
        <v>0.31881351748543257</v>
      </c>
      <c r="G198" s="9">
        <f t="shared" si="55"/>
        <v>1.0422584702566113</v>
      </c>
      <c r="H198" s="9">
        <f t="shared" si="56"/>
        <v>2.7926845688413722</v>
      </c>
      <c r="I198" s="9">
        <f t="shared" si="57"/>
        <v>3.0949395252157892</v>
      </c>
      <c r="J198" s="9">
        <f t="shared" si="58"/>
        <v>3.136629864026053</v>
      </c>
      <c r="K198" s="11">
        <f t="shared" si="59"/>
        <v>0.36764705882352938</v>
      </c>
      <c r="L198" s="11">
        <f t="shared" si="60"/>
        <v>0.33222591362126247</v>
      </c>
      <c r="M198" s="11">
        <f t="shared" si="61"/>
        <v>0.32786885245901642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-0.28382008541121384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0.23146887424432222</v>
      </c>
      <c r="Q198" s="11">
        <f>2*'OddsRatio_working_3-way'!K198*'OddsRatio_working_3-way'!L198*'OddsRatio_working_3-way'!M198</f>
        <v>8.009303607069973E-2</v>
      </c>
      <c r="R198" s="11">
        <f t="shared" si="62"/>
        <v>0</v>
      </c>
      <c r="S198" s="11">
        <f t="shared" si="63"/>
        <v>-0.81554789862372723</v>
      </c>
      <c r="T198" s="11">
        <f t="shared" si="64"/>
        <v>-0.28219650471409247</v>
      </c>
      <c r="U198" s="11">
        <f>'OddsRatio_working_3-way'!S198-'OddsRatio_working_3-way'!R198^2/3</f>
        <v>-0.81554789862372723</v>
      </c>
      <c r="V198" s="11">
        <f>'OddsRatio_working_3-way'!S198*'OddsRatio_working_3-way'!R198/3-2*'OddsRatio_working_3-way'!R198^3/27-'OddsRatio_working_3-way'!T198</f>
        <v>0.28219650471409247</v>
      </c>
      <c r="W198" s="11">
        <f>'OddsRatio_working_3-way'!V198^2+4*'OddsRatio_working_3-way'!U198^3/27</f>
        <v>-7.2600576806119976E-4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0.14173996705314984</v>
      </c>
      <c r="Y198" s="11">
        <f>IF('OddsRatio_working_3-way'!W198&gt;=0,IF('OddsRatio_working_3-way'!V198+SQRT('OddsRatio_working_3-way'!W198)&gt;0,0,PI()),ACOS('OddsRatio_working_3-way'!V198/(2*'OddsRatio_working_3-way'!X198)))</f>
        <v>9.5192737300952901E-2</v>
      </c>
      <c r="Z198" s="11">
        <f>'OddsRatio_working_3-way'!X198^(1/3)*COS('OddsRatio_working_3-way'!Y198/3)</f>
        <v>0.52112923512830567</v>
      </c>
      <c r="AA198" s="11">
        <f>'OddsRatio_working_3-way'!X198^(1/3)*COS(('OddsRatio_working_3-way'!Y198+2*PI())/3)</f>
        <v>-0.27488994048798732</v>
      </c>
      <c r="AB198" s="11">
        <f>'OddsRatio_working_3-way'!X198^(1/3)*COS(('OddsRatio_working_3-way'!Y198+4*PI())/3)</f>
        <v>-0.24623929464031799</v>
      </c>
      <c r="AC198" s="11">
        <f>'OddsRatio_working_3-way'!X198^(1/3)*SIN('OddsRatio_working_3-way'!Y198/3)</f>
        <v>1.6541458092608517E-2</v>
      </c>
      <c r="AD198" s="11">
        <f>'OddsRatio_working_3-way'!X198^(1/3)*SIN(('OddsRatio_working_3-way'!Y198+2*PI())/3)</f>
        <v>0.44304042722956238</v>
      </c>
      <c r="AE198" s="11">
        <f>'OddsRatio_working_3-way'!X198^(1/3)*SIN(('OddsRatio_working_3-way'!Y198+4*PI())/3)</f>
        <v>-0.45958188532217092</v>
      </c>
      <c r="AF198" s="11">
        <f>-'OddsRatio_working_3-way'!U198/(3*'OddsRatio_working_3-way'!X198^(1/3))*COS(('OddsRatio_working_3-way'!Y198)/3)</f>
        <v>0.52112923512830578</v>
      </c>
      <c r="AG198" s="11">
        <f>-'OddsRatio_working_3-way'!U198/(3*'OddsRatio_working_3-way'!X198^(1/3))*COS(('OddsRatio_working_3-way'!Y198+2*PI())/3)</f>
        <v>-0.27488994048798737</v>
      </c>
      <c r="AH198" s="11">
        <f>-'OddsRatio_working_3-way'!U198/(3*'OddsRatio_working_3-way'!X198^(1/3))*COS(('OddsRatio_working_3-way'!Y198+4*PI())/3)</f>
        <v>-0.24623929464031802</v>
      </c>
      <c r="AI198" s="11">
        <f>'OddsRatio_working_3-way'!U198/(3*'OddsRatio_working_3-way'!X198^(1/3))*SIN(('OddsRatio_working_3-way'!Y198)/3)</f>
        <v>-1.654145809260852E-2</v>
      </c>
      <c r="AJ198" s="11">
        <f>'OddsRatio_working_3-way'!U198/(3*'OddsRatio_working_3-way'!X198^(1/3))*SIN(('OddsRatio_working_3-way'!Y198+2*PI())/3)</f>
        <v>-0.44304042722956249</v>
      </c>
      <c r="AK198" s="11">
        <f>'OddsRatio_working_3-way'!U198/(3*'OddsRatio_working_3-way'!X198^(1/3))*SIN(('OddsRatio_working_3-way'!Y198+4*PI())/3)</f>
        <v>0.45958188532217104</v>
      </c>
      <c r="AL198" s="11">
        <f>'OddsRatio_working_3-way'!Z198+'OddsRatio_working_3-way'!AF198</f>
        <v>1.0422584702566113</v>
      </c>
      <c r="AM198" s="11">
        <f>'OddsRatio_working_3-way'!AA198+'OddsRatio_working_3-way'!AG198</f>
        <v>-0.54977988097597463</v>
      </c>
      <c r="AN198" s="11">
        <f>'OddsRatio_working_3-way'!AB198+'OddsRatio_working_3-way'!AH198</f>
        <v>-0.49247858928063604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1.0422584702566113</v>
      </c>
      <c r="AS198" s="11">
        <f>IF(('OddsRatio_working_3-way'!X198=0),IF(Q198&gt;0,-Q198^(1/3),(-Q198)^(1/3)),'OddsRatio_working_3-way'!AM198-'OddsRatio_working_3-way'!R198/3)</f>
        <v>-0.54977988097597463</v>
      </c>
      <c r="AT198" s="11">
        <f>IF(('OddsRatio_working_3-way'!X198=0),IF(Q198&gt;0,-Q198^(1/3),(-Q198)^(1/3)),'OddsRatio_working_3-way'!AN198-'OddsRatio_working_3-way'!R198/3)</f>
        <v>-0.49247858928063604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1.85</v>
      </c>
      <c r="B199" s="4">
        <f>IF('True_Odds_Calculator_3-way'!B200="","",'True_Odds_Calculator_3-way'!B200)</f>
        <v>3.54</v>
      </c>
      <c r="C199" s="4">
        <f>IF('True_Odds_Calculator_3-way'!C200="","",'True_Odds_Calculator_3-way'!C200)</f>
        <v>4.97</v>
      </c>
      <c r="D199" s="9">
        <f t="shared" si="52"/>
        <v>0.53063430962780456</v>
      </c>
      <c r="E199" s="9">
        <f t="shared" si="53"/>
        <v>0.27448361310286501</v>
      </c>
      <c r="F199" s="9">
        <f t="shared" si="54"/>
        <v>0.19488207726933052</v>
      </c>
      <c r="G199" s="9">
        <f t="shared" si="55"/>
        <v>1.0406317869588193</v>
      </c>
      <c r="H199" s="9">
        <f t="shared" si="56"/>
        <v>1.8845370189149964</v>
      </c>
      <c r="I199" s="9">
        <f t="shared" si="57"/>
        <v>3.6432047388754012</v>
      </c>
      <c r="J199" s="9">
        <f t="shared" si="58"/>
        <v>5.131308194226512</v>
      </c>
      <c r="K199" s="11">
        <f t="shared" si="59"/>
        <v>0.54054054054054046</v>
      </c>
      <c r="L199" s="11">
        <f t="shared" si="60"/>
        <v>0.2824858757062147</v>
      </c>
      <c r="M199" s="11">
        <f t="shared" si="61"/>
        <v>0.2012072434607646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-0.26333693103805311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0.22612388332130509</v>
      </c>
      <c r="Q199" s="11">
        <f>2*'OddsRatio_working_3-way'!K199*'OddsRatio_working_3-way'!L199*'OddsRatio_working_3-way'!M199</f>
        <v>6.1446707424267694E-2</v>
      </c>
      <c r="R199" s="11">
        <f t="shared" si="62"/>
        <v>0</v>
      </c>
      <c r="S199" s="11">
        <f t="shared" si="63"/>
        <v>-0.85868655957196294</v>
      </c>
      <c r="T199" s="11">
        <f t="shared" si="64"/>
        <v>-0.23333873901412039</v>
      </c>
      <c r="U199" s="11">
        <f>'OddsRatio_working_3-way'!S199-'OddsRatio_working_3-way'!R199^2/3</f>
        <v>-0.85868655957196294</v>
      </c>
      <c r="V199" s="11">
        <f>'OddsRatio_working_3-way'!S199*'OddsRatio_working_3-way'!R199/3-2*'OddsRatio_working_3-way'!R199^3/27-'OddsRatio_working_3-way'!T199</f>
        <v>0.23333873901412039</v>
      </c>
      <c r="W199" s="11">
        <f>'OddsRatio_working_3-way'!V199^2+4*'OddsRatio_working_3-way'!U199^3/27</f>
        <v>-3.9352467977059782E-2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0.1531334671959069</v>
      </c>
      <c r="Y199" s="11">
        <f>IF('OddsRatio_working_3-way'!W199&gt;=0,IF('OddsRatio_working_3-way'!V199+SQRT('OddsRatio_working_3-way'!W199)&gt;0,0,PI()),ACOS('OddsRatio_working_3-way'!V199/(2*'OddsRatio_working_3-way'!X199)))</f>
        <v>0.70458520998932905</v>
      </c>
      <c r="Z199" s="11">
        <f>'OddsRatio_working_3-way'!X199^(1/3)*COS('OddsRatio_working_3-way'!Y199/3)</f>
        <v>0.52031589347940965</v>
      </c>
      <c r="AA199" s="11">
        <f>'OddsRatio_working_3-way'!X199^(1/3)*COS(('OddsRatio_working_3-way'!Y199+2*PI())/3)</f>
        <v>-0.36797801972026561</v>
      </c>
      <c r="AB199" s="11">
        <f>'OddsRatio_working_3-way'!X199^(1/3)*COS(('OddsRatio_working_3-way'!Y199+4*PI())/3)</f>
        <v>-0.15233787375914418</v>
      </c>
      <c r="AC199" s="11">
        <f>'OddsRatio_working_3-way'!X199^(1/3)*SIN('OddsRatio_working_3-way'!Y199/3)</f>
        <v>0.12449989631874388</v>
      </c>
      <c r="AD199" s="11">
        <f>'OddsRatio_working_3-way'!X199^(1/3)*SIN(('OddsRatio_working_3-way'!Y199+2*PI())/3)</f>
        <v>0.3883568335865949</v>
      </c>
      <c r="AE199" s="11">
        <f>'OddsRatio_working_3-way'!X199^(1/3)*SIN(('OddsRatio_working_3-way'!Y199+4*PI())/3)</f>
        <v>-0.51285672990533848</v>
      </c>
      <c r="AF199" s="11">
        <f>-'OddsRatio_working_3-way'!U199/(3*'OddsRatio_working_3-way'!X199^(1/3))*COS(('OddsRatio_working_3-way'!Y199)/3)</f>
        <v>0.52031589347940965</v>
      </c>
      <c r="AG199" s="11">
        <f>-'OddsRatio_working_3-way'!U199/(3*'OddsRatio_working_3-way'!X199^(1/3))*COS(('OddsRatio_working_3-way'!Y199+2*PI())/3)</f>
        <v>-0.36797801972026561</v>
      </c>
      <c r="AH199" s="11">
        <f>-'OddsRatio_working_3-way'!U199/(3*'OddsRatio_working_3-way'!X199^(1/3))*COS(('OddsRatio_working_3-way'!Y199+4*PI())/3)</f>
        <v>-0.15233787375914418</v>
      </c>
      <c r="AI199" s="11">
        <f>'OddsRatio_working_3-way'!U199/(3*'OddsRatio_working_3-way'!X199^(1/3))*SIN(('OddsRatio_working_3-way'!Y199)/3)</f>
        <v>-0.12449989631874388</v>
      </c>
      <c r="AJ199" s="11">
        <f>'OddsRatio_working_3-way'!U199/(3*'OddsRatio_working_3-way'!X199^(1/3))*SIN(('OddsRatio_working_3-way'!Y199+2*PI())/3)</f>
        <v>-0.3883568335865949</v>
      </c>
      <c r="AK199" s="11">
        <f>'OddsRatio_working_3-way'!U199/(3*'OddsRatio_working_3-way'!X199^(1/3))*SIN(('OddsRatio_working_3-way'!Y199+4*PI())/3)</f>
        <v>0.51285672990533848</v>
      </c>
      <c r="AL199" s="11">
        <f>'OddsRatio_working_3-way'!Z199+'OddsRatio_working_3-way'!AF199</f>
        <v>1.0406317869588193</v>
      </c>
      <c r="AM199" s="11">
        <f>'OddsRatio_working_3-way'!AA199+'OddsRatio_working_3-way'!AG199</f>
        <v>-0.73595603944053123</v>
      </c>
      <c r="AN199" s="11">
        <f>'OddsRatio_working_3-way'!AB199+'OddsRatio_working_3-way'!AH199</f>
        <v>-0.30467574751828835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1.0406317869588193</v>
      </c>
      <c r="AS199" s="11">
        <f>IF(('OddsRatio_working_3-way'!X199=0),IF(Q199&gt;0,-Q199^(1/3),(-Q199)^(1/3)),'OddsRatio_working_3-way'!AM199-'OddsRatio_working_3-way'!R199/3)</f>
        <v>-0.73595603944053123</v>
      </c>
      <c r="AT199" s="11">
        <f>IF(('OddsRatio_working_3-way'!X199=0),IF(Q199&gt;0,-Q199^(1/3),(-Q199)^(1/3)),'OddsRatio_working_3-way'!AN199-'OddsRatio_working_3-way'!R199/3)</f>
        <v>-0.30467574751828835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3.08</v>
      </c>
      <c r="B200" s="4">
        <f>IF('True_Odds_Calculator_3-way'!B201="","",'True_Odds_Calculator_3-way'!B201)</f>
        <v>3</v>
      </c>
      <c r="C200" s="4">
        <f>IF('True_Odds_Calculator_3-way'!C201="","",'True_Odds_Calculator_3-way'!C201)</f>
        <v>2.71</v>
      </c>
      <c r="D200" s="9">
        <f t="shared" si="52"/>
        <v>0.31589844978659626</v>
      </c>
      <c r="E200" s="9">
        <f t="shared" si="53"/>
        <v>0.32443484914203147</v>
      </c>
      <c r="F200" s="9">
        <f t="shared" si="54"/>
        <v>0.35966670107137255</v>
      </c>
      <c r="G200" s="9">
        <f t="shared" si="55"/>
        <v>1.0411414689952416</v>
      </c>
      <c r="H200" s="9">
        <f t="shared" si="56"/>
        <v>3.1655742555101027</v>
      </c>
      <c r="I200" s="9">
        <f t="shared" si="57"/>
        <v>3.0822829379904833</v>
      </c>
      <c r="J200" s="9">
        <f t="shared" si="58"/>
        <v>2.7803519119818634</v>
      </c>
      <c r="K200" s="11">
        <f t="shared" si="59"/>
        <v>0.32467532467532467</v>
      </c>
      <c r="L200" s="11">
        <f t="shared" si="60"/>
        <v>0.33333333333333331</v>
      </c>
      <c r="M200" s="11">
        <f t="shared" si="61"/>
        <v>0.36900369003690037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-0.28408491877126585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0.23122633823740835</v>
      </c>
      <c r="Q200" s="11">
        <f>2*'OddsRatio_working_3-way'!K200*'OddsRatio_working_3-way'!L200*'OddsRatio_working_3-way'!M200</f>
        <v>7.9870928579415662E-2</v>
      </c>
      <c r="R200" s="11">
        <f t="shared" si="62"/>
        <v>0</v>
      </c>
      <c r="S200" s="11">
        <f t="shared" si="63"/>
        <v>-0.8139338731443988</v>
      </c>
      <c r="T200" s="11">
        <f t="shared" si="64"/>
        <v>-0.28115159694107039</v>
      </c>
      <c r="U200" s="11">
        <f>'OddsRatio_working_3-way'!S200-'OddsRatio_working_3-way'!R200^2/3</f>
        <v>-0.8139338731443988</v>
      </c>
      <c r="V200" s="11">
        <f>'OddsRatio_working_3-way'!S200*'OddsRatio_working_3-way'!R200/3-2*'OddsRatio_working_3-way'!R200^3/27-'OddsRatio_working_3-way'!T200</f>
        <v>0.28115159694107039</v>
      </c>
      <c r="W200" s="11">
        <f>'OddsRatio_working_3-way'!V200^2+4*'OddsRatio_working_3-way'!U200^3/27</f>
        <v>-8.3847709421945582E-4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0.14131940556478217</v>
      </c>
      <c r="Y200" s="11">
        <f>IF('OddsRatio_working_3-way'!W200&gt;=0,IF('OddsRatio_working_3-way'!V200+SQRT('OddsRatio_working_3-way'!W200)&gt;0,0,PI()),ACOS('OddsRatio_working_3-way'!V200/(2*'OddsRatio_working_3-way'!X200)))</f>
        <v>0.10263050766448423</v>
      </c>
      <c r="Z200" s="11">
        <f>'OddsRatio_working_3-way'!X200^(1/3)*COS('OddsRatio_working_3-way'!Y200/3)</f>
        <v>0.52057073449762081</v>
      </c>
      <c r="AA200" s="11">
        <f>'OddsRatio_working_3-way'!X200^(1/3)*COS(('OddsRatio_working_3-way'!Y200+2*PI())/3)</f>
        <v>-0.27571427111640023</v>
      </c>
      <c r="AB200" s="11">
        <f>'OddsRatio_working_3-way'!X200^(1/3)*COS(('OddsRatio_working_3-way'!Y200+4*PI())/3)</f>
        <v>-0.24485646338122058</v>
      </c>
      <c r="AC200" s="11">
        <f>'OddsRatio_working_3-way'!X200^(1/3)*SIN('OddsRatio_working_3-way'!Y200/3)</f>
        <v>1.7815763602507667E-2</v>
      </c>
      <c r="AD200" s="11">
        <f>'OddsRatio_working_3-way'!X200^(1/3)*SIN(('OddsRatio_working_3-way'!Y200+2*PI())/3)</f>
        <v>0.44191959874041015</v>
      </c>
      <c r="AE200" s="11">
        <f>'OddsRatio_working_3-way'!X200^(1/3)*SIN(('OddsRatio_working_3-way'!Y200+4*PI())/3)</f>
        <v>-0.45973536234291779</v>
      </c>
      <c r="AF200" s="11">
        <f>-'OddsRatio_working_3-way'!U200/(3*'OddsRatio_working_3-way'!X200^(1/3))*COS(('OddsRatio_working_3-way'!Y200)/3)</f>
        <v>0.52057073449762081</v>
      </c>
      <c r="AG200" s="11">
        <f>-'OddsRatio_working_3-way'!U200/(3*'OddsRatio_working_3-way'!X200^(1/3))*COS(('OddsRatio_working_3-way'!Y200+2*PI())/3)</f>
        <v>-0.27571427111640023</v>
      </c>
      <c r="AH200" s="11">
        <f>-'OddsRatio_working_3-way'!U200/(3*'OddsRatio_working_3-way'!X200^(1/3))*COS(('OddsRatio_working_3-way'!Y200+4*PI())/3)</f>
        <v>-0.24485646338122058</v>
      </c>
      <c r="AI200" s="11">
        <f>'OddsRatio_working_3-way'!U200/(3*'OddsRatio_working_3-way'!X200^(1/3))*SIN(('OddsRatio_working_3-way'!Y200)/3)</f>
        <v>-1.7815763602507667E-2</v>
      </c>
      <c r="AJ200" s="11">
        <f>'OddsRatio_working_3-way'!U200/(3*'OddsRatio_working_3-way'!X200^(1/3))*SIN(('OddsRatio_working_3-way'!Y200+2*PI())/3)</f>
        <v>-0.44191959874041015</v>
      </c>
      <c r="AK200" s="11">
        <f>'OddsRatio_working_3-way'!U200/(3*'OddsRatio_working_3-way'!X200^(1/3))*SIN(('OddsRatio_working_3-way'!Y200+4*PI())/3)</f>
        <v>0.45973536234291779</v>
      </c>
      <c r="AL200" s="11">
        <f>'OddsRatio_working_3-way'!Z200+'OddsRatio_working_3-way'!AF200</f>
        <v>1.0411414689952416</v>
      </c>
      <c r="AM200" s="11">
        <f>'OddsRatio_working_3-way'!AA200+'OddsRatio_working_3-way'!AG200</f>
        <v>-0.55142854223280047</v>
      </c>
      <c r="AN200" s="11">
        <f>'OddsRatio_working_3-way'!AB200+'OddsRatio_working_3-way'!AH200</f>
        <v>-0.48971292676244116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1.0411414689952416</v>
      </c>
      <c r="AS200" s="11">
        <f>IF(('OddsRatio_working_3-way'!X200=0),IF(Q200&gt;0,-Q200^(1/3),(-Q200)^(1/3)),'OddsRatio_working_3-way'!AM200-'OddsRatio_working_3-way'!R200/3)</f>
        <v>-0.55142854223280047</v>
      </c>
      <c r="AT200" s="11">
        <f>IF(('OddsRatio_working_3-way'!X200=0),IF(Q200&gt;0,-Q200^(1/3),(-Q200)^(1/3)),'OddsRatio_working_3-way'!AN200-'OddsRatio_working_3-way'!R200/3)</f>
        <v>-0.48971292676244116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2.2599999999999998</v>
      </c>
      <c r="B201" s="4">
        <f>IF('True_Odds_Calculator_3-way'!B202="","",'True_Odds_Calculator_3-way'!B202)</f>
        <v>3.26</v>
      </c>
      <c r="C201" s="4">
        <f>IF('True_Odds_Calculator_3-way'!C202="","",'True_Odds_Calculator_3-way'!C202)</f>
        <v>3.58</v>
      </c>
      <c r="D201" s="9">
        <f t="shared" si="52"/>
        <v>0.43177176733474021</v>
      </c>
      <c r="E201" s="9">
        <f t="shared" si="53"/>
        <v>0.29757358360485542</v>
      </c>
      <c r="F201" s="9">
        <f t="shared" si="54"/>
        <v>0.27065464906040432</v>
      </c>
      <c r="G201" s="9">
        <f t="shared" si="55"/>
        <v>1.0444749331651957</v>
      </c>
      <c r="H201" s="9">
        <f t="shared" si="56"/>
        <v>2.3160384157881468</v>
      </c>
      <c r="I201" s="9">
        <f t="shared" si="57"/>
        <v>3.3605133489533419</v>
      </c>
      <c r="J201" s="9">
        <f t="shared" si="58"/>
        <v>3.6947453275662059</v>
      </c>
      <c r="K201" s="11">
        <f t="shared" si="59"/>
        <v>0.44247787610619471</v>
      </c>
      <c r="L201" s="11">
        <f t="shared" si="60"/>
        <v>0.30674846625766872</v>
      </c>
      <c r="M201" s="11">
        <f t="shared" si="61"/>
        <v>0.27932960893854747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-0.27854131679062266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0.23127078214413641</v>
      </c>
      <c r="Q201" s="11">
        <f>2*'OddsRatio_working_3-way'!K201*'OddsRatio_working_3-way'!L201*'OddsRatio_working_3-way'!M201</f>
        <v>7.5826485948897196E-2</v>
      </c>
      <c r="R201" s="11">
        <f t="shared" si="62"/>
        <v>0</v>
      </c>
      <c r="S201" s="11">
        <f t="shared" si="63"/>
        <v>-0.83029255698529225</v>
      </c>
      <c r="T201" s="11">
        <f t="shared" si="64"/>
        <v>-0.27222706786403028</v>
      </c>
      <c r="U201" s="11">
        <f>'OddsRatio_working_3-way'!S201-'OddsRatio_working_3-way'!R201^2/3</f>
        <v>-0.83029255698529225</v>
      </c>
      <c r="V201" s="11">
        <f>'OddsRatio_working_3-way'!S201*'OddsRatio_working_3-way'!R201/3-2*'OddsRatio_working_3-way'!R201^3/27-'OddsRatio_working_3-way'!T201</f>
        <v>0.27222706786403028</v>
      </c>
      <c r="W201" s="11">
        <f>'OddsRatio_working_3-way'!V201^2+4*'OddsRatio_working_3-way'!U201^3/27</f>
        <v>-1.0691214731726212E-2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0.14560116003107046</v>
      </c>
      <c r="Y201" s="11">
        <f>IF('OddsRatio_working_3-way'!W201&gt;=0,IF('OddsRatio_working_3-way'!V201+SQRT('OddsRatio_working_3-way'!W201)&gt;0,0,PI()),ACOS('OddsRatio_working_3-way'!V201/(2*'OddsRatio_working_3-way'!X201)))</f>
        <v>0.3629930692091945</v>
      </c>
      <c r="Z201" s="11">
        <f>'OddsRatio_working_3-way'!X201^(1/3)*COS('OddsRatio_working_3-way'!Y201/3)</f>
        <v>0.52223746658259784</v>
      </c>
      <c r="AA201" s="11">
        <f>'OddsRatio_working_3-way'!X201^(1/3)*COS(('OddsRatio_working_3-way'!Y201+2*PI())/3)</f>
        <v>-0.31611110202883835</v>
      </c>
      <c r="AB201" s="11">
        <f>'OddsRatio_working_3-way'!X201^(1/3)*COS(('OddsRatio_working_3-way'!Y201+4*PI())/3)</f>
        <v>-0.20612636455375943</v>
      </c>
      <c r="AC201" s="11">
        <f>'OddsRatio_working_3-way'!X201^(1/3)*SIN('OddsRatio_working_3-way'!Y201/3)</f>
        <v>6.3499717787987173E-2</v>
      </c>
      <c r="AD201" s="11">
        <f>'OddsRatio_working_3-way'!X201^(1/3)*SIN(('OddsRatio_working_3-way'!Y201+2*PI())/3)</f>
        <v>0.42052105397456307</v>
      </c>
      <c r="AE201" s="11">
        <f>'OddsRatio_working_3-way'!X201^(1/3)*SIN(('OddsRatio_working_3-way'!Y201+4*PI())/3)</f>
        <v>-0.48402077176255021</v>
      </c>
      <c r="AF201" s="11">
        <f>-'OddsRatio_working_3-way'!U201/(3*'OddsRatio_working_3-way'!X201^(1/3))*COS(('OddsRatio_working_3-way'!Y201)/3)</f>
        <v>0.52223746658259784</v>
      </c>
      <c r="AG201" s="11">
        <f>-'OddsRatio_working_3-way'!U201/(3*'OddsRatio_working_3-way'!X201^(1/3))*COS(('OddsRatio_working_3-way'!Y201+2*PI())/3)</f>
        <v>-0.31611110202883835</v>
      </c>
      <c r="AH201" s="11">
        <f>-'OddsRatio_working_3-way'!U201/(3*'OddsRatio_working_3-way'!X201^(1/3))*COS(('OddsRatio_working_3-way'!Y201+4*PI())/3)</f>
        <v>-0.20612636455375943</v>
      </c>
      <c r="AI201" s="11">
        <f>'OddsRatio_working_3-way'!U201/(3*'OddsRatio_working_3-way'!X201^(1/3))*SIN(('OddsRatio_working_3-way'!Y201)/3)</f>
        <v>-6.3499717787987173E-2</v>
      </c>
      <c r="AJ201" s="11">
        <f>'OddsRatio_working_3-way'!U201/(3*'OddsRatio_working_3-way'!X201^(1/3))*SIN(('OddsRatio_working_3-way'!Y201+2*PI())/3)</f>
        <v>-0.42052105397456307</v>
      </c>
      <c r="AK201" s="11">
        <f>'OddsRatio_working_3-way'!U201/(3*'OddsRatio_working_3-way'!X201^(1/3))*SIN(('OddsRatio_working_3-way'!Y201+4*PI())/3)</f>
        <v>0.48402077176255021</v>
      </c>
      <c r="AL201" s="11">
        <f>'OddsRatio_working_3-way'!Z201+'OddsRatio_working_3-way'!AF201</f>
        <v>1.0444749331651957</v>
      </c>
      <c r="AM201" s="11">
        <f>'OddsRatio_working_3-way'!AA201+'OddsRatio_working_3-way'!AG201</f>
        <v>-0.63222220405767671</v>
      </c>
      <c r="AN201" s="11">
        <f>'OddsRatio_working_3-way'!AB201+'OddsRatio_working_3-way'!AH201</f>
        <v>-0.41225272910751887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1.0444749331651957</v>
      </c>
      <c r="AS201" s="11">
        <f>IF(('OddsRatio_working_3-way'!X201=0),IF(Q201&gt;0,-Q201^(1/3),(-Q201)^(1/3)),'OddsRatio_working_3-way'!AM201-'OddsRatio_working_3-way'!R201/3)</f>
        <v>-0.63222220405767671</v>
      </c>
      <c r="AT201" s="11">
        <f>IF(('OddsRatio_working_3-way'!X201=0),IF(Q201&gt;0,-Q201^(1/3),(-Q201)^(1/3)),'OddsRatio_working_3-way'!AN201-'OddsRatio_working_3-way'!R201/3)</f>
        <v>-0.41225272910751887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2.57</v>
      </c>
      <c r="B202" s="4">
        <f>IF('True_Odds_Calculator_3-way'!B203="","",'True_Odds_Calculator_3-way'!B203)</f>
        <v>3.5</v>
      </c>
      <c r="C202" s="4">
        <f>IF('True_Odds_Calculator_3-way'!C203="","",'True_Odds_Calculator_3-way'!C203)</f>
        <v>2.83</v>
      </c>
      <c r="D202" s="9">
        <f t="shared" si="52"/>
        <v>0.37909453451295505</v>
      </c>
      <c r="E202" s="9">
        <f t="shared" si="53"/>
        <v>0.27715691329880537</v>
      </c>
      <c r="F202" s="9">
        <f t="shared" si="54"/>
        <v>0.34374855218823941</v>
      </c>
      <c r="G202" s="9">
        <f t="shared" si="55"/>
        <v>1.0432257714198037</v>
      </c>
      <c r="H202" s="9">
        <f t="shared" si="56"/>
        <v>2.6378644611290918</v>
      </c>
      <c r="I202" s="9">
        <f t="shared" si="57"/>
        <v>3.6080644285495089</v>
      </c>
      <c r="J202" s="9">
        <f t="shared" si="58"/>
        <v>2.909103161698241</v>
      </c>
      <c r="K202" s="11">
        <f t="shared" si="59"/>
        <v>0.38910505836575876</v>
      </c>
      <c r="L202" s="11">
        <f t="shared" si="60"/>
        <v>0.2857142857142857</v>
      </c>
      <c r="M202" s="11">
        <f t="shared" si="61"/>
        <v>0.35335689045936397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-0.28216500332929351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0.23177383587662562</v>
      </c>
      <c r="Q202" s="11">
        <f>2*'OddsRatio_working_3-way'!K202*'OddsRatio_working_3-way'!L202*'OddsRatio_working_3-way'!M202</f>
        <v>7.8567401992076472E-2</v>
      </c>
      <c r="R202" s="11">
        <f t="shared" si="62"/>
        <v>0</v>
      </c>
      <c r="S202" s="11">
        <f t="shared" si="63"/>
        <v>-0.8214124116807634</v>
      </c>
      <c r="T202" s="11">
        <f t="shared" si="64"/>
        <v>-0.27844488531551298</v>
      </c>
      <c r="U202" s="11">
        <f>'OddsRatio_working_3-way'!S202-'OddsRatio_working_3-way'!R202^2/3</f>
        <v>-0.8214124116807634</v>
      </c>
      <c r="V202" s="11">
        <f>'OddsRatio_working_3-way'!S202*'OddsRatio_working_3-way'!R202/3-2*'OddsRatio_working_3-way'!R202^3/27-'OddsRatio_working_3-way'!T202</f>
        <v>0.27844488531551298</v>
      </c>
      <c r="W202" s="11">
        <f>'OddsRatio_working_3-way'!V202^2+4*'OddsRatio_working_3-way'!U202^3/27</f>
        <v>-4.5754128239545444E-3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0.14327156642398006</v>
      </c>
      <c r="Y202" s="11">
        <f>IF('OddsRatio_working_3-way'!W202&gt;=0,IF('OddsRatio_working_3-way'!V202+SQRT('OddsRatio_working_3-way'!W202)&gt;0,0,PI()),ACOS('OddsRatio_working_3-way'!V202/(2*'OddsRatio_working_3-way'!X202)))</f>
        <v>0.23831078209157908</v>
      </c>
      <c r="Z202" s="11">
        <f>'OddsRatio_working_3-way'!X202^(1/3)*COS('OddsRatio_working_3-way'!Y202/3)</f>
        <v>0.52161288570990183</v>
      </c>
      <c r="AA202" s="11">
        <f>'OddsRatio_working_3-way'!X202^(1/3)*COS(('OddsRatio_working_3-way'!Y202+2*PI())/3)</f>
        <v>-0.29676615665014855</v>
      </c>
      <c r="AB202" s="11">
        <f>'OddsRatio_working_3-way'!X202^(1/3)*COS(('OddsRatio_working_3-way'!Y202+4*PI())/3)</f>
        <v>-0.22484672905975331</v>
      </c>
      <c r="AC202" s="11">
        <f>'OddsRatio_working_3-way'!X202^(1/3)*SIN('OddsRatio_working_3-way'!Y202/3)</f>
        <v>4.1522700879278659E-2</v>
      </c>
      <c r="AD202" s="11">
        <f>'OddsRatio_working_3-way'!X202^(1/3)*SIN(('OddsRatio_working_3-way'!Y202+2*PI())/3)</f>
        <v>0.43096865952644464</v>
      </c>
      <c r="AE202" s="11">
        <f>'OddsRatio_working_3-way'!X202^(1/3)*SIN(('OddsRatio_working_3-way'!Y202+4*PI())/3)</f>
        <v>-0.47249136040572315</v>
      </c>
      <c r="AF202" s="11">
        <f>-'OddsRatio_working_3-way'!U202/(3*'OddsRatio_working_3-way'!X202^(1/3))*COS(('OddsRatio_working_3-way'!Y202)/3)</f>
        <v>0.52161288570990183</v>
      </c>
      <c r="AG202" s="11">
        <f>-'OddsRatio_working_3-way'!U202/(3*'OddsRatio_working_3-way'!X202^(1/3))*COS(('OddsRatio_working_3-way'!Y202+2*PI())/3)</f>
        <v>-0.29676615665014855</v>
      </c>
      <c r="AH202" s="11">
        <f>-'OddsRatio_working_3-way'!U202/(3*'OddsRatio_working_3-way'!X202^(1/3))*COS(('OddsRatio_working_3-way'!Y202+4*PI())/3)</f>
        <v>-0.22484672905975331</v>
      </c>
      <c r="AI202" s="11">
        <f>'OddsRatio_working_3-way'!U202/(3*'OddsRatio_working_3-way'!X202^(1/3))*SIN(('OddsRatio_working_3-way'!Y202)/3)</f>
        <v>-4.1522700879278659E-2</v>
      </c>
      <c r="AJ202" s="11">
        <f>'OddsRatio_working_3-way'!U202/(3*'OddsRatio_working_3-way'!X202^(1/3))*SIN(('OddsRatio_working_3-way'!Y202+2*PI())/3)</f>
        <v>-0.43096865952644464</v>
      </c>
      <c r="AK202" s="11">
        <f>'OddsRatio_working_3-way'!U202/(3*'OddsRatio_working_3-way'!X202^(1/3))*SIN(('OddsRatio_working_3-way'!Y202+4*PI())/3)</f>
        <v>0.47249136040572315</v>
      </c>
      <c r="AL202" s="11">
        <f>'OddsRatio_working_3-way'!Z202+'OddsRatio_working_3-way'!AF202</f>
        <v>1.0432257714198037</v>
      </c>
      <c r="AM202" s="11">
        <f>'OddsRatio_working_3-way'!AA202+'OddsRatio_working_3-way'!AG202</f>
        <v>-0.5935323133002971</v>
      </c>
      <c r="AN202" s="11">
        <f>'OddsRatio_working_3-way'!AB202+'OddsRatio_working_3-way'!AH202</f>
        <v>-0.44969345811950662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1.0432257714198037</v>
      </c>
      <c r="AS202" s="11">
        <f>IF(('OddsRatio_working_3-way'!X202=0),IF(Q202&gt;0,-Q202^(1/3),(-Q202)^(1/3)),'OddsRatio_working_3-way'!AM202-'OddsRatio_working_3-way'!R202/3)</f>
        <v>-0.5935323133002971</v>
      </c>
      <c r="AT202" s="11">
        <f>IF(('OddsRatio_working_3-way'!X202=0),IF(Q202&gt;0,-Q202^(1/3),(-Q202)^(1/3)),'OddsRatio_working_3-way'!AN202-'OddsRatio_working_3-way'!R202/3)</f>
        <v>-0.44969345811950662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2.08</v>
      </c>
      <c r="B203" s="4">
        <f>IF('True_Odds_Calculator_3-way'!B204="","",'True_Odds_Calculator_3-way'!B204)</f>
        <v>3.4</v>
      </c>
      <c r="C203" s="4">
        <f>IF('True_Odds_Calculator_3-way'!C204="","",'True_Odds_Calculator_3-way'!C204)</f>
        <v>3.94</v>
      </c>
      <c r="D203" s="9">
        <f t="shared" si="52"/>
        <v>0.46962975097942516</v>
      </c>
      <c r="E203" s="9">
        <f t="shared" si="53"/>
        <v>0.28492969079476616</v>
      </c>
      <c r="F203" s="9">
        <f t="shared" si="54"/>
        <v>0.24544055822580849</v>
      </c>
      <c r="G203" s="9">
        <f t="shared" si="55"/>
        <v>1.0456823974285532</v>
      </c>
      <c r="H203" s="9">
        <f t="shared" si="56"/>
        <v>2.1293369892228373</v>
      </c>
      <c r="I203" s="9">
        <f t="shared" si="57"/>
        <v>3.5096377538285277</v>
      </c>
      <c r="J203" s="9">
        <f t="shared" si="58"/>
        <v>4.0743062484399468</v>
      </c>
      <c r="K203" s="11">
        <f t="shared" si="59"/>
        <v>0.48076923076923073</v>
      </c>
      <c r="L203" s="11">
        <f t="shared" si="60"/>
        <v>0.29411764705882354</v>
      </c>
      <c r="M203" s="11">
        <f t="shared" si="61"/>
        <v>0.25380710659898476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-0.27349151296598284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0.23040746950869379</v>
      </c>
      <c r="Q203" s="11">
        <f>2*'OddsRatio_working_3-way'!K203*'OddsRatio_working_3-way'!L203*'OddsRatio_working_3-way'!M203</f>
        <v>7.1778027884328272E-2</v>
      </c>
      <c r="R203" s="11">
        <f t="shared" si="62"/>
        <v>0</v>
      </c>
      <c r="S203" s="11">
        <f t="shared" si="63"/>
        <v>-0.8424666162761405</v>
      </c>
      <c r="T203" s="11">
        <f t="shared" si="64"/>
        <v>-0.26245065927605621</v>
      </c>
      <c r="U203" s="11">
        <f>'OddsRatio_working_3-way'!S203-'OddsRatio_working_3-way'!R203^2/3</f>
        <v>-0.8424666162761405</v>
      </c>
      <c r="V203" s="11">
        <f>'OddsRatio_working_3-way'!S203*'OddsRatio_working_3-way'!R203/3-2*'OddsRatio_working_3-way'!R203^3/27-'OddsRatio_working_3-way'!T203</f>
        <v>0.26245065927605621</v>
      </c>
      <c r="W203" s="11">
        <f>'OddsRatio_working_3-way'!V203^2+4*'OddsRatio_working_3-way'!U203^3/27</f>
        <v>-1.9703455966194883E-2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0.14881515759544744</v>
      </c>
      <c r="Y203" s="11">
        <f>IF('OddsRatio_working_3-way'!W203&gt;=0,IF('OddsRatio_working_3-way'!V203+SQRT('OddsRatio_working_3-way'!W203)&gt;0,0,PI()),ACOS('OddsRatio_working_3-way'!V203/(2*'OddsRatio_working_3-way'!X203)))</f>
        <v>0.49112927295833964</v>
      </c>
      <c r="Z203" s="11">
        <f>'OddsRatio_working_3-way'!X203^(1/3)*COS('OddsRatio_working_3-way'!Y203/3)</f>
        <v>0.52284119871427659</v>
      </c>
      <c r="AA203" s="11">
        <f>'OddsRatio_working_3-way'!X203^(1/3)*COS(('OddsRatio_working_3-way'!Y203+2*PI())/3)</f>
        <v>-0.33621675409987173</v>
      </c>
      <c r="AB203" s="11">
        <f>'OddsRatio_working_3-way'!X203^(1/3)*COS(('OddsRatio_working_3-way'!Y203+4*PI())/3)</f>
        <v>-0.18662444461440469</v>
      </c>
      <c r="AC203" s="11">
        <f>'OddsRatio_working_3-way'!X203^(1/3)*SIN('OddsRatio_working_3-way'!Y203/3)</f>
        <v>8.6367160150132224E-2</v>
      </c>
      <c r="AD203" s="11">
        <f>'OddsRatio_working_3-way'!X203^(1/3)*SIN(('OddsRatio_working_3-way'!Y203+2*PI())/3)</f>
        <v>0.40961018015660522</v>
      </c>
      <c r="AE203" s="11">
        <f>'OddsRatio_working_3-way'!X203^(1/3)*SIN(('OddsRatio_working_3-way'!Y203+4*PI())/3)</f>
        <v>-0.4959773403067374</v>
      </c>
      <c r="AF203" s="11">
        <f>-'OddsRatio_working_3-way'!U203/(3*'OddsRatio_working_3-way'!X203^(1/3))*COS(('OddsRatio_working_3-way'!Y203)/3)</f>
        <v>0.52284119871427659</v>
      </c>
      <c r="AG203" s="11">
        <f>-'OddsRatio_working_3-way'!U203/(3*'OddsRatio_working_3-way'!X203^(1/3))*COS(('OddsRatio_working_3-way'!Y203+2*PI())/3)</f>
        <v>-0.33621675409987173</v>
      </c>
      <c r="AH203" s="11">
        <f>-'OddsRatio_working_3-way'!U203/(3*'OddsRatio_working_3-way'!X203^(1/3))*COS(('OddsRatio_working_3-way'!Y203+4*PI())/3)</f>
        <v>-0.18662444461440469</v>
      </c>
      <c r="AI203" s="11">
        <f>'OddsRatio_working_3-way'!U203/(3*'OddsRatio_working_3-way'!X203^(1/3))*SIN(('OddsRatio_working_3-way'!Y203)/3)</f>
        <v>-8.6367160150132224E-2</v>
      </c>
      <c r="AJ203" s="11">
        <f>'OddsRatio_working_3-way'!U203/(3*'OddsRatio_working_3-way'!X203^(1/3))*SIN(('OddsRatio_working_3-way'!Y203+2*PI())/3)</f>
        <v>-0.40961018015660522</v>
      </c>
      <c r="AK203" s="11">
        <f>'OddsRatio_working_3-way'!U203/(3*'OddsRatio_working_3-way'!X203^(1/3))*SIN(('OddsRatio_working_3-way'!Y203+4*PI())/3)</f>
        <v>0.4959773403067374</v>
      </c>
      <c r="AL203" s="11">
        <f>'OddsRatio_working_3-way'!Z203+'OddsRatio_working_3-way'!AF203</f>
        <v>1.0456823974285532</v>
      </c>
      <c r="AM203" s="11">
        <f>'OddsRatio_working_3-way'!AA203+'OddsRatio_working_3-way'!AG203</f>
        <v>-0.67243350819974346</v>
      </c>
      <c r="AN203" s="11">
        <f>'OddsRatio_working_3-way'!AB203+'OddsRatio_working_3-way'!AH203</f>
        <v>-0.37324888922880939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1.0456823974285532</v>
      </c>
      <c r="AS203" s="11">
        <f>IF(('OddsRatio_working_3-way'!X203=0),IF(Q203&gt;0,-Q203^(1/3),(-Q203)^(1/3)),'OddsRatio_working_3-way'!AM203-'OddsRatio_working_3-way'!R203/3)</f>
        <v>-0.67243350819974346</v>
      </c>
      <c r="AT203" s="11">
        <f>IF(('OddsRatio_working_3-way'!X203=0),IF(Q203&gt;0,-Q203^(1/3),(-Q203)^(1/3)),'OddsRatio_working_3-way'!AN203-'OddsRatio_working_3-way'!R203/3)</f>
        <v>-0.37324888922880939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4.51</v>
      </c>
      <c r="B204" s="4">
        <f>IF('True_Odds_Calculator_3-way'!B205="","",'True_Odds_Calculator_3-way'!B205)</f>
        <v>4.0199999999999996</v>
      </c>
      <c r="C204" s="4">
        <f>IF('True_Odds_Calculator_3-way'!C205="","",'True_Odds_Calculator_3-way'!C205)</f>
        <v>1.77</v>
      </c>
      <c r="D204" s="9">
        <f t="shared" si="52"/>
        <v>0.21170721780284366</v>
      </c>
      <c r="E204" s="9">
        <f t="shared" si="53"/>
        <v>0.23788572619745943</v>
      </c>
      <c r="F204" s="9">
        <f t="shared" si="54"/>
        <v>0.55040705599969686</v>
      </c>
      <c r="G204" s="9">
        <f t="shared" si="55"/>
        <v>1.0608274982951076</v>
      </c>
      <c r="H204" s="9">
        <f t="shared" si="56"/>
        <v>4.7235045190158269</v>
      </c>
      <c r="I204" s="9">
        <f t="shared" si="57"/>
        <v>4.2036990448512244</v>
      </c>
      <c r="J204" s="9">
        <f t="shared" si="58"/>
        <v>1.8168371736872333</v>
      </c>
      <c r="K204" s="11">
        <f t="shared" si="59"/>
        <v>0.22172949002217296</v>
      </c>
      <c r="L204" s="11">
        <f t="shared" si="60"/>
        <v>0.24875621890547267</v>
      </c>
      <c r="M204" s="11">
        <f t="shared" si="61"/>
        <v>0.56497175141242939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-0.25434834920066884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0.22748197953198171</v>
      </c>
      <c r="Q204" s="11">
        <f>2*'OddsRatio_working_3-way'!K204*'OddsRatio_working_3-way'!L204*'OddsRatio_working_3-way'!M204</f>
        <v>6.232383000876212E-2</v>
      </c>
      <c r="R204" s="11">
        <f t="shared" si="62"/>
        <v>0</v>
      </c>
      <c r="S204" s="11">
        <f t="shared" si="63"/>
        <v>-0.89437175529890767</v>
      </c>
      <c r="T204" s="11">
        <f t="shared" si="64"/>
        <v>-0.24503335761613912</v>
      </c>
      <c r="U204" s="11">
        <f>'OddsRatio_working_3-way'!S204-'OddsRatio_working_3-way'!R204^2/3</f>
        <v>-0.89437175529890767</v>
      </c>
      <c r="V204" s="11">
        <f>'OddsRatio_working_3-way'!S204*'OddsRatio_working_3-way'!R204/3-2*'OddsRatio_working_3-way'!R204^3/27-'OddsRatio_working_3-way'!T204</f>
        <v>0.24503335761613912</v>
      </c>
      <c r="W204" s="11">
        <f>'OddsRatio_working_3-way'!V204^2+4*'OddsRatio_working_3-way'!U204^3/27</f>
        <v>-4.5945130005491754E-2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0.16277782123966589</v>
      </c>
      <c r="Y204" s="11">
        <f>IF('OddsRatio_working_3-way'!W204&gt;=0,IF('OddsRatio_working_3-way'!V204+SQRT('OddsRatio_working_3-way'!W204)&gt;0,0,PI()),ACOS('OddsRatio_working_3-way'!V204/(2*'OddsRatio_working_3-way'!X204)))</f>
        <v>0.71870046176496438</v>
      </c>
      <c r="Z204" s="11">
        <f>'OddsRatio_working_3-way'!X204^(1/3)*COS('OddsRatio_working_3-way'!Y204/3)</f>
        <v>0.5304137491475539</v>
      </c>
      <c r="AA204" s="11">
        <f>'OddsRatio_working_3-way'!X204^(1/3)*COS(('OddsRatio_working_3-way'!Y204+2*PI())/3)</f>
        <v>-0.37740705220801152</v>
      </c>
      <c r="AB204" s="11">
        <f>'OddsRatio_working_3-way'!X204^(1/3)*COS(('OddsRatio_working_3-way'!Y204+4*PI())/3)</f>
        <v>-0.15300669693954247</v>
      </c>
      <c r="AC204" s="11">
        <f>'OddsRatio_working_3-way'!X204^(1/3)*SIN('OddsRatio_working_3-way'!Y204/3)</f>
        <v>0.12955760552049836</v>
      </c>
      <c r="AD204" s="11">
        <f>'OddsRatio_working_3-way'!X204^(1/3)*SIN(('OddsRatio_working_3-way'!Y204+2*PI())/3)</f>
        <v>0.39457297851807915</v>
      </c>
      <c r="AE204" s="11">
        <f>'OddsRatio_working_3-way'!X204^(1/3)*SIN(('OddsRatio_working_3-way'!Y204+4*PI())/3)</f>
        <v>-0.52413058403857749</v>
      </c>
      <c r="AF204" s="11">
        <f>-'OddsRatio_working_3-way'!U204/(3*'OddsRatio_working_3-way'!X204^(1/3))*COS(('OddsRatio_working_3-way'!Y204)/3)</f>
        <v>0.53041374914755379</v>
      </c>
      <c r="AG204" s="11">
        <f>-'OddsRatio_working_3-way'!U204/(3*'OddsRatio_working_3-way'!X204^(1/3))*COS(('OddsRatio_working_3-way'!Y204+2*PI())/3)</f>
        <v>-0.37740705220801146</v>
      </c>
      <c r="AH204" s="11">
        <f>-'OddsRatio_working_3-way'!U204/(3*'OddsRatio_working_3-way'!X204^(1/3))*COS(('OddsRatio_working_3-way'!Y204+4*PI())/3)</f>
        <v>-0.15300669693954244</v>
      </c>
      <c r="AI204" s="11">
        <f>'OddsRatio_working_3-way'!U204/(3*'OddsRatio_working_3-way'!X204^(1/3))*SIN(('OddsRatio_working_3-way'!Y204)/3)</f>
        <v>-0.12955760552049833</v>
      </c>
      <c r="AJ204" s="11">
        <f>'OddsRatio_working_3-way'!U204/(3*'OddsRatio_working_3-way'!X204^(1/3))*SIN(('OddsRatio_working_3-way'!Y204+2*PI())/3)</f>
        <v>-0.39457297851807904</v>
      </c>
      <c r="AK204" s="11">
        <f>'OddsRatio_working_3-way'!U204/(3*'OddsRatio_working_3-way'!X204^(1/3))*SIN(('OddsRatio_working_3-way'!Y204+4*PI())/3)</f>
        <v>0.52413058403857737</v>
      </c>
      <c r="AL204" s="11">
        <f>'OddsRatio_working_3-way'!Z204+'OddsRatio_working_3-way'!AF204</f>
        <v>1.0608274982951076</v>
      </c>
      <c r="AM204" s="11">
        <f>'OddsRatio_working_3-way'!AA204+'OddsRatio_working_3-way'!AG204</f>
        <v>-0.75481410441602304</v>
      </c>
      <c r="AN204" s="11">
        <f>'OddsRatio_working_3-way'!AB204+'OddsRatio_working_3-way'!AH204</f>
        <v>-0.30601339387908488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1.0608274982951076</v>
      </c>
      <c r="AS204" s="11">
        <f>IF(('OddsRatio_working_3-way'!X204=0),IF(Q204&gt;0,-Q204^(1/3),(-Q204)^(1/3)),'OddsRatio_working_3-way'!AM204-'OddsRatio_working_3-way'!R204/3)</f>
        <v>-0.75481410441602304</v>
      </c>
      <c r="AT204" s="11">
        <f>IF(('OddsRatio_working_3-way'!X204=0),IF(Q204&gt;0,-Q204^(1/3),(-Q204)^(1/3)),'OddsRatio_working_3-way'!AN204-'OddsRatio_working_3-way'!R204/3)</f>
        <v>-0.30601339387908488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3.47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2.29</v>
      </c>
      <c r="D205" s="9">
        <f t="shared" si="52"/>
        <v>0.2814813002222783</v>
      </c>
      <c r="E205" s="9">
        <f t="shared" si="53"/>
        <v>0.28991487341634031</v>
      </c>
      <c r="F205" s="9">
        <f t="shared" si="54"/>
        <v>0.42860382636138139</v>
      </c>
      <c r="G205" s="9">
        <f t="shared" si="55"/>
        <v>1.0334550067432753</v>
      </c>
      <c r="H205" s="9">
        <f t="shared" si="56"/>
        <v>3.5526338666558899</v>
      </c>
      <c r="I205" s="9">
        <f t="shared" si="57"/>
        <v>3.4492883659815625</v>
      </c>
      <c r="J205" s="9">
        <f t="shared" si="58"/>
        <v>2.3331569586988254</v>
      </c>
      <c r="K205" s="11">
        <f t="shared" si="59"/>
        <v>0.28818443804034583</v>
      </c>
      <c r="L205" s="11">
        <f t="shared" si="60"/>
        <v>0.29673590504451036</v>
      </c>
      <c r="M205" s="11">
        <f t="shared" si="61"/>
        <v>0.4366812227074236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-0.28199418418089883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0.22891044862676319</v>
      </c>
      <c r="Q205" s="11">
        <f>2*'OddsRatio_working_3-way'!K205*'OddsRatio_working_3-way'!L205*'OddsRatio_working_3-way'!M205</f>
        <v>7.4685301346415406E-2</v>
      </c>
      <c r="R205" s="11">
        <f t="shared" si="62"/>
        <v>0</v>
      </c>
      <c r="S205" s="11">
        <f t="shared" si="63"/>
        <v>-0.81175592075302339</v>
      </c>
      <c r="T205" s="11">
        <f t="shared" si="64"/>
        <v>-0.26484695620000764</v>
      </c>
      <c r="U205" s="11">
        <f>'OddsRatio_working_3-way'!S205-'OddsRatio_working_3-way'!R205^2/3</f>
        <v>-0.81175592075302339</v>
      </c>
      <c r="V205" s="11">
        <f>'OddsRatio_working_3-way'!S205*'OddsRatio_working_3-way'!R205/3-2*'OddsRatio_working_3-way'!R205^3/27-'OddsRatio_working_3-way'!T205</f>
        <v>0.26484695620000764</v>
      </c>
      <c r="W205" s="11">
        <f>'OddsRatio_working_3-way'!V205^2+4*'OddsRatio_working_3-way'!U205^3/27</f>
        <v>-9.1012270580091564E-3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0.1407525641564106</v>
      </c>
      <c r="Y205" s="11">
        <f>IF('OddsRatio_working_3-way'!W205&gt;=0,IF('OddsRatio_working_3-way'!V205+SQRT('OddsRatio_working_3-way'!W205)&gt;0,0,PI()),ACOS('OddsRatio_working_3-way'!V205/(2*'OddsRatio_working_3-way'!X205)))</f>
        <v>0.34574090436636928</v>
      </c>
      <c r="Z205" s="11">
        <f>'OddsRatio_working_3-way'!X205^(1/3)*COS('OddsRatio_working_3-way'!Y205/3)</f>
        <v>0.51672750337163764</v>
      </c>
      <c r="AA205" s="11">
        <f>'OddsRatio_working_3-way'!X205^(1/3)*COS(('OddsRatio_working_3-way'!Y205+2*PI())/3)</f>
        <v>-0.31016621912455661</v>
      </c>
      <c r="AB205" s="11">
        <f>'OddsRatio_working_3-way'!X205^(1/3)*COS(('OddsRatio_working_3-way'!Y205+4*PI())/3)</f>
        <v>-0.2065612842470809</v>
      </c>
      <c r="AC205" s="11">
        <f>'OddsRatio_working_3-way'!X205^(1/3)*SIN('OddsRatio_working_3-way'!Y205/3)</f>
        <v>5.9816337040884189E-2</v>
      </c>
      <c r="AD205" s="11">
        <f>'OddsRatio_working_3-way'!X205^(1/3)*SIN(('OddsRatio_working_3-way'!Y205+2*PI())/3)</f>
        <v>0.41759097623350522</v>
      </c>
      <c r="AE205" s="11">
        <f>'OddsRatio_working_3-way'!X205^(1/3)*SIN(('OddsRatio_working_3-way'!Y205+4*PI())/3)</f>
        <v>-0.47740731327438951</v>
      </c>
      <c r="AF205" s="11">
        <f>-'OddsRatio_working_3-way'!U205/(3*'OddsRatio_working_3-way'!X205^(1/3))*COS(('OddsRatio_working_3-way'!Y205)/3)</f>
        <v>0.51672750337163775</v>
      </c>
      <c r="AG205" s="11">
        <f>-'OddsRatio_working_3-way'!U205/(3*'OddsRatio_working_3-way'!X205^(1/3))*COS(('OddsRatio_working_3-way'!Y205+2*PI())/3)</f>
        <v>-0.31016621912455666</v>
      </c>
      <c r="AH205" s="11">
        <f>-'OddsRatio_working_3-way'!U205/(3*'OddsRatio_working_3-way'!X205^(1/3))*COS(('OddsRatio_working_3-way'!Y205+4*PI())/3)</f>
        <v>-0.20656128424708095</v>
      </c>
      <c r="AI205" s="11">
        <f>'OddsRatio_working_3-way'!U205/(3*'OddsRatio_working_3-way'!X205^(1/3))*SIN(('OddsRatio_working_3-way'!Y205)/3)</f>
        <v>-5.9816337040884203E-2</v>
      </c>
      <c r="AJ205" s="11">
        <f>'OddsRatio_working_3-way'!U205/(3*'OddsRatio_working_3-way'!X205^(1/3))*SIN(('OddsRatio_working_3-way'!Y205+2*PI())/3)</f>
        <v>-0.41759097623350533</v>
      </c>
      <c r="AK205" s="11">
        <f>'OddsRatio_working_3-way'!U205/(3*'OddsRatio_working_3-way'!X205^(1/3))*SIN(('OddsRatio_working_3-way'!Y205+4*PI())/3)</f>
        <v>0.47740731327438962</v>
      </c>
      <c r="AL205" s="11">
        <f>'OddsRatio_working_3-way'!Z205+'OddsRatio_working_3-way'!AF205</f>
        <v>1.0334550067432753</v>
      </c>
      <c r="AM205" s="11">
        <f>'OddsRatio_working_3-way'!AA205+'OddsRatio_working_3-way'!AG205</f>
        <v>-0.62033243824911333</v>
      </c>
      <c r="AN205" s="11">
        <f>'OddsRatio_working_3-way'!AB205+'OddsRatio_working_3-way'!AH205</f>
        <v>-0.41312256849416185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1.0334550067432753</v>
      </c>
      <c r="AS205" s="11">
        <f>IF(('OddsRatio_working_3-way'!X205=0),IF(Q205&gt;0,-Q205^(1/3),(-Q205)^(1/3)),'OddsRatio_working_3-way'!AM205-'OddsRatio_working_3-way'!R205/3)</f>
        <v>-0.62033243824911333</v>
      </c>
      <c r="AT205" s="11">
        <f>IF(('OddsRatio_working_3-way'!X205=0),IF(Q205&gt;0,-Q205^(1/3),(-Q205)^(1/3)),'OddsRatio_working_3-way'!AN205-'OddsRatio_working_3-way'!R205/3)</f>
        <v>-0.41312256849416185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2.1800000000000002</v>
      </c>
      <c r="B206" s="4">
        <f>IF('True_Odds_Calculator_3-way'!B207="","",'True_Odds_Calculator_3-way'!B207)</f>
        <v>3.19</v>
      </c>
      <c r="C206" s="4">
        <f>IF('True_Odds_Calculator_3-way'!C207="","",'True_Odds_Calculator_3-way'!C207)</f>
        <v>3.89</v>
      </c>
      <c r="D206" s="9">
        <f t="shared" si="52"/>
        <v>0.44756040091299509</v>
      </c>
      <c r="E206" s="9">
        <f t="shared" si="53"/>
        <v>0.30387354086335372</v>
      </c>
      <c r="F206" s="9">
        <f t="shared" si="54"/>
        <v>0.24856605822365116</v>
      </c>
      <c r="G206" s="9">
        <f t="shared" si="55"/>
        <v>1.0460468594040326</v>
      </c>
      <c r="H206" s="9">
        <f t="shared" si="56"/>
        <v>2.2343352940967582</v>
      </c>
      <c r="I206" s="9">
        <f t="shared" si="57"/>
        <v>3.2908426220948317</v>
      </c>
      <c r="J206" s="9">
        <f t="shared" si="58"/>
        <v>4.0230754236776551</v>
      </c>
      <c r="K206" s="11">
        <f t="shared" si="59"/>
        <v>0.4587155963302752</v>
      </c>
      <c r="L206" s="11">
        <f t="shared" si="60"/>
        <v>0.31347962382445144</v>
      </c>
      <c r="M206" s="11">
        <f t="shared" si="61"/>
        <v>0.25706940874035988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-0.27607506743164734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0.23140756646553923</v>
      </c>
      <c r="Q206" s="11">
        <f>2*'OddsRatio_working_3-way'!K206*'OddsRatio_working_3-way'!L206*'OddsRatio_working_3-way'!M206</f>
        <v>7.3932129861194643E-2</v>
      </c>
      <c r="R206" s="11">
        <f t="shared" si="62"/>
        <v>0</v>
      </c>
      <c r="S206" s="11">
        <f t="shared" si="63"/>
        <v>-0.83820523388202295</v>
      </c>
      <c r="T206" s="11">
        <f t="shared" si="64"/>
        <v>-0.26779719932333002</v>
      </c>
      <c r="U206" s="11">
        <f>'OddsRatio_working_3-way'!S206-'OddsRatio_working_3-way'!R206^2/3</f>
        <v>-0.83820523388202295</v>
      </c>
      <c r="V206" s="11">
        <f>'OddsRatio_working_3-way'!S206*'OddsRatio_working_3-way'!R206/3-2*'OddsRatio_working_3-way'!R206^3/27-'OddsRatio_working_3-way'!T206</f>
        <v>0.26779719932333002</v>
      </c>
      <c r="W206" s="11">
        <f>'OddsRatio_working_3-way'!V206^2+4*'OddsRatio_working_3-way'!U206^3/27</f>
        <v>-1.5531023099387434E-2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0.14768747667355447</v>
      </c>
      <c r="Y206" s="11">
        <f>IF('OddsRatio_working_3-way'!W206&gt;=0,IF('OddsRatio_working_3-way'!V206+SQRT('OddsRatio_working_3-way'!W206)&gt;0,0,PI()),ACOS('OddsRatio_working_3-way'!V206/(2*'OddsRatio_working_3-way'!X206)))</f>
        <v>0.43555799100478443</v>
      </c>
      <c r="Z206" s="11">
        <f>'OddsRatio_working_3-way'!X206^(1/3)*COS('OddsRatio_working_3-way'!Y206/3)</f>
        <v>0.52302342970201632</v>
      </c>
      <c r="AA206" s="11">
        <f>'OddsRatio_working_3-way'!X206^(1/3)*COS(('OddsRatio_working_3-way'!Y206+2*PI())/3)</f>
        <v>-0.32773993736649409</v>
      </c>
      <c r="AB206" s="11">
        <f>'OddsRatio_working_3-way'!X206^(1/3)*COS(('OddsRatio_working_3-way'!Y206+4*PI())/3)</f>
        <v>-0.19528349233552192</v>
      </c>
      <c r="AC206" s="11">
        <f>'OddsRatio_working_3-way'!X206^(1/3)*SIN('OddsRatio_working_3-way'!Y206/3)</f>
        <v>7.647376419453264E-2</v>
      </c>
      <c r="AD206" s="11">
        <f>'OddsRatio_working_3-way'!X206^(1/3)*SIN(('OddsRatio_working_3-way'!Y206+2*PI())/3)</f>
        <v>0.41471469479914447</v>
      </c>
      <c r="AE206" s="11">
        <f>'OddsRatio_working_3-way'!X206^(1/3)*SIN(('OddsRatio_working_3-way'!Y206+4*PI())/3)</f>
        <v>-0.49118845899367702</v>
      </c>
      <c r="AF206" s="11">
        <f>-'OddsRatio_working_3-way'!U206/(3*'OddsRatio_working_3-way'!X206^(1/3))*COS(('OddsRatio_working_3-way'!Y206)/3)</f>
        <v>0.52302342970201632</v>
      </c>
      <c r="AG206" s="11">
        <f>-'OddsRatio_working_3-way'!U206/(3*'OddsRatio_working_3-way'!X206^(1/3))*COS(('OddsRatio_working_3-way'!Y206+2*PI())/3)</f>
        <v>-0.32773993736649409</v>
      </c>
      <c r="AH206" s="11">
        <f>-'OddsRatio_working_3-way'!U206/(3*'OddsRatio_working_3-way'!X206^(1/3))*COS(('OddsRatio_working_3-way'!Y206+4*PI())/3)</f>
        <v>-0.19528349233552192</v>
      </c>
      <c r="AI206" s="11">
        <f>'OddsRatio_working_3-way'!U206/(3*'OddsRatio_working_3-way'!X206^(1/3))*SIN(('OddsRatio_working_3-way'!Y206)/3)</f>
        <v>-7.647376419453264E-2</v>
      </c>
      <c r="AJ206" s="11">
        <f>'OddsRatio_working_3-way'!U206/(3*'OddsRatio_working_3-way'!X206^(1/3))*SIN(('OddsRatio_working_3-way'!Y206+2*PI())/3)</f>
        <v>-0.41471469479914447</v>
      </c>
      <c r="AK206" s="11">
        <f>'OddsRatio_working_3-way'!U206/(3*'OddsRatio_working_3-way'!X206^(1/3))*SIN(('OddsRatio_working_3-way'!Y206+4*PI())/3)</f>
        <v>0.49118845899367702</v>
      </c>
      <c r="AL206" s="11">
        <f>'OddsRatio_working_3-way'!Z206+'OddsRatio_working_3-way'!AF206</f>
        <v>1.0460468594040326</v>
      </c>
      <c r="AM206" s="11">
        <f>'OddsRatio_working_3-way'!AA206+'OddsRatio_working_3-way'!AG206</f>
        <v>-0.65547987473298819</v>
      </c>
      <c r="AN206" s="11">
        <f>'OddsRatio_working_3-way'!AB206+'OddsRatio_working_3-way'!AH206</f>
        <v>-0.39056698467104384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1.0460468594040326</v>
      </c>
      <c r="AS206" s="11">
        <f>IF(('OddsRatio_working_3-way'!X206=0),IF(Q206&gt;0,-Q206^(1/3),(-Q206)^(1/3)),'OddsRatio_working_3-way'!AM206-'OddsRatio_working_3-way'!R206/3)</f>
        <v>-0.65547987473298819</v>
      </c>
      <c r="AT206" s="11">
        <f>IF(('OddsRatio_working_3-way'!X206=0),IF(Q206&gt;0,-Q206^(1/3),(-Q206)^(1/3)),'OddsRatio_working_3-way'!AN206-'OddsRatio_working_3-way'!R206/3)</f>
        <v>-0.39056698467104384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3.96</v>
      </c>
      <c r="B207" s="4">
        <f>IF('True_Odds_Calculator_3-way'!B208="","",'True_Odds_Calculator_3-way'!B208)</f>
        <v>3.17</v>
      </c>
      <c r="C207" s="4">
        <f>IF('True_Odds_Calculator_3-way'!C208="","",'True_Odds_Calculator_3-way'!C208)</f>
        <v>2.17</v>
      </c>
      <c r="D207" s="9">
        <f t="shared" si="52"/>
        <v>0.24423563234156592</v>
      </c>
      <c r="E207" s="9">
        <f t="shared" si="53"/>
        <v>0.30594750196434284</v>
      </c>
      <c r="F207" s="9">
        <f t="shared" si="54"/>
        <v>0.44981686569409096</v>
      </c>
      <c r="G207" s="9">
        <f t="shared" si="55"/>
        <v>1.0454076558637868</v>
      </c>
      <c r="H207" s="9">
        <f t="shared" si="56"/>
        <v>4.0944066613568086</v>
      </c>
      <c r="I207" s="9">
        <f t="shared" si="57"/>
        <v>3.2685346132244173</v>
      </c>
      <c r="J207" s="9">
        <f t="shared" si="58"/>
        <v>2.2231269573606309</v>
      </c>
      <c r="K207" s="11">
        <f t="shared" si="59"/>
        <v>0.25252525252525254</v>
      </c>
      <c r="L207" s="11">
        <f t="shared" si="60"/>
        <v>0.31545741324921134</v>
      </c>
      <c r="M207" s="11">
        <f t="shared" si="61"/>
        <v>0.46082949308755761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-0.27588184685976469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0.2312737633791872</v>
      </c>
      <c r="Q207" s="11">
        <f>2*'OddsRatio_working_3-way'!K207*'OddsRatio_working_3-way'!L207*'OddsRatio_working_3-way'!M207</f>
        <v>7.3420242342599112E-2</v>
      </c>
      <c r="R207" s="11">
        <f t="shared" si="62"/>
        <v>0</v>
      </c>
      <c r="S207" s="11">
        <f t="shared" si="63"/>
        <v>-0.83830728992019354</v>
      </c>
      <c r="T207" s="11">
        <f t="shared" si="64"/>
        <v>-0.26612929838736304</v>
      </c>
      <c r="U207" s="11">
        <f>'OddsRatio_working_3-way'!S207-'OddsRatio_working_3-way'!R207^2/3</f>
        <v>-0.83830728992019354</v>
      </c>
      <c r="V207" s="11">
        <f>'OddsRatio_working_3-way'!S207*'OddsRatio_working_3-way'!R207/3-2*'OddsRatio_working_3-way'!R207^3/27-'OddsRatio_working_3-way'!T207</f>
        <v>0.26612929838736304</v>
      </c>
      <c r="W207" s="11">
        <f>'OddsRatio_working_3-way'!V207^2+4*'OddsRatio_working_3-way'!U207^3/27</f>
        <v>-1.6453431640128802E-2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0.14771445012276127</v>
      </c>
      <c r="Y207" s="11">
        <f>IF('OddsRatio_working_3-way'!W207&gt;=0,IF('OddsRatio_working_3-way'!V207+SQRT('OddsRatio_working_3-way'!W207)&gt;0,0,PI()),ACOS('OddsRatio_working_3-way'!V207/(2*'OddsRatio_working_3-way'!X207)))</f>
        <v>0.44913385365609115</v>
      </c>
      <c r="Z207" s="11">
        <f>'OddsRatio_working_3-way'!X207^(1/3)*COS('OddsRatio_working_3-way'!Y207/3)</f>
        <v>0.52270382793189341</v>
      </c>
      <c r="AA207" s="11">
        <f>'OddsRatio_working_3-way'!X207^(1/3)*COS(('OddsRatio_working_3-way'!Y207+2*PI())/3)</f>
        <v>-0.32963334393821381</v>
      </c>
      <c r="AB207" s="11">
        <f>'OddsRatio_working_3-way'!X207^(1/3)*COS(('OddsRatio_working_3-way'!Y207+4*PI())/3)</f>
        <v>-0.19307048399367976</v>
      </c>
      <c r="AC207" s="11">
        <f>'OddsRatio_working_3-way'!X207^(1/3)*SIN('OddsRatio_working_3-way'!Y207/3)</f>
        <v>7.8844603950281866E-2</v>
      </c>
      <c r="AD207" s="11">
        <f>'OddsRatio_working_3-way'!X207^(1/3)*SIN(('OddsRatio_working_3-way'!Y207+2*PI())/3)</f>
        <v>0.41325249166924877</v>
      </c>
      <c r="AE207" s="11">
        <f>'OddsRatio_working_3-way'!X207^(1/3)*SIN(('OddsRatio_working_3-way'!Y207+4*PI())/3)</f>
        <v>-0.49209709561953069</v>
      </c>
      <c r="AF207" s="11">
        <f>-'OddsRatio_working_3-way'!U207/(3*'OddsRatio_working_3-way'!X207^(1/3))*COS(('OddsRatio_working_3-way'!Y207)/3)</f>
        <v>0.52270382793189329</v>
      </c>
      <c r="AG207" s="11">
        <f>-'OddsRatio_working_3-way'!U207/(3*'OddsRatio_working_3-way'!X207^(1/3))*COS(('OddsRatio_working_3-way'!Y207+2*PI())/3)</f>
        <v>-0.3296333439382137</v>
      </c>
      <c r="AH207" s="11">
        <f>-'OddsRatio_working_3-way'!U207/(3*'OddsRatio_working_3-way'!X207^(1/3))*COS(('OddsRatio_working_3-way'!Y207+4*PI())/3)</f>
        <v>-0.19307048399367971</v>
      </c>
      <c r="AI207" s="11">
        <f>'OddsRatio_working_3-way'!U207/(3*'OddsRatio_working_3-way'!X207^(1/3))*SIN(('OddsRatio_working_3-way'!Y207)/3)</f>
        <v>-7.8844603950281852E-2</v>
      </c>
      <c r="AJ207" s="11">
        <f>'OddsRatio_working_3-way'!U207/(3*'OddsRatio_working_3-way'!X207^(1/3))*SIN(('OddsRatio_working_3-way'!Y207+2*PI())/3)</f>
        <v>-0.41325249166924866</v>
      </c>
      <c r="AK207" s="11">
        <f>'OddsRatio_working_3-way'!U207/(3*'OddsRatio_working_3-way'!X207^(1/3))*SIN(('OddsRatio_working_3-way'!Y207+4*PI())/3)</f>
        <v>0.49209709561953058</v>
      </c>
      <c r="AL207" s="11">
        <f>'OddsRatio_working_3-way'!Z207+'OddsRatio_working_3-way'!AF207</f>
        <v>1.0454076558637868</v>
      </c>
      <c r="AM207" s="11">
        <f>'OddsRatio_working_3-way'!AA207+'OddsRatio_working_3-way'!AG207</f>
        <v>-0.6592666878764275</v>
      </c>
      <c r="AN207" s="11">
        <f>'OddsRatio_working_3-way'!AB207+'OddsRatio_working_3-way'!AH207</f>
        <v>-0.38614096798735947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1.0454076558637868</v>
      </c>
      <c r="AS207" s="11">
        <f>IF(('OddsRatio_working_3-way'!X207=0),IF(Q207&gt;0,-Q207^(1/3),(-Q207)^(1/3)),'OddsRatio_working_3-way'!AM207-'OddsRatio_working_3-way'!R207/3)</f>
        <v>-0.6592666878764275</v>
      </c>
      <c r="AT207" s="11">
        <f>IF(('OddsRatio_working_3-way'!X207=0),IF(Q207&gt;0,-Q207^(1/3),(-Q207)^(1/3)),'OddsRatio_working_3-way'!AN207-'OddsRatio_working_3-way'!R207/3)</f>
        <v>-0.38614096798735947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3.14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2.42</v>
      </c>
      <c r="D208" s="9">
        <f t="shared" si="52"/>
        <v>0.30754076307235362</v>
      </c>
      <c r="E208" s="9">
        <f t="shared" si="53"/>
        <v>0.2915054991316457</v>
      </c>
      <c r="F208" s="9">
        <f t="shared" si="54"/>
        <v>0.40095373779600058</v>
      </c>
      <c r="G208" s="9">
        <f t="shared" si="55"/>
        <v>1.052150223742351</v>
      </c>
      <c r="H208" s="9">
        <f t="shared" si="56"/>
        <v>3.2516014788086314</v>
      </c>
      <c r="I208" s="9">
        <f t="shared" si="57"/>
        <v>3.4304670168448306</v>
      </c>
      <c r="J208" s="9">
        <f t="shared" si="58"/>
        <v>2.4940533177141386</v>
      </c>
      <c r="K208" s="11">
        <f t="shared" si="59"/>
        <v>0.31847133757961782</v>
      </c>
      <c r="L208" s="11">
        <f t="shared" si="60"/>
        <v>0.30211480362537763</v>
      </c>
      <c r="M208" s="11">
        <f t="shared" si="61"/>
        <v>0.41322314049586778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-0.27908795266926378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0.23338078345014565</v>
      </c>
      <c r="Q208" s="11">
        <f>2*'OddsRatio_working_3-way'!K208*'OddsRatio_working_3-way'!L208*'OddsRatio_working_3-way'!M208</f>
        <v>7.9516450919981468E-2</v>
      </c>
      <c r="R208" s="11">
        <f t="shared" si="62"/>
        <v>0</v>
      </c>
      <c r="S208" s="11">
        <f t="shared" si="63"/>
        <v>-0.83622664904749966</v>
      </c>
      <c r="T208" s="11">
        <f t="shared" si="64"/>
        <v>-0.28491538298040869</v>
      </c>
      <c r="U208" s="11">
        <f>'OddsRatio_working_3-way'!S208-'OddsRatio_working_3-way'!R208^2/3</f>
        <v>-0.83622664904749966</v>
      </c>
      <c r="V208" s="11">
        <f>'OddsRatio_working_3-way'!S208*'OddsRatio_working_3-way'!R208/3-2*'OddsRatio_working_3-way'!R208^3/27-'OddsRatio_working_3-way'!T208</f>
        <v>0.28491538298040869</v>
      </c>
      <c r="W208" s="11">
        <f>'OddsRatio_working_3-way'!V208^2+4*'OddsRatio_working_3-way'!U208^3/27</f>
        <v>-5.4532093093021539E-3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0.14716486058853784</v>
      </c>
      <c r="Y208" s="11">
        <f>IF('OddsRatio_working_3-way'!W208&gt;=0,IF('OddsRatio_working_3-way'!V208+SQRT('OddsRatio_working_3-way'!W208)&gt;0,0,PI()),ACOS('OddsRatio_working_3-way'!V208/(2*'OddsRatio_working_3-way'!X208)))</f>
        <v>0.25360469268642993</v>
      </c>
      <c r="Z208" s="11">
        <f>'OddsRatio_working_3-way'!X208^(1/3)*COS('OddsRatio_working_3-way'!Y208/3)</f>
        <v>0.5260751118711755</v>
      </c>
      <c r="AA208" s="11">
        <f>'OddsRatio_working_3-way'!X208^(1/3)*COS(('OddsRatio_working_3-way'!Y208+2*PI())/3)</f>
        <v>-0.30164318718508998</v>
      </c>
      <c r="AB208" s="11">
        <f>'OddsRatio_working_3-way'!X208^(1/3)*COS(('OddsRatio_working_3-way'!Y208+4*PI())/3)</f>
        <v>-0.22443192468608572</v>
      </c>
      <c r="AC208" s="11">
        <f>'OddsRatio_working_3-way'!X208^(1/3)*SIN('OddsRatio_working_3-way'!Y208/3)</f>
        <v>4.4577943188271074E-2</v>
      </c>
      <c r="AD208" s="11">
        <f>'OddsRatio_working_3-way'!X208^(1/3)*SIN(('OddsRatio_working_3-way'!Y208+2*PI())/3)</f>
        <v>0.43330543958504303</v>
      </c>
      <c r="AE208" s="11">
        <f>'OddsRatio_working_3-way'!X208^(1/3)*SIN(('OddsRatio_working_3-way'!Y208+4*PI())/3)</f>
        <v>-0.47788338277331399</v>
      </c>
      <c r="AF208" s="11">
        <f>-'OddsRatio_working_3-way'!U208/(3*'OddsRatio_working_3-way'!X208^(1/3))*COS(('OddsRatio_working_3-way'!Y208)/3)</f>
        <v>0.52607511187117539</v>
      </c>
      <c r="AG208" s="11">
        <f>-'OddsRatio_working_3-way'!U208/(3*'OddsRatio_working_3-way'!X208^(1/3))*COS(('OddsRatio_working_3-way'!Y208+2*PI())/3)</f>
        <v>-0.30164318718508992</v>
      </c>
      <c r="AH208" s="11">
        <f>-'OddsRatio_working_3-way'!U208/(3*'OddsRatio_working_3-way'!X208^(1/3))*COS(('OddsRatio_working_3-way'!Y208+4*PI())/3)</f>
        <v>-0.22443192468608567</v>
      </c>
      <c r="AI208" s="11">
        <f>'OddsRatio_working_3-way'!U208/(3*'OddsRatio_working_3-way'!X208^(1/3))*SIN(('OddsRatio_working_3-way'!Y208)/3)</f>
        <v>-4.4577943188271067E-2</v>
      </c>
      <c r="AJ208" s="11">
        <f>'OddsRatio_working_3-way'!U208/(3*'OddsRatio_working_3-way'!X208^(1/3))*SIN(('OddsRatio_working_3-way'!Y208+2*PI())/3)</f>
        <v>-0.43330543958504297</v>
      </c>
      <c r="AK208" s="11">
        <f>'OddsRatio_working_3-way'!U208/(3*'OddsRatio_working_3-way'!X208^(1/3))*SIN(('OddsRatio_working_3-way'!Y208+4*PI())/3)</f>
        <v>0.47788338277331388</v>
      </c>
      <c r="AL208" s="11">
        <f>'OddsRatio_working_3-way'!Z208+'OddsRatio_working_3-way'!AF208</f>
        <v>1.052150223742351</v>
      </c>
      <c r="AM208" s="11">
        <f>'OddsRatio_working_3-way'!AA208+'OddsRatio_working_3-way'!AG208</f>
        <v>-0.60328637437017996</v>
      </c>
      <c r="AN208" s="11">
        <f>'OddsRatio_working_3-way'!AB208+'OddsRatio_working_3-way'!AH208</f>
        <v>-0.44886384937217139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1.052150223742351</v>
      </c>
      <c r="AS208" s="11">
        <f>IF(('OddsRatio_working_3-way'!X208=0),IF(Q208&gt;0,-Q208^(1/3),(-Q208)^(1/3)),'OddsRatio_working_3-way'!AM208-'OddsRatio_working_3-way'!R208/3)</f>
        <v>-0.60328637437017996</v>
      </c>
      <c r="AT208" s="11">
        <f>IF(('OddsRatio_working_3-way'!X208=0),IF(Q208&gt;0,-Q208^(1/3),(-Q208)^(1/3)),'OddsRatio_working_3-way'!AN208-'OddsRatio_working_3-way'!R208/3)</f>
        <v>-0.44886384937217139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2.58</v>
      </c>
      <c r="B209" s="4">
        <f>IF('True_Odds_Calculator_3-way'!B210="","",'True_Odds_Calculator_3-way'!B210)</f>
        <v>2.97</v>
      </c>
      <c r="C209" s="4">
        <f>IF('True_Odds_Calculator_3-way'!C210="","",'True_Odds_Calculator_3-way'!C210)</f>
        <v>3.25</v>
      </c>
      <c r="D209" s="9">
        <f t="shared" si="52"/>
        <v>0.37630369399487112</v>
      </c>
      <c r="E209" s="9">
        <f t="shared" si="53"/>
        <v>0.32610041903963094</v>
      </c>
      <c r="F209" s="9">
        <f t="shared" si="54"/>
        <v>0.29759588696549799</v>
      </c>
      <c r="G209" s="9">
        <f t="shared" si="55"/>
        <v>1.0490051088283514</v>
      </c>
      <c r="H209" s="9">
        <f t="shared" si="56"/>
        <v>2.6574280719487957</v>
      </c>
      <c r="I209" s="9">
        <f t="shared" si="57"/>
        <v>3.0665400643918526</v>
      </c>
      <c r="J209" s="9">
        <f t="shared" si="58"/>
        <v>3.3602614948637908</v>
      </c>
      <c r="K209" s="11">
        <f t="shared" si="59"/>
        <v>0.38759689922480617</v>
      </c>
      <c r="L209" s="11">
        <f t="shared" si="60"/>
        <v>0.33670033670033667</v>
      </c>
      <c r="M209" s="11">
        <f t="shared" si="61"/>
        <v>0.30769230769230771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-0.28122007191774656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0.23289945770565923</v>
      </c>
      <c r="Q209" s="11">
        <f>2*'OddsRatio_working_3-way'!K209*'OddsRatio_working_3-way'!L209*'OddsRatio_working_3-way'!M209</f>
        <v>8.0310157829537668E-2</v>
      </c>
      <c r="R209" s="11">
        <f t="shared" si="62"/>
        <v>0</v>
      </c>
      <c r="S209" s="11">
        <f t="shared" si="63"/>
        <v>-0.82817508763663028</v>
      </c>
      <c r="T209" s="11">
        <f t="shared" si="64"/>
        <v>-0.28557761642642426</v>
      </c>
      <c r="U209" s="11">
        <f>'OddsRatio_working_3-way'!S209-'OddsRatio_working_3-way'!R209^2/3</f>
        <v>-0.82817508763663028</v>
      </c>
      <c r="V209" s="11">
        <f>'OddsRatio_working_3-way'!S209*'OddsRatio_working_3-way'!R209/3-2*'OddsRatio_working_3-way'!R209^3/27-'OddsRatio_working_3-way'!T209</f>
        <v>0.28557761642642426</v>
      </c>
      <c r="W209" s="11">
        <f>'OddsRatio_working_3-way'!V209^2+4*'OddsRatio_working_3-way'!U209^3/27</f>
        <v>-2.5970901815194763E-3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0.14504453211455215</v>
      </c>
      <c r="Y209" s="11">
        <f>IF('OddsRatio_working_3-way'!W209&gt;=0,IF('OddsRatio_working_3-way'!V209+SQRT('OddsRatio_working_3-way'!W209)&gt;0,0,PI()),ACOS('OddsRatio_working_3-way'!V209/(2*'OddsRatio_working_3-way'!X209)))</f>
        <v>0.17659229184411984</v>
      </c>
      <c r="Z209" s="11">
        <f>'OddsRatio_working_3-way'!X209^(1/3)*COS('OddsRatio_working_3-way'!Y209/3)</f>
        <v>0.5245025544141757</v>
      </c>
      <c r="AA209" s="11">
        <f>'OddsRatio_working_3-way'!X209^(1/3)*COS(('OddsRatio_working_3-way'!Y209+2*PI())/3)</f>
        <v>-0.28902019050051664</v>
      </c>
      <c r="AB209" s="11">
        <f>'OddsRatio_working_3-way'!X209^(1/3)*COS(('OddsRatio_working_3-way'!Y209+4*PI())/3)</f>
        <v>-0.23548236391365893</v>
      </c>
      <c r="AC209" s="11">
        <f>'OddsRatio_working_3-way'!X209^(1/3)*SIN('OddsRatio_working_3-way'!Y209/3)</f>
        <v>3.0910078591749771E-2</v>
      </c>
      <c r="AD209" s="11">
        <f>'OddsRatio_working_3-way'!X209^(1/3)*SIN(('OddsRatio_working_3-way'!Y209+2*PI())/3)</f>
        <v>0.43877749717663111</v>
      </c>
      <c r="AE209" s="11">
        <f>'OddsRatio_working_3-way'!X209^(1/3)*SIN(('OddsRatio_working_3-way'!Y209+4*PI())/3)</f>
        <v>-0.46968757576838088</v>
      </c>
      <c r="AF209" s="11">
        <f>-'OddsRatio_working_3-way'!U209/(3*'OddsRatio_working_3-way'!X209^(1/3))*COS(('OddsRatio_working_3-way'!Y209)/3)</f>
        <v>0.5245025544141757</v>
      </c>
      <c r="AG209" s="11">
        <f>-'OddsRatio_working_3-way'!U209/(3*'OddsRatio_working_3-way'!X209^(1/3))*COS(('OddsRatio_working_3-way'!Y209+2*PI())/3)</f>
        <v>-0.28902019050051664</v>
      </c>
      <c r="AH209" s="11">
        <f>-'OddsRatio_working_3-way'!U209/(3*'OddsRatio_working_3-way'!X209^(1/3))*COS(('OddsRatio_working_3-way'!Y209+4*PI())/3)</f>
        <v>-0.23548236391365893</v>
      </c>
      <c r="AI209" s="11">
        <f>'OddsRatio_working_3-way'!U209/(3*'OddsRatio_working_3-way'!X209^(1/3))*SIN(('OddsRatio_working_3-way'!Y209)/3)</f>
        <v>-3.0910078591749771E-2</v>
      </c>
      <c r="AJ209" s="11">
        <f>'OddsRatio_working_3-way'!U209/(3*'OddsRatio_working_3-way'!X209^(1/3))*SIN(('OddsRatio_working_3-way'!Y209+2*PI())/3)</f>
        <v>-0.43877749717663111</v>
      </c>
      <c r="AK209" s="11">
        <f>'OddsRatio_working_3-way'!U209/(3*'OddsRatio_working_3-way'!X209^(1/3))*SIN(('OddsRatio_working_3-way'!Y209+4*PI())/3)</f>
        <v>0.46968757576838088</v>
      </c>
      <c r="AL209" s="11">
        <f>'OddsRatio_working_3-way'!Z209+'OddsRatio_working_3-way'!AF209</f>
        <v>1.0490051088283514</v>
      </c>
      <c r="AM209" s="11">
        <f>'OddsRatio_working_3-way'!AA209+'OddsRatio_working_3-way'!AG209</f>
        <v>-0.57804038100103328</v>
      </c>
      <c r="AN209" s="11">
        <f>'OddsRatio_working_3-way'!AB209+'OddsRatio_working_3-way'!AH209</f>
        <v>-0.47096472782731785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1.0490051088283514</v>
      </c>
      <c r="AS209" s="11">
        <f>IF(('OddsRatio_working_3-way'!X209=0),IF(Q209&gt;0,-Q209^(1/3),(-Q209)^(1/3)),'OddsRatio_working_3-way'!AM209-'OddsRatio_working_3-way'!R209/3)</f>
        <v>-0.57804038100103328</v>
      </c>
      <c r="AT209" s="11">
        <f>IF(('OddsRatio_working_3-way'!X209=0),IF(Q209&gt;0,-Q209^(1/3),(-Q209)^(1/3)),'OddsRatio_working_3-way'!AN209-'OddsRatio_working_3-way'!R209/3)</f>
        <v>-0.47096472782731785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1.32</v>
      </c>
      <c r="B210" s="4">
        <f>IF('True_Odds_Calculator_3-way'!B211="","",'True_Odds_Calculator_3-way'!B211)</f>
        <v>5.63</v>
      </c>
      <c r="C210" s="4">
        <f>IF('True_Odds_Calculator_3-way'!C211="","",'True_Odds_Calculator_3-way'!C211)</f>
        <v>9.7200000000000006</v>
      </c>
      <c r="D210" s="9">
        <f t="shared" si="52"/>
        <v>0.74048842654267166</v>
      </c>
      <c r="E210" s="9">
        <f t="shared" si="53"/>
        <v>0.16472515788858136</v>
      </c>
      <c r="F210" s="9">
        <f t="shared" si="54"/>
        <v>9.478641556874684E-2</v>
      </c>
      <c r="G210" s="9">
        <f t="shared" si="55"/>
        <v>1.0951874978526996</v>
      </c>
      <c r="H210" s="9">
        <f t="shared" si="56"/>
        <v>1.3504599993128639</v>
      </c>
      <c r="I210" s="9">
        <f t="shared" si="57"/>
        <v>6.0707181150579999</v>
      </c>
      <c r="J210" s="9">
        <f t="shared" si="58"/>
        <v>10.550034981275545</v>
      </c>
      <c r="K210" s="11">
        <f t="shared" si="59"/>
        <v>0.75757575757575757</v>
      </c>
      <c r="L210" s="11">
        <f t="shared" si="60"/>
        <v>0.17761989342806395</v>
      </c>
      <c r="M210" s="11">
        <f t="shared" si="61"/>
        <v>0.10288065843621398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-0.17885408478132636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0.18924304333159014</v>
      </c>
      <c r="Q210" s="11">
        <f>2*'OddsRatio_working_3-way'!K210*'OddsRatio_working_3-way'!L210*'OddsRatio_working_3-way'!M210</f>
        <v>2.768735088977178E-2</v>
      </c>
      <c r="R210" s="11">
        <f t="shared" si="62"/>
        <v>0</v>
      </c>
      <c r="S210" s="11">
        <f t="shared" si="63"/>
        <v>-1.0580862246616605</v>
      </c>
      <c r="T210" s="11">
        <f t="shared" si="64"/>
        <v>-0.15480412943111344</v>
      </c>
      <c r="U210" s="11">
        <f>'OddsRatio_working_3-way'!S210-'OddsRatio_working_3-way'!R210^2/3</f>
        <v>-1.0580862246616605</v>
      </c>
      <c r="V210" s="11">
        <f>'OddsRatio_working_3-way'!S210*'OddsRatio_working_3-way'!R210/3-2*'OddsRatio_working_3-way'!R210^3/27-'OddsRatio_working_3-way'!T210</f>
        <v>0.15480412943111344</v>
      </c>
      <c r="W210" s="11">
        <f>'OddsRatio_working_3-way'!V210^2+4*'OddsRatio_working_3-way'!U210^3/27</f>
        <v>-0.15152852387327939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0.20945932920390792</v>
      </c>
      <c r="Y210" s="11">
        <f>IF('OddsRatio_working_3-way'!W210&gt;=0,IF('OddsRatio_working_3-way'!V210+SQRT('OddsRatio_working_3-way'!W210)&gt;0,0,PI()),ACOS('OddsRatio_working_3-way'!V210/(2*'OddsRatio_working_3-way'!X210)))</f>
        <v>1.1922902872060652</v>
      </c>
      <c r="Z210" s="11">
        <f>'OddsRatio_working_3-way'!X210^(1/3)*COS('OddsRatio_working_3-way'!Y210/3)</f>
        <v>0.54759374892634982</v>
      </c>
      <c r="AA210" s="11">
        <f>'OddsRatio_working_3-way'!X210^(1/3)*COS(('OddsRatio_working_3-way'!Y210+2*PI())/3)</f>
        <v>-0.47286312164738359</v>
      </c>
      <c r="AB210" s="11">
        <f>'OddsRatio_working_3-way'!X210^(1/3)*COS(('OddsRatio_working_3-way'!Y210+4*PI())/3)</f>
        <v>-7.4730627278966122E-2</v>
      </c>
      <c r="AC210" s="11">
        <f>'OddsRatio_working_3-way'!X210^(1/3)*SIN('OddsRatio_working_3-way'!Y210/3)</f>
        <v>0.22986190279674301</v>
      </c>
      <c r="AD210" s="11">
        <f>'OddsRatio_working_3-way'!X210^(1/3)*SIN(('OddsRatio_working_3-way'!Y210+2*PI())/3)</f>
        <v>0.35929914612540514</v>
      </c>
      <c r="AE210" s="11">
        <f>'OddsRatio_working_3-way'!X210^(1/3)*SIN(('OddsRatio_working_3-way'!Y210+4*PI())/3)</f>
        <v>-0.58916104892214805</v>
      </c>
      <c r="AF210" s="11">
        <f>-'OddsRatio_working_3-way'!U210/(3*'OddsRatio_working_3-way'!X210^(1/3))*COS(('OddsRatio_working_3-way'!Y210)/3)</f>
        <v>0.54759374892634971</v>
      </c>
      <c r="AG210" s="11">
        <f>-'OddsRatio_working_3-way'!U210/(3*'OddsRatio_working_3-way'!X210^(1/3))*COS(('OddsRatio_working_3-way'!Y210+2*PI())/3)</f>
        <v>-0.47286312164738348</v>
      </c>
      <c r="AH210" s="11">
        <f>-'OddsRatio_working_3-way'!U210/(3*'OddsRatio_working_3-way'!X210^(1/3))*COS(('OddsRatio_working_3-way'!Y210+4*PI())/3)</f>
        <v>-7.4730627278966108E-2</v>
      </c>
      <c r="AI210" s="11">
        <f>'OddsRatio_working_3-way'!U210/(3*'OddsRatio_working_3-way'!X210^(1/3))*SIN(('OddsRatio_working_3-way'!Y210)/3)</f>
        <v>-0.22986190279674298</v>
      </c>
      <c r="AJ210" s="11">
        <f>'OddsRatio_working_3-way'!U210/(3*'OddsRatio_working_3-way'!X210^(1/3))*SIN(('OddsRatio_working_3-way'!Y210+2*PI())/3)</f>
        <v>-0.35929914612540509</v>
      </c>
      <c r="AK210" s="11">
        <f>'OddsRatio_working_3-way'!U210/(3*'OddsRatio_working_3-way'!X210^(1/3))*SIN(('OddsRatio_working_3-way'!Y210+4*PI())/3)</f>
        <v>0.58916104892214793</v>
      </c>
      <c r="AL210" s="11">
        <f>'OddsRatio_working_3-way'!Z210+'OddsRatio_working_3-way'!AF210</f>
        <v>1.0951874978526996</v>
      </c>
      <c r="AM210" s="11">
        <f>'OddsRatio_working_3-way'!AA210+'OddsRatio_working_3-way'!AG210</f>
        <v>-0.94572624329476707</v>
      </c>
      <c r="AN210" s="11">
        <f>'OddsRatio_working_3-way'!AB210+'OddsRatio_working_3-way'!AH210</f>
        <v>-0.14946125455793224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1.0951874978526996</v>
      </c>
      <c r="AS210" s="11">
        <f>IF(('OddsRatio_working_3-way'!X210=0),IF(Q210&gt;0,-Q210^(1/3),(-Q210)^(1/3)),'OddsRatio_working_3-way'!AM210-'OddsRatio_working_3-way'!R210/3)</f>
        <v>-0.94572624329476707</v>
      </c>
      <c r="AT210" s="11">
        <f>IF(('OddsRatio_working_3-way'!X210=0),IF(Q210&gt;0,-Q210^(1/3),(-Q210)^(1/3)),'OddsRatio_working_3-way'!AN210-'OddsRatio_working_3-way'!R210/3)</f>
        <v>-0.14946125455793224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1.79</v>
      </c>
      <c r="B211" s="4">
        <f>IF('True_Odds_Calculator_3-way'!B212="","",'True_Odds_Calculator_3-way'!B212)</f>
        <v>4.17</v>
      </c>
      <c r="C211" s="4">
        <f>IF('True_Odds_Calculator_3-way'!C212="","",'True_Odds_Calculator_3-way'!C212)</f>
        <v>4.12</v>
      </c>
      <c r="D211" s="9">
        <f t="shared" si="52"/>
        <v>0.54187234941967355</v>
      </c>
      <c r="E211" s="9">
        <f t="shared" si="53"/>
        <v>0.22766004500532466</v>
      </c>
      <c r="F211" s="9">
        <f t="shared" si="54"/>
        <v>0.23046760557500182</v>
      </c>
      <c r="G211" s="9">
        <f t="shared" si="55"/>
        <v>1.0701937810208819</v>
      </c>
      <c r="H211" s="9">
        <f t="shared" si="56"/>
        <v>1.8454530870064974</v>
      </c>
      <c r="I211" s="9">
        <f t="shared" si="57"/>
        <v>4.3925142858361967</v>
      </c>
      <c r="J211" s="9">
        <f t="shared" si="58"/>
        <v>4.3390045967851512</v>
      </c>
      <c r="K211" s="11">
        <f t="shared" si="59"/>
        <v>0.55865921787709494</v>
      </c>
      <c r="L211" s="11">
        <f t="shared" si="60"/>
        <v>0.23980815347721823</v>
      </c>
      <c r="M211" s="11">
        <f t="shared" si="61"/>
        <v>0.24271844660194175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-0.25407073592631035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0.23022207064851996</v>
      </c>
      <c r="Q211" s="11">
        <f>2*'OddsRatio_working_3-way'!K211*'OddsRatio_working_3-way'!L211*'OddsRatio_working_3-way'!M211</f>
        <v>6.5034483234045176E-2</v>
      </c>
      <c r="R211" s="11">
        <f t="shared" si="62"/>
        <v>0</v>
      </c>
      <c r="S211" s="11">
        <f t="shared" si="63"/>
        <v>-0.90613375762918491</v>
      </c>
      <c r="T211" s="11">
        <f t="shared" si="64"/>
        <v>-0.25596998803084314</v>
      </c>
      <c r="U211" s="11">
        <f>'OddsRatio_working_3-way'!S211-'OddsRatio_working_3-way'!R211^2/3</f>
        <v>-0.90613375762918491</v>
      </c>
      <c r="V211" s="11">
        <f>'OddsRatio_working_3-way'!S211*'OddsRatio_working_3-way'!R211/3-2*'OddsRatio_working_3-way'!R211^3/27-'OddsRatio_working_3-way'!T211</f>
        <v>0.25596998803084314</v>
      </c>
      <c r="W211" s="11">
        <f>'OddsRatio_working_3-way'!V211^2+4*'OddsRatio_working_3-way'!U211^3/27</f>
        <v>-4.4702601355244218E-2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0.16599942479399907</v>
      </c>
      <c r="Y211" s="11">
        <f>IF('OddsRatio_working_3-way'!W211&gt;=0,IF('OddsRatio_working_3-way'!V211+SQRT('OddsRatio_working_3-way'!W211)&gt;0,0,PI()),ACOS('OddsRatio_working_3-way'!V211/(2*'OddsRatio_working_3-way'!X211)))</f>
        <v>0.69039172008981686</v>
      </c>
      <c r="Z211" s="11">
        <f>'OddsRatio_working_3-way'!X211^(1/3)*COS('OddsRatio_working_3-way'!Y211/3)</f>
        <v>0.53509689051044107</v>
      </c>
      <c r="AA211" s="11">
        <f>'OddsRatio_working_3-way'!X211^(1/3)*COS(('OddsRatio_working_3-way'!Y211+2*PI())/3)</f>
        <v>-0.37611606350227905</v>
      </c>
      <c r="AB211" s="11">
        <f>'OddsRatio_working_3-way'!X211^(1/3)*COS(('OddsRatio_working_3-way'!Y211+4*PI())/3)</f>
        <v>-0.15898082700816216</v>
      </c>
      <c r="AC211" s="11">
        <f>'OddsRatio_working_3-way'!X211^(1/3)*SIN('OddsRatio_working_3-way'!Y211/3)</f>
        <v>0.12536308724043158</v>
      </c>
      <c r="AD211" s="11">
        <f>'OddsRatio_working_3-way'!X211^(1/3)*SIN(('OddsRatio_working_3-way'!Y211+2*PI())/3)</f>
        <v>0.40072595704788655</v>
      </c>
      <c r="AE211" s="11">
        <f>'OddsRatio_working_3-way'!X211^(1/3)*SIN(('OddsRatio_working_3-way'!Y211+4*PI())/3)</f>
        <v>-0.52608904428831804</v>
      </c>
      <c r="AF211" s="11">
        <f>-'OddsRatio_working_3-way'!U211/(3*'OddsRatio_working_3-way'!X211^(1/3))*COS(('OddsRatio_working_3-way'!Y211)/3)</f>
        <v>0.53509689051044096</v>
      </c>
      <c r="AG211" s="11">
        <f>-'OddsRatio_working_3-way'!U211/(3*'OddsRatio_working_3-way'!X211^(1/3))*COS(('OddsRatio_working_3-way'!Y211+2*PI())/3)</f>
        <v>-0.376116063502279</v>
      </c>
      <c r="AH211" s="11">
        <f>-'OddsRatio_working_3-way'!U211/(3*'OddsRatio_working_3-way'!X211^(1/3))*COS(('OddsRatio_working_3-way'!Y211+4*PI())/3)</f>
        <v>-0.15898082700816213</v>
      </c>
      <c r="AI211" s="11">
        <f>'OddsRatio_working_3-way'!U211/(3*'OddsRatio_working_3-way'!X211^(1/3))*SIN(('OddsRatio_working_3-way'!Y211)/3)</f>
        <v>-0.12536308724043155</v>
      </c>
      <c r="AJ211" s="11">
        <f>'OddsRatio_working_3-way'!U211/(3*'OddsRatio_working_3-way'!X211^(1/3))*SIN(('OddsRatio_working_3-way'!Y211+2*PI())/3)</f>
        <v>-0.40072595704788649</v>
      </c>
      <c r="AK211" s="11">
        <f>'OddsRatio_working_3-way'!U211/(3*'OddsRatio_working_3-way'!X211^(1/3))*SIN(('OddsRatio_working_3-way'!Y211+4*PI())/3)</f>
        <v>0.52608904428831793</v>
      </c>
      <c r="AL211" s="11">
        <f>'OddsRatio_working_3-way'!Z211+'OddsRatio_working_3-way'!AF211</f>
        <v>1.0701937810208819</v>
      </c>
      <c r="AM211" s="11">
        <f>'OddsRatio_working_3-way'!AA211+'OddsRatio_working_3-way'!AG211</f>
        <v>-0.75223212700455799</v>
      </c>
      <c r="AN211" s="11">
        <f>'OddsRatio_working_3-way'!AB211+'OddsRatio_working_3-way'!AH211</f>
        <v>-0.31796165401632426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1.0701937810208819</v>
      </c>
      <c r="AS211" s="11">
        <f>IF(('OddsRatio_working_3-way'!X211=0),IF(Q211&gt;0,-Q211^(1/3),(-Q211)^(1/3)),'OddsRatio_working_3-way'!AM211-'OddsRatio_working_3-way'!R211/3)</f>
        <v>-0.75223212700455799</v>
      </c>
      <c r="AT211" s="11">
        <f>IF(('OddsRatio_working_3-way'!X211=0),IF(Q211&gt;0,-Q211^(1/3),(-Q211)^(1/3)),'OddsRatio_working_3-way'!AN211-'OddsRatio_working_3-way'!R211/3)</f>
        <v>-0.31796165401632426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2.46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2.78</v>
      </c>
      <c r="D212" s="9">
        <f t="shared" si="52"/>
        <v>0.39225884113067538</v>
      </c>
      <c r="E212" s="9">
        <f t="shared" si="53"/>
        <v>0.26159077484157245</v>
      </c>
      <c r="F212" s="9">
        <f t="shared" si="54"/>
        <v>0.34615038402775206</v>
      </c>
      <c r="G212" s="9">
        <f t="shared" si="55"/>
        <v>1.0611897657140228</v>
      </c>
      <c r="H212" s="9">
        <f t="shared" si="56"/>
        <v>2.5493370579424735</v>
      </c>
      <c r="I212" s="9">
        <f t="shared" si="57"/>
        <v>3.8227647767993012</v>
      </c>
      <c r="J212" s="9">
        <f t="shared" si="58"/>
        <v>2.8889177829709602</v>
      </c>
      <c r="K212" s="11">
        <f t="shared" si="59"/>
        <v>0.4065040650406504</v>
      </c>
      <c r="L212" s="11">
        <f t="shared" si="60"/>
        <v>0.27322404371584696</v>
      </c>
      <c r="M212" s="11">
        <f t="shared" si="61"/>
        <v>0.35971223021582738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-0.27618081464456579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0.23571706409362714</v>
      </c>
      <c r="Q212" s="11">
        <f>2*'OddsRatio_working_3-way'!K212*'OddsRatio_working_3-way'!L212*'OddsRatio_working_3-way'!M212</f>
        <v>7.9904089523263444E-2</v>
      </c>
      <c r="R212" s="11">
        <f t="shared" si="62"/>
        <v>0</v>
      </c>
      <c r="S212" s="11">
        <f t="shared" si="63"/>
        <v>-0.85348819177387847</v>
      </c>
      <c r="T212" s="11">
        <f t="shared" si="64"/>
        <v>-0.28931803110978932</v>
      </c>
      <c r="U212" s="11">
        <f>'OddsRatio_working_3-way'!S212-'OddsRatio_working_3-way'!R212^2/3</f>
        <v>-0.85348819177387847</v>
      </c>
      <c r="V212" s="11">
        <f>'OddsRatio_working_3-way'!S212*'OddsRatio_working_3-way'!R212/3-2*'OddsRatio_working_3-way'!R212^3/27-'OddsRatio_working_3-way'!T212</f>
        <v>0.28931803110978932</v>
      </c>
      <c r="W212" s="11">
        <f>'OddsRatio_working_3-way'!V212^2+4*'OddsRatio_working_3-way'!U212^3/27</f>
        <v>-8.4012583845494426E-3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0.1517450011613187</v>
      </c>
      <c r="Y212" s="11">
        <f>IF('OddsRatio_working_3-way'!W212&gt;=0,IF('OddsRatio_working_3-way'!V212+SQRT('OddsRatio_working_3-way'!W212)&gt;0,0,PI()),ACOS('OddsRatio_working_3-way'!V212/(2*'OddsRatio_working_3-way'!X212)))</f>
        <v>0.30680511805750821</v>
      </c>
      <c r="Z212" s="11">
        <f>'OddsRatio_working_3-way'!X212^(1/3)*COS('OddsRatio_working_3-way'!Y212/3)</f>
        <v>0.5305948828570114</v>
      </c>
      <c r="AA212" s="11">
        <f>'OddsRatio_working_3-way'!X212^(1/3)*COS(('OddsRatio_working_3-way'!Y212+2*PI())/3)</f>
        <v>-0.31245516251355598</v>
      </c>
      <c r="AB212" s="11">
        <f>'OddsRatio_working_3-way'!X212^(1/3)*COS(('OddsRatio_working_3-way'!Y212+4*PI())/3)</f>
        <v>-0.21813972034345544</v>
      </c>
      <c r="AC212" s="11">
        <f>'OddsRatio_working_3-way'!X212^(1/3)*SIN('OddsRatio_working_3-way'!Y212/3)</f>
        <v>5.4453045925646114E-2</v>
      </c>
      <c r="AD212" s="11">
        <f>'OddsRatio_working_3-way'!X212^(1/3)*SIN(('OddsRatio_working_3-way'!Y212+2*PI())/3)</f>
        <v>0.4322821247093771</v>
      </c>
      <c r="AE212" s="11">
        <f>'OddsRatio_working_3-way'!X212^(1/3)*SIN(('OddsRatio_working_3-way'!Y212+4*PI())/3)</f>
        <v>-0.4867351706350232</v>
      </c>
      <c r="AF212" s="11">
        <f>-'OddsRatio_working_3-way'!U212/(3*'OddsRatio_working_3-way'!X212^(1/3))*COS(('OddsRatio_working_3-way'!Y212)/3)</f>
        <v>0.5305948828570114</v>
      </c>
      <c r="AG212" s="11">
        <f>-'OddsRatio_working_3-way'!U212/(3*'OddsRatio_working_3-way'!X212^(1/3))*COS(('OddsRatio_working_3-way'!Y212+2*PI())/3)</f>
        <v>-0.31245516251355598</v>
      </c>
      <c r="AH212" s="11">
        <f>-'OddsRatio_working_3-way'!U212/(3*'OddsRatio_working_3-way'!X212^(1/3))*COS(('OddsRatio_working_3-way'!Y212+4*PI())/3)</f>
        <v>-0.21813972034345544</v>
      </c>
      <c r="AI212" s="11">
        <f>'OddsRatio_working_3-way'!U212/(3*'OddsRatio_working_3-way'!X212^(1/3))*SIN(('OddsRatio_working_3-way'!Y212)/3)</f>
        <v>-5.4453045925646114E-2</v>
      </c>
      <c r="AJ212" s="11">
        <f>'OddsRatio_working_3-way'!U212/(3*'OddsRatio_working_3-way'!X212^(1/3))*SIN(('OddsRatio_working_3-way'!Y212+2*PI())/3)</f>
        <v>-0.4322821247093771</v>
      </c>
      <c r="AK212" s="11">
        <f>'OddsRatio_working_3-way'!U212/(3*'OddsRatio_working_3-way'!X212^(1/3))*SIN(('OddsRatio_working_3-way'!Y212+4*PI())/3)</f>
        <v>0.4867351706350232</v>
      </c>
      <c r="AL212" s="11">
        <f>'OddsRatio_working_3-way'!Z212+'OddsRatio_working_3-way'!AF212</f>
        <v>1.0611897657140228</v>
      </c>
      <c r="AM212" s="11">
        <f>'OddsRatio_working_3-way'!AA212+'OddsRatio_working_3-way'!AG212</f>
        <v>-0.62491032502711197</v>
      </c>
      <c r="AN212" s="11">
        <f>'OddsRatio_working_3-way'!AB212+'OddsRatio_working_3-way'!AH212</f>
        <v>-0.43627944068691088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1.0611897657140228</v>
      </c>
      <c r="AS212" s="11">
        <f>IF(('OddsRatio_working_3-way'!X212=0),IF(Q212&gt;0,-Q212^(1/3),(-Q212)^(1/3)),'OddsRatio_working_3-way'!AM212-'OddsRatio_working_3-way'!R212/3)</f>
        <v>-0.62491032502711197</v>
      </c>
      <c r="AT212" s="11">
        <f>IF(('OddsRatio_working_3-way'!X212=0),IF(Q212&gt;0,-Q212^(1/3),(-Q212)^(1/3)),'OddsRatio_working_3-way'!AN212-'OddsRatio_working_3-way'!R212/3)</f>
        <v>-0.43627944068691088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1.96</v>
      </c>
      <c r="B213" s="4">
        <f>IF('True_Odds_Calculator_3-way'!B214="","",'True_Odds_Calculator_3-way'!B214)</f>
        <v>4.08</v>
      </c>
      <c r="C213" s="4">
        <f>IF('True_Odds_Calculator_3-way'!C214="","",'True_Odds_Calculator_3-way'!C214)</f>
        <v>3.5</v>
      </c>
      <c r="D213" s="9">
        <f t="shared" si="52"/>
        <v>0.49401036981586072</v>
      </c>
      <c r="E213" s="9">
        <f t="shared" si="53"/>
        <v>0.23331058095816615</v>
      </c>
      <c r="F213" s="9">
        <f t="shared" si="54"/>
        <v>0.27267904922597319</v>
      </c>
      <c r="G213" s="9">
        <f t="shared" si="55"/>
        <v>1.0669260478039662</v>
      </c>
      <c r="H213" s="9">
        <f t="shared" si="56"/>
        <v>2.0242490058918072</v>
      </c>
      <c r="I213" s="9">
        <f t="shared" si="57"/>
        <v>4.286132227236215</v>
      </c>
      <c r="J213" s="9">
        <f t="shared" si="58"/>
        <v>3.6673151195099156</v>
      </c>
      <c r="K213" s="11">
        <f t="shared" si="59"/>
        <v>0.51020408163265307</v>
      </c>
      <c r="L213" s="11">
        <f t="shared" si="60"/>
        <v>0.24509803921568626</v>
      </c>
      <c r="M213" s="11">
        <f t="shared" si="61"/>
        <v>0.2857142857142857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-0.2641056422569027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0.23366489452924022</v>
      </c>
      <c r="Q213" s="11">
        <f>2*'OddsRatio_working_3-way'!K213*'OddsRatio_working_3-way'!L213*'OddsRatio_working_3-way'!M213</f>
        <v>7.1457154290287539E-2</v>
      </c>
      <c r="R213" s="11">
        <f t="shared" si="62"/>
        <v>0</v>
      </c>
      <c r="S213" s="11">
        <f t="shared" si="63"/>
        <v>-0.88474025974025983</v>
      </c>
      <c r="T213" s="11">
        <f t="shared" si="64"/>
        <v>-0.27056277056277062</v>
      </c>
      <c r="U213" s="11">
        <f>'OddsRatio_working_3-way'!S213-'OddsRatio_working_3-way'!R213^2/3</f>
        <v>-0.88474025974025983</v>
      </c>
      <c r="V213" s="11">
        <f>'OddsRatio_working_3-way'!S213*'OddsRatio_working_3-way'!R213/3-2*'OddsRatio_working_3-way'!R213^3/27-'OddsRatio_working_3-way'!T213</f>
        <v>0.27056277056277062</v>
      </c>
      <c r="W213" s="11">
        <f>'OddsRatio_working_3-way'!V213^2+4*'OddsRatio_working_3-way'!U213^3/27</f>
        <v>-2.9394898134620248E-2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0.16015547988534665</v>
      </c>
      <c r="Y213" s="11">
        <f>IF('OddsRatio_working_3-way'!W213&gt;=0,IF('OddsRatio_working_3-way'!V213+SQRT('OddsRatio_working_3-way'!W213)&gt;0,0,PI()),ACOS('OddsRatio_working_3-way'!V213/(2*'OddsRatio_working_3-way'!X213)))</f>
        <v>0.56481463509973961</v>
      </c>
      <c r="Z213" s="11">
        <f>'OddsRatio_working_3-way'!X213^(1/3)*COS('OddsRatio_working_3-way'!Y213/3)</f>
        <v>0.53346302390198308</v>
      </c>
      <c r="AA213" s="11">
        <f>'OddsRatio_working_3-way'!X213^(1/3)*COS(('OddsRatio_working_3-way'!Y213+2*PI())/3)</f>
        <v>-0.35475404617989886</v>
      </c>
      <c r="AB213" s="11">
        <f>'OddsRatio_working_3-way'!X213^(1/3)*COS(('OddsRatio_working_3-way'!Y213+4*PI())/3)</f>
        <v>-0.17870897772208411</v>
      </c>
      <c r="AC213" s="11">
        <f>'OddsRatio_working_3-way'!X213^(1/3)*SIN('OddsRatio_working_3-way'!Y213/3)</f>
        <v>0.10163966766362535</v>
      </c>
      <c r="AD213" s="11">
        <f>'OddsRatio_working_3-way'!X213^(1/3)*SIN(('OddsRatio_working_3-way'!Y213+2*PI())/3)</f>
        <v>0.41117269684696989</v>
      </c>
      <c r="AE213" s="11">
        <f>'OddsRatio_working_3-way'!X213^(1/3)*SIN(('OddsRatio_working_3-way'!Y213+4*PI())/3)</f>
        <v>-0.51281236451059531</v>
      </c>
      <c r="AF213" s="11">
        <f>-'OddsRatio_working_3-way'!U213/(3*'OddsRatio_working_3-way'!X213^(1/3))*COS(('OddsRatio_working_3-way'!Y213)/3)</f>
        <v>0.53346302390198297</v>
      </c>
      <c r="AG213" s="11">
        <f>-'OddsRatio_working_3-way'!U213/(3*'OddsRatio_working_3-way'!X213^(1/3))*COS(('OddsRatio_working_3-way'!Y213+2*PI())/3)</f>
        <v>-0.35475404617989881</v>
      </c>
      <c r="AH213" s="11">
        <f>-'OddsRatio_working_3-way'!U213/(3*'OddsRatio_working_3-way'!X213^(1/3))*COS(('OddsRatio_working_3-way'!Y213+4*PI())/3)</f>
        <v>-0.17870897772208408</v>
      </c>
      <c r="AI213" s="11">
        <f>'OddsRatio_working_3-way'!U213/(3*'OddsRatio_working_3-way'!X213^(1/3))*SIN(('OddsRatio_working_3-way'!Y213)/3)</f>
        <v>-0.10163966766362534</v>
      </c>
      <c r="AJ213" s="11">
        <f>'OddsRatio_working_3-way'!U213/(3*'OddsRatio_working_3-way'!X213^(1/3))*SIN(('OddsRatio_working_3-way'!Y213+2*PI())/3)</f>
        <v>-0.41117269684696978</v>
      </c>
      <c r="AK213" s="11">
        <f>'OddsRatio_working_3-way'!U213/(3*'OddsRatio_working_3-way'!X213^(1/3))*SIN(('OddsRatio_working_3-way'!Y213+4*PI())/3)</f>
        <v>0.5128123645105952</v>
      </c>
      <c r="AL213" s="11">
        <f>'OddsRatio_working_3-way'!Z213+'OddsRatio_working_3-way'!AF213</f>
        <v>1.0669260478039662</v>
      </c>
      <c r="AM213" s="11">
        <f>'OddsRatio_working_3-way'!AA213+'OddsRatio_working_3-way'!AG213</f>
        <v>-0.70950809235979762</v>
      </c>
      <c r="AN213" s="11">
        <f>'OddsRatio_working_3-way'!AB213+'OddsRatio_working_3-way'!AH213</f>
        <v>-0.35741795544416821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1.0669260478039662</v>
      </c>
      <c r="AS213" s="11">
        <f>IF(('OddsRatio_working_3-way'!X213=0),IF(Q213&gt;0,-Q213^(1/3),(-Q213)^(1/3)),'OddsRatio_working_3-way'!AM213-'OddsRatio_working_3-way'!R213/3)</f>
        <v>-0.70950809235979762</v>
      </c>
      <c r="AT213" s="11">
        <f>IF(('OddsRatio_working_3-way'!X213=0),IF(Q213&gt;0,-Q213^(1/3),(-Q213)^(1/3)),'OddsRatio_working_3-way'!AN213-'OddsRatio_working_3-way'!R213/3)</f>
        <v>-0.35741795544416821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1.19</v>
      </c>
      <c r="B214" s="4">
        <f>IF('True_Odds_Calculator_3-way'!B215="","",'True_Odds_Calculator_3-way'!B215)</f>
        <v>7.7</v>
      </c>
      <c r="C214" s="4">
        <f>IF('True_Odds_Calculator_3-way'!C215="","",'True_Odds_Calculator_3-way'!C215)</f>
        <v>15.39</v>
      </c>
      <c r="D214" s="9">
        <f t="shared" si="52"/>
        <v>0.82427484416559516</v>
      </c>
      <c r="E214" s="9">
        <f t="shared" si="53"/>
        <v>0.1174030380285588</v>
      </c>
      <c r="F214" s="9">
        <f t="shared" si="54"/>
        <v>5.8322117805846029E-2</v>
      </c>
      <c r="G214" s="9">
        <f t="shared" si="55"/>
        <v>1.1220398727198151</v>
      </c>
      <c r="H214" s="9">
        <f t="shared" si="56"/>
        <v>1.213187575816765</v>
      </c>
      <c r="I214" s="9">
        <f t="shared" si="57"/>
        <v>8.5176671472227632</v>
      </c>
      <c r="J214" s="9">
        <f t="shared" si="58"/>
        <v>17.14615376843814</v>
      </c>
      <c r="K214" s="11">
        <f t="shared" si="59"/>
        <v>0.84033613445378152</v>
      </c>
      <c r="L214" s="11">
        <f t="shared" si="60"/>
        <v>0.12987012987012986</v>
      </c>
      <c r="M214" s="11">
        <f t="shared" si="61"/>
        <v>6.4977257959714096E-2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-0.1299011186966369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0.15090211168642542</v>
      </c>
      <c r="Q214" s="11">
        <f>2*'OddsRatio_working_3-way'!K214*'OddsRatio_working_3-way'!L214*'OddsRatio_working_3-way'!M214</f>
        <v>1.4182529293836973E-2</v>
      </c>
      <c r="R214" s="11">
        <f t="shared" si="62"/>
        <v>0</v>
      </c>
      <c r="S214" s="11">
        <f t="shared" si="63"/>
        <v>-1.1616690695238194</v>
      </c>
      <c r="T214" s="11">
        <f t="shared" si="64"/>
        <v>-0.10917942382742662</v>
      </c>
      <c r="U214" s="11">
        <f>'OddsRatio_working_3-way'!S214-'OddsRatio_working_3-way'!R214^2/3</f>
        <v>-1.1616690695238194</v>
      </c>
      <c r="V214" s="11">
        <f>'OddsRatio_working_3-way'!S214*'OddsRatio_working_3-way'!R214/3-2*'OddsRatio_working_3-way'!R214^3/27-'OddsRatio_working_3-way'!T214</f>
        <v>0.10917942382742662</v>
      </c>
      <c r="W214" s="11">
        <f>'OddsRatio_working_3-way'!V214^2+4*'OddsRatio_working_3-way'!U214^3/27</f>
        <v>-0.22032331994061319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0.24095822590643282</v>
      </c>
      <c r="Y214" s="11">
        <f>IF('OddsRatio_working_3-way'!W214&gt;=0,IF('OddsRatio_working_3-way'!V214+SQRT('OddsRatio_working_3-way'!W214)&gt;0,0,PI()),ACOS('OddsRatio_working_3-way'!V214/(2*'OddsRatio_working_3-way'!X214)))</f>
        <v>1.3422595412254887</v>
      </c>
      <c r="Z214" s="11">
        <f>'OddsRatio_working_3-way'!X214^(1/3)*COS('OddsRatio_working_3-way'!Y214/3)</f>
        <v>0.56101993635990755</v>
      </c>
      <c r="AA214" s="11">
        <f>'OddsRatio_working_3-way'!X214^(1/3)*COS(('OddsRatio_working_3-way'!Y214+2*PI())/3)</f>
        <v>-0.51366172270047794</v>
      </c>
      <c r="AB214" s="11">
        <f>'OddsRatio_working_3-way'!X214^(1/3)*COS(('OddsRatio_working_3-way'!Y214+4*PI())/3)</f>
        <v>-4.7358213659429764E-2</v>
      </c>
      <c r="AC214" s="11">
        <f>'OddsRatio_working_3-way'!X214^(1/3)*SIN('OddsRatio_working_3-way'!Y214/3)</f>
        <v>0.26922045646891651</v>
      </c>
      <c r="AD214" s="11">
        <f>'OddsRatio_working_3-way'!X214^(1/3)*SIN(('OddsRatio_working_3-way'!Y214+2*PI())/3)</f>
        <v>0.35124728868275085</v>
      </c>
      <c r="AE214" s="11">
        <f>'OddsRatio_working_3-way'!X214^(1/3)*SIN(('OddsRatio_working_3-way'!Y214+4*PI())/3)</f>
        <v>-0.62046774515166725</v>
      </c>
      <c r="AF214" s="11">
        <f>-'OddsRatio_working_3-way'!U214/(3*'OddsRatio_working_3-way'!X214^(1/3))*COS(('OddsRatio_working_3-way'!Y214)/3)</f>
        <v>0.56101993635990755</v>
      </c>
      <c r="AG214" s="11">
        <f>-'OddsRatio_working_3-way'!U214/(3*'OddsRatio_working_3-way'!X214^(1/3))*COS(('OddsRatio_working_3-way'!Y214+2*PI())/3)</f>
        <v>-0.51366172270047794</v>
      </c>
      <c r="AH214" s="11">
        <f>-'OddsRatio_working_3-way'!U214/(3*'OddsRatio_working_3-way'!X214^(1/3))*COS(('OddsRatio_working_3-way'!Y214+4*PI())/3)</f>
        <v>-4.7358213659429764E-2</v>
      </c>
      <c r="AI214" s="11">
        <f>'OddsRatio_working_3-way'!U214/(3*'OddsRatio_working_3-way'!X214^(1/3))*SIN(('OddsRatio_working_3-way'!Y214)/3)</f>
        <v>-0.26922045646891651</v>
      </c>
      <c r="AJ214" s="11">
        <f>'OddsRatio_working_3-way'!U214/(3*'OddsRatio_working_3-way'!X214^(1/3))*SIN(('OddsRatio_working_3-way'!Y214+2*PI())/3)</f>
        <v>-0.35124728868275085</v>
      </c>
      <c r="AK214" s="11">
        <f>'OddsRatio_working_3-way'!U214/(3*'OddsRatio_working_3-way'!X214^(1/3))*SIN(('OddsRatio_working_3-way'!Y214+4*PI())/3)</f>
        <v>0.62046774515166725</v>
      </c>
      <c r="AL214" s="11">
        <f>'OddsRatio_working_3-way'!Z214+'OddsRatio_working_3-way'!AF214</f>
        <v>1.1220398727198151</v>
      </c>
      <c r="AM214" s="11">
        <f>'OddsRatio_working_3-way'!AA214+'OddsRatio_working_3-way'!AG214</f>
        <v>-1.0273234454009559</v>
      </c>
      <c r="AN214" s="11">
        <f>'OddsRatio_working_3-way'!AB214+'OddsRatio_working_3-way'!AH214</f>
        <v>-9.4716427318859528E-2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1.1220398727198151</v>
      </c>
      <c r="AS214" s="11">
        <f>IF(('OddsRatio_working_3-way'!X214=0),IF(Q214&gt;0,-Q214^(1/3),(-Q214)^(1/3)),'OddsRatio_working_3-way'!AM214-'OddsRatio_working_3-way'!R214/3)</f>
        <v>-1.0273234454009559</v>
      </c>
      <c r="AT214" s="11">
        <f>IF(('OddsRatio_working_3-way'!X214=0),IF(Q214&gt;0,-Q214^(1/3),(-Q214)^(1/3)),'OddsRatio_working_3-way'!AN214-'OddsRatio_working_3-way'!R214/3)</f>
        <v>-9.4716427318859528E-2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1.2</v>
      </c>
      <c r="B215" s="4">
        <f>IF('True_Odds_Calculator_3-way'!B216="","",'True_Odds_Calculator_3-way'!B216)</f>
        <v>6.92</v>
      </c>
      <c r="C215" s="4">
        <f>IF('True_Odds_Calculator_3-way'!C216="","",'True_Odds_Calculator_3-way'!C216)</f>
        <v>16.010000000000002</v>
      </c>
      <c r="D215" s="9">
        <f t="shared" si="52"/>
        <v>0.81500231153482383</v>
      </c>
      <c r="E215" s="9">
        <f t="shared" si="53"/>
        <v>0.12955187985950142</v>
      </c>
      <c r="F215" s="9">
        <f t="shared" si="54"/>
        <v>5.5445808605674406E-2</v>
      </c>
      <c r="G215" s="9">
        <f t="shared" si="55"/>
        <v>1.1349519249631688</v>
      </c>
      <c r="H215" s="9">
        <f t="shared" si="56"/>
        <v>1.2269903849926338</v>
      </c>
      <c r="I215" s="9">
        <f t="shared" si="57"/>
        <v>7.7189153957819574</v>
      </c>
      <c r="J215" s="9">
        <f t="shared" si="58"/>
        <v>18.035628393697166</v>
      </c>
      <c r="K215" s="11">
        <f t="shared" si="59"/>
        <v>0.83333333333333337</v>
      </c>
      <c r="L215" s="11">
        <f t="shared" si="60"/>
        <v>0.14450867052023122</v>
      </c>
      <c r="M215" s="11">
        <f t="shared" si="61"/>
        <v>6.2460961898813235E-2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-0.13367608635739436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0.15893546783741858</v>
      </c>
      <c r="Q215" s="11">
        <f>2*'OddsRatio_working_3-way'!K215*'OddsRatio_working_3-way'!L215*'OddsRatio_working_3-way'!M215</f>
        <v>1.5043584272353864E-2</v>
      </c>
      <c r="R215" s="11">
        <f t="shared" si="62"/>
        <v>0</v>
      </c>
      <c r="S215" s="11">
        <f t="shared" si="63"/>
        <v>-1.188959612510581</v>
      </c>
      <c r="T215" s="11">
        <f t="shared" si="64"/>
        <v>-0.11253758755424335</v>
      </c>
      <c r="U215" s="11">
        <f>'OddsRatio_working_3-way'!S215-'OddsRatio_working_3-way'!R215^2/3</f>
        <v>-1.188959612510581</v>
      </c>
      <c r="V215" s="11">
        <f>'OddsRatio_working_3-way'!S215*'OddsRatio_working_3-way'!R215/3-2*'OddsRatio_working_3-way'!R215^3/27-'OddsRatio_working_3-way'!T215</f>
        <v>0.11253758755424335</v>
      </c>
      <c r="W215" s="11">
        <f>'OddsRatio_working_3-way'!V215^2+4*'OddsRatio_working_3-way'!U215^3/27</f>
        <v>-0.23633425211227943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0.24949897831695045</v>
      </c>
      <c r="Y215" s="11">
        <f>IF('OddsRatio_working_3-way'!W215&gt;=0,IF('OddsRatio_working_3-way'!V215+SQRT('OddsRatio_working_3-way'!W215)&gt;0,0,PI()),ACOS('OddsRatio_working_3-way'!V215/(2*'OddsRatio_working_3-way'!X215)))</f>
        <v>1.3433122331960605</v>
      </c>
      <c r="Z215" s="11">
        <f>'OddsRatio_working_3-way'!X215^(1/3)*COS('OddsRatio_working_3-way'!Y215/3)</f>
        <v>0.56747596248158438</v>
      </c>
      <c r="AA215" s="11">
        <f>'OddsRatio_working_3-way'!X215^(1/3)*COS(('OddsRatio_working_3-way'!Y215+2*PI())/3)</f>
        <v>-0.51978496201335955</v>
      </c>
      <c r="AB215" s="11">
        <f>'OddsRatio_working_3-way'!X215^(1/3)*COS(('OddsRatio_working_3-way'!Y215+4*PI())/3)</f>
        <v>-4.7691000468225039E-2</v>
      </c>
      <c r="AC215" s="11">
        <f>'OddsRatio_working_3-way'!X215^(1/3)*SIN('OddsRatio_working_3-way'!Y215/3)</f>
        <v>0.27256357578088042</v>
      </c>
      <c r="AD215" s="11">
        <f>'OddsRatio_working_3-way'!X215^(1/3)*SIN(('OddsRatio_working_3-way'!Y215+2*PI())/3)</f>
        <v>0.35516681165563696</v>
      </c>
      <c r="AE215" s="11">
        <f>'OddsRatio_working_3-way'!X215^(1/3)*SIN(('OddsRatio_working_3-way'!Y215+4*PI())/3)</f>
        <v>-0.62773038743651721</v>
      </c>
      <c r="AF215" s="11">
        <f>-'OddsRatio_working_3-way'!U215/(3*'OddsRatio_working_3-way'!X215^(1/3))*COS(('OddsRatio_working_3-way'!Y215)/3)</f>
        <v>0.56747596248158438</v>
      </c>
      <c r="AG215" s="11">
        <f>-'OddsRatio_working_3-way'!U215/(3*'OddsRatio_working_3-way'!X215^(1/3))*COS(('OddsRatio_working_3-way'!Y215+2*PI())/3)</f>
        <v>-0.51978496201335955</v>
      </c>
      <c r="AH215" s="11">
        <f>-'OddsRatio_working_3-way'!U215/(3*'OddsRatio_working_3-way'!X215^(1/3))*COS(('OddsRatio_working_3-way'!Y215+4*PI())/3)</f>
        <v>-4.7691000468225053E-2</v>
      </c>
      <c r="AI215" s="11">
        <f>'OddsRatio_working_3-way'!U215/(3*'OddsRatio_working_3-way'!X215^(1/3))*SIN(('OddsRatio_working_3-way'!Y215)/3)</f>
        <v>-0.27256357578088047</v>
      </c>
      <c r="AJ215" s="11">
        <f>'OddsRatio_working_3-way'!U215/(3*'OddsRatio_working_3-way'!X215^(1/3))*SIN(('OddsRatio_working_3-way'!Y215+2*PI())/3)</f>
        <v>-0.35516681165563702</v>
      </c>
      <c r="AK215" s="11">
        <f>'OddsRatio_working_3-way'!U215/(3*'OddsRatio_working_3-way'!X215^(1/3))*SIN(('OddsRatio_working_3-way'!Y215+4*PI())/3)</f>
        <v>0.62773038743651732</v>
      </c>
      <c r="AL215" s="11">
        <f>'OddsRatio_working_3-way'!Z215+'OddsRatio_working_3-way'!AF215</f>
        <v>1.1349519249631688</v>
      </c>
      <c r="AM215" s="11">
        <f>'OddsRatio_working_3-way'!AA215+'OddsRatio_working_3-way'!AG215</f>
        <v>-1.0395699240267191</v>
      </c>
      <c r="AN215" s="11">
        <f>'OddsRatio_working_3-way'!AB215+'OddsRatio_working_3-way'!AH215</f>
        <v>-9.5382000936450093E-2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1.1349519249631688</v>
      </c>
      <c r="AS215" s="11">
        <f>IF(('OddsRatio_working_3-way'!X215=0),IF(Q215&gt;0,-Q215^(1/3),(-Q215)^(1/3)),'OddsRatio_working_3-way'!AM215-'OddsRatio_working_3-way'!R215/3)</f>
        <v>-1.0395699240267191</v>
      </c>
      <c r="AT215" s="11">
        <f>IF(('OddsRatio_working_3-way'!X215=0),IF(Q215&gt;0,-Q215^(1/3),(-Q215)^(1/3)),'OddsRatio_working_3-way'!AN215-'OddsRatio_working_3-way'!R215/3)</f>
        <v>-9.5382000936450093E-2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1.51</v>
      </c>
      <c r="B216" s="4">
        <f>IF('True_Odds_Calculator_3-way'!B217="","",'True_Odds_Calculator_3-way'!B217)</f>
        <v>4.67</v>
      </c>
      <c r="C216" s="4">
        <f>IF('True_Odds_Calculator_3-way'!C217="","",'True_Odds_Calculator_3-way'!C217)</f>
        <v>6.67</v>
      </c>
      <c r="D216" s="9">
        <f t="shared" si="52"/>
        <v>0.65076584386670633</v>
      </c>
      <c r="E216" s="9">
        <f t="shared" si="53"/>
        <v>0.20568586253830848</v>
      </c>
      <c r="F216" s="9">
        <f t="shared" si="54"/>
        <v>0.14354829359498519</v>
      </c>
      <c r="G216" s="9">
        <f t="shared" si="55"/>
        <v>1.0522569087132059</v>
      </c>
      <c r="H216" s="9">
        <f t="shared" si="56"/>
        <v>1.5366510234437347</v>
      </c>
      <c r="I216" s="9">
        <f t="shared" si="57"/>
        <v>4.8617828549774655</v>
      </c>
      <c r="J216" s="9">
        <f t="shared" si="58"/>
        <v>6.9662966724038764</v>
      </c>
      <c r="K216" s="11">
        <f t="shared" si="59"/>
        <v>0.66225165562913912</v>
      </c>
      <c r="L216" s="11">
        <f t="shared" si="60"/>
        <v>0.21413276231263384</v>
      </c>
      <c r="M216" s="11">
        <f t="shared" si="61"/>
        <v>0.14992503748125938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-0.22563145161398335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0.20941923496325776</v>
      </c>
      <c r="Q216" s="11">
        <f>2*'OddsRatio_working_3-way'!K216*'OddsRatio_working_3-way'!L216*'OddsRatio_working_3-way'!M216</f>
        <v>4.2521672073757927E-2</v>
      </c>
      <c r="R216" s="11">
        <f t="shared" si="62"/>
        <v>0</v>
      </c>
      <c r="S216" s="11">
        <f t="shared" si="63"/>
        <v>-0.92814735474705934</v>
      </c>
      <c r="T216" s="11">
        <f t="shared" si="64"/>
        <v>-0.18845631568468213</v>
      </c>
      <c r="U216" s="11">
        <f>'OddsRatio_working_3-way'!S216-'OddsRatio_working_3-way'!R216^2/3</f>
        <v>-0.92814735474705934</v>
      </c>
      <c r="V216" s="11">
        <f>'OddsRatio_working_3-way'!S216*'OddsRatio_working_3-way'!R216/3-2*'OddsRatio_working_3-way'!R216^3/27-'OddsRatio_working_3-way'!T216</f>
        <v>0.18845631568468213</v>
      </c>
      <c r="W216" s="11">
        <f>'OddsRatio_working_3-way'!V216^2+4*'OddsRatio_working_3-way'!U216^3/27</f>
        <v>-8.2937477982976113E-2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0.17208519757987661</v>
      </c>
      <c r="Y216" s="11">
        <f>IF('OddsRatio_working_3-way'!W216&gt;=0,IF('OddsRatio_working_3-way'!V216+SQRT('OddsRatio_working_3-way'!W216)&gt;0,0,PI()),ACOS('OddsRatio_working_3-way'!V216/(2*'OddsRatio_working_3-way'!X216)))</f>
        <v>0.99134262371538173</v>
      </c>
      <c r="Z216" s="11">
        <f>'OddsRatio_working_3-way'!X216^(1/3)*COS('OddsRatio_working_3-way'!Y216/3)</f>
        <v>0.52612845435660294</v>
      </c>
      <c r="AA216" s="11">
        <f>'OddsRatio_working_3-way'!X216^(1/3)*COS(('OddsRatio_working_3-way'!Y216+2*PI())/3)</f>
        <v>-0.41936034300980202</v>
      </c>
      <c r="AB216" s="11">
        <f>'OddsRatio_working_3-way'!X216^(1/3)*COS(('OddsRatio_working_3-way'!Y216+4*PI())/3)</f>
        <v>-0.1067681113468011</v>
      </c>
      <c r="AC216" s="11">
        <f>'OddsRatio_working_3-way'!X216^(1/3)*SIN('OddsRatio_working_3-way'!Y216/3)</f>
        <v>0.18047520909721959</v>
      </c>
      <c r="AD216" s="11">
        <f>'OddsRatio_working_3-way'!X216^(1/3)*SIN(('OddsRatio_working_3-way'!Y216+2*PI())/3)</f>
        <v>0.36540300257804992</v>
      </c>
      <c r="AE216" s="11">
        <f>'OddsRatio_working_3-way'!X216^(1/3)*SIN(('OddsRatio_working_3-way'!Y216+4*PI())/3)</f>
        <v>-0.5458782116752694</v>
      </c>
      <c r="AF216" s="11">
        <f>-'OddsRatio_working_3-way'!U216/(3*'OddsRatio_working_3-way'!X216^(1/3))*COS(('OddsRatio_working_3-way'!Y216)/3)</f>
        <v>0.52612845435660283</v>
      </c>
      <c r="AG216" s="11">
        <f>-'OddsRatio_working_3-way'!U216/(3*'OddsRatio_working_3-way'!X216^(1/3))*COS(('OddsRatio_working_3-way'!Y216+2*PI())/3)</f>
        <v>-0.41936034300980191</v>
      </c>
      <c r="AH216" s="11">
        <f>-'OddsRatio_working_3-way'!U216/(3*'OddsRatio_working_3-way'!X216^(1/3))*COS(('OddsRatio_working_3-way'!Y216+4*PI())/3)</f>
        <v>-0.10676811134680107</v>
      </c>
      <c r="AI216" s="11">
        <f>'OddsRatio_working_3-way'!U216/(3*'OddsRatio_working_3-way'!X216^(1/3))*SIN(('OddsRatio_working_3-way'!Y216)/3)</f>
        <v>-0.18047520909721956</v>
      </c>
      <c r="AJ216" s="11">
        <f>'OddsRatio_working_3-way'!U216/(3*'OddsRatio_working_3-way'!X216^(1/3))*SIN(('OddsRatio_working_3-way'!Y216+2*PI())/3)</f>
        <v>-0.36540300257804981</v>
      </c>
      <c r="AK216" s="11">
        <f>'OddsRatio_working_3-way'!U216/(3*'OddsRatio_working_3-way'!X216^(1/3))*SIN(('OddsRatio_working_3-way'!Y216+4*PI())/3)</f>
        <v>0.54587821167526929</v>
      </c>
      <c r="AL216" s="11">
        <f>'OddsRatio_working_3-way'!Z216+'OddsRatio_working_3-way'!AF216</f>
        <v>1.0522569087132059</v>
      </c>
      <c r="AM216" s="11">
        <f>'OddsRatio_working_3-way'!AA216+'OddsRatio_working_3-way'!AG216</f>
        <v>-0.83872068601960392</v>
      </c>
      <c r="AN216" s="11">
        <f>'OddsRatio_working_3-way'!AB216+'OddsRatio_working_3-way'!AH216</f>
        <v>-0.21353622269360217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1.0522569087132059</v>
      </c>
      <c r="AS216" s="11">
        <f>IF(('OddsRatio_working_3-way'!X216=0),IF(Q216&gt;0,-Q216^(1/3),(-Q216)^(1/3)),'OddsRatio_working_3-way'!AM216-'OddsRatio_working_3-way'!R216/3)</f>
        <v>-0.83872068601960392</v>
      </c>
      <c r="AT216" s="11">
        <f>IF(('OddsRatio_working_3-way'!X216=0),IF(Q216&gt;0,-Q216^(1/3),(-Q216)^(1/3)),'OddsRatio_working_3-way'!AN216-'OddsRatio_working_3-way'!R216/3)</f>
        <v>-0.21353622269360217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1.76</v>
      </c>
      <c r="B217" s="4">
        <f>IF('True_Odds_Calculator_3-way'!B218="","",'True_Odds_Calculator_3-way'!B218)</f>
        <v>4.05</v>
      </c>
      <c r="C217" s="4">
        <f>IF('True_Odds_Calculator_3-way'!C218="","",'True_Odds_Calculator_3-way'!C218)</f>
        <v>4.8</v>
      </c>
      <c r="D217" s="9">
        <f t="shared" si="52"/>
        <v>0.55846493640013695</v>
      </c>
      <c r="E217" s="9">
        <f t="shared" si="53"/>
        <v>0.23964185319163539</v>
      </c>
      <c r="F217" s="9">
        <f t="shared" si="54"/>
        <v>0.20189321040822766</v>
      </c>
      <c r="G217" s="9">
        <f t="shared" si="55"/>
        <v>1.0402930445232617</v>
      </c>
      <c r="H217" s="9">
        <f t="shared" si="56"/>
        <v>1.7906227138376789</v>
      </c>
      <c r="I217" s="9">
        <f t="shared" si="57"/>
        <v>4.1728937857959476</v>
      </c>
      <c r="J217" s="9">
        <f t="shared" si="58"/>
        <v>4.9531135691883943</v>
      </c>
      <c r="K217" s="11">
        <f t="shared" si="59"/>
        <v>0.56818181818181823</v>
      </c>
      <c r="L217" s="11">
        <f t="shared" si="60"/>
        <v>0.24691358024691359</v>
      </c>
      <c r="M217" s="11">
        <f t="shared" si="61"/>
        <v>0.20833333333333334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-0.25744715675271235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0.22242096894874677</v>
      </c>
      <c r="Q217" s="11">
        <f>2*'OddsRatio_working_3-way'!K217*'OddsRatio_working_3-way'!L217*'OddsRatio_working_3-way'!M217</f>
        <v>5.8454919566030689E-2</v>
      </c>
      <c r="R217" s="11">
        <f t="shared" si="62"/>
        <v>0</v>
      </c>
      <c r="S217" s="11">
        <f t="shared" si="63"/>
        <v>-0.86394804958902871</v>
      </c>
      <c r="T217" s="11">
        <f t="shared" si="64"/>
        <v>-0.2270559920076291</v>
      </c>
      <c r="U217" s="11">
        <f>'OddsRatio_working_3-way'!S217-'OddsRatio_working_3-way'!R217^2/3</f>
        <v>-0.86394804958902871</v>
      </c>
      <c r="V217" s="11">
        <f>'OddsRatio_working_3-way'!S217*'OddsRatio_working_3-way'!R217/3-2*'OddsRatio_working_3-way'!R217^3/27-'OddsRatio_working_3-way'!T217</f>
        <v>0.2270559920076291</v>
      </c>
      <c r="W217" s="11">
        <f>'OddsRatio_working_3-way'!V217^2+4*'OddsRatio_working_3-way'!U217^3/27</f>
        <v>-4.3979829630216842E-2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0.15454307905628237</v>
      </c>
      <c r="Y217" s="11">
        <f>IF('OddsRatio_working_3-way'!W217&gt;=0,IF('OddsRatio_working_3-way'!V217+SQRT('OddsRatio_working_3-way'!W217)&gt;0,0,PI()),ACOS('OddsRatio_working_3-way'!V217/(2*'OddsRatio_working_3-way'!X217)))</f>
        <v>0.74571316933240706</v>
      </c>
      <c r="Z217" s="11">
        <f>'OddsRatio_working_3-way'!X217^(1/3)*COS('OddsRatio_working_3-way'!Y217/3)</f>
        <v>0.52014652226163083</v>
      </c>
      <c r="AA217" s="11">
        <f>'OddsRatio_working_3-way'!X217^(1/3)*COS(('OddsRatio_working_3-way'!Y217+2*PI())/3)</f>
        <v>-0.37440920880959772</v>
      </c>
      <c r="AB217" s="11">
        <f>'OddsRatio_working_3-way'!X217^(1/3)*COS(('OddsRatio_working_3-way'!Y217+4*PI())/3)</f>
        <v>-0.14573731345203281</v>
      </c>
      <c r="AC217" s="11">
        <f>'OddsRatio_working_3-way'!X217^(1/3)*SIN('OddsRatio_working_3-way'!Y217/3)</f>
        <v>0.13202378034079196</v>
      </c>
      <c r="AD217" s="11">
        <f>'OddsRatio_working_3-way'!X217^(1/3)*SIN(('OddsRatio_working_3-way'!Y217+2*PI())/3)</f>
        <v>0.38444821179830446</v>
      </c>
      <c r="AE217" s="11">
        <f>'OddsRatio_working_3-way'!X217^(1/3)*SIN(('OddsRatio_working_3-way'!Y217+4*PI())/3)</f>
        <v>-0.51647199213909634</v>
      </c>
      <c r="AF217" s="11">
        <f>-'OddsRatio_working_3-way'!U217/(3*'OddsRatio_working_3-way'!X217^(1/3))*COS(('OddsRatio_working_3-way'!Y217)/3)</f>
        <v>0.52014652226163083</v>
      </c>
      <c r="AG217" s="11">
        <f>-'OddsRatio_working_3-way'!U217/(3*'OddsRatio_working_3-way'!X217^(1/3))*COS(('OddsRatio_working_3-way'!Y217+2*PI())/3)</f>
        <v>-0.37440920880959772</v>
      </c>
      <c r="AH217" s="11">
        <f>-'OddsRatio_working_3-way'!U217/(3*'OddsRatio_working_3-way'!X217^(1/3))*COS(('OddsRatio_working_3-way'!Y217+4*PI())/3)</f>
        <v>-0.14573731345203281</v>
      </c>
      <c r="AI217" s="11">
        <f>'OddsRatio_working_3-way'!U217/(3*'OddsRatio_working_3-way'!X217^(1/3))*SIN(('OddsRatio_working_3-way'!Y217)/3)</f>
        <v>-0.13202378034079196</v>
      </c>
      <c r="AJ217" s="11">
        <f>'OddsRatio_working_3-way'!U217/(3*'OddsRatio_working_3-way'!X217^(1/3))*SIN(('OddsRatio_working_3-way'!Y217+2*PI())/3)</f>
        <v>-0.38444821179830446</v>
      </c>
      <c r="AK217" s="11">
        <f>'OddsRatio_working_3-way'!U217/(3*'OddsRatio_working_3-way'!X217^(1/3))*SIN(('OddsRatio_working_3-way'!Y217+4*PI())/3)</f>
        <v>0.51647199213909634</v>
      </c>
      <c r="AL217" s="11">
        <f>'OddsRatio_working_3-way'!Z217+'OddsRatio_working_3-way'!AF217</f>
        <v>1.0402930445232617</v>
      </c>
      <c r="AM217" s="11">
        <f>'OddsRatio_working_3-way'!AA217+'OddsRatio_working_3-way'!AG217</f>
        <v>-0.74881841761919543</v>
      </c>
      <c r="AN217" s="11">
        <f>'OddsRatio_working_3-way'!AB217+'OddsRatio_working_3-way'!AH217</f>
        <v>-0.29147462690406561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1.0402930445232617</v>
      </c>
      <c r="AS217" s="11">
        <f>IF(('OddsRatio_working_3-way'!X217=0),IF(Q217&gt;0,-Q217^(1/3),(-Q217)^(1/3)),'OddsRatio_working_3-way'!AM217-'OddsRatio_working_3-way'!R217/3)</f>
        <v>-0.74881841761919543</v>
      </c>
      <c r="AT217" s="11">
        <f>IF(('OddsRatio_working_3-way'!X217=0),IF(Q217&gt;0,-Q217^(1/3),(-Q217)^(1/3)),'OddsRatio_working_3-way'!AN217-'OddsRatio_working_3-way'!R217/3)</f>
        <v>-0.29147462690406561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1.65</v>
      </c>
      <c r="B218" s="4">
        <f>IF('True_Odds_Calculator_3-way'!B219="","",'True_Odds_Calculator_3-way'!B219)</f>
        <v>4.33</v>
      </c>
      <c r="C218" s="4">
        <f>IF('True_Odds_Calculator_3-way'!C219="","",'True_Odds_Calculator_3-way'!C219)</f>
        <v>5.32</v>
      </c>
      <c r="D218" s="9">
        <f t="shared" si="52"/>
        <v>0.59547436729350134</v>
      </c>
      <c r="E218" s="9">
        <f t="shared" si="53"/>
        <v>0.22320046932556692</v>
      </c>
      <c r="F218" s="9">
        <f t="shared" si="54"/>
        <v>0.1813251633809318</v>
      </c>
      <c r="G218" s="9">
        <f t="shared" si="55"/>
        <v>1.0451283236076234</v>
      </c>
      <c r="H218" s="9">
        <f t="shared" si="56"/>
        <v>1.6793334103449551</v>
      </c>
      <c r="I218" s="9">
        <f t="shared" si="57"/>
        <v>4.4802773176133872</v>
      </c>
      <c r="J218" s="9">
        <f t="shared" si="58"/>
        <v>5.5149543579849345</v>
      </c>
      <c r="K218" s="11">
        <f t="shared" si="59"/>
        <v>0.60606060606060608</v>
      </c>
      <c r="L218" s="11">
        <f t="shared" si="60"/>
        <v>0.23094688221709006</v>
      </c>
      <c r="M218" s="11">
        <f t="shared" si="61"/>
        <v>0.18796992481203006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-0.24601289071934518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0.21837082734129043</v>
      </c>
      <c r="Q218" s="11">
        <f>2*'OddsRatio_working_3-way'!K218*'OddsRatio_working_3-way'!L218*'OddsRatio_working_3-way'!M218</f>
        <v>5.2619476467780826E-2</v>
      </c>
      <c r="R218" s="11">
        <f t="shared" si="62"/>
        <v>0</v>
      </c>
      <c r="S218" s="11">
        <f t="shared" si="63"/>
        <v>-0.88763977652866499</v>
      </c>
      <c r="T218" s="11">
        <f t="shared" si="64"/>
        <v>-0.21388910277799156</v>
      </c>
      <c r="U218" s="11">
        <f>'OddsRatio_working_3-way'!S218-'OddsRatio_working_3-way'!R218^2/3</f>
        <v>-0.88763977652866499</v>
      </c>
      <c r="V218" s="11">
        <f>'OddsRatio_working_3-way'!S218*'OddsRatio_working_3-way'!R218/3-2*'OddsRatio_working_3-way'!R218^3/27-'OddsRatio_working_3-way'!T218</f>
        <v>0.21388910277799156</v>
      </c>
      <c r="W218" s="11">
        <f>'OddsRatio_working_3-way'!V218^2+4*'OddsRatio_working_3-way'!U218^3/27</f>
        <v>-5.7862601559564249E-2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0.16094342938338496</v>
      </c>
      <c r="Y218" s="11">
        <f>IF('OddsRatio_working_3-way'!W218&gt;=0,IF('OddsRatio_working_3-way'!V218+SQRT('OddsRatio_working_3-way'!W218)&gt;0,0,PI()),ACOS('OddsRatio_working_3-way'!V218/(2*'OddsRatio_working_3-way'!X218)))</f>
        <v>0.84399139469086604</v>
      </c>
      <c r="Z218" s="11">
        <f>'OddsRatio_working_3-way'!X218^(1/3)*COS('OddsRatio_working_3-way'!Y218/3)</f>
        <v>0.52256416180381171</v>
      </c>
      <c r="AA218" s="11">
        <f>'OddsRatio_working_3-way'!X218^(1/3)*COS(('OddsRatio_working_3-way'!Y218+2*PI())/3)</f>
        <v>-0.39206803859949668</v>
      </c>
      <c r="AB218" s="11">
        <f>'OddsRatio_working_3-way'!X218^(1/3)*COS(('OddsRatio_working_3-way'!Y218+4*PI())/3)</f>
        <v>-0.13049612320431522</v>
      </c>
      <c r="AC218" s="11">
        <f>'OddsRatio_working_3-way'!X218^(1/3)*SIN('OddsRatio_working_3-way'!Y218/3)</f>
        <v>0.15101861576585424</v>
      </c>
      <c r="AD218" s="11">
        <f>'OddsRatio_working_3-way'!X218^(1/3)*SIN(('OddsRatio_working_3-way'!Y218+2*PI())/3)</f>
        <v>0.37704453134649574</v>
      </c>
      <c r="AE218" s="11">
        <f>'OddsRatio_working_3-way'!X218^(1/3)*SIN(('OddsRatio_working_3-way'!Y218+4*PI())/3)</f>
        <v>-0.52806314711234981</v>
      </c>
      <c r="AF218" s="11">
        <f>-'OddsRatio_working_3-way'!U218/(3*'OddsRatio_working_3-way'!X218^(1/3))*COS(('OddsRatio_working_3-way'!Y218)/3)</f>
        <v>0.52256416180381171</v>
      </c>
      <c r="AG218" s="11">
        <f>-'OddsRatio_working_3-way'!U218/(3*'OddsRatio_working_3-way'!X218^(1/3))*COS(('OddsRatio_working_3-way'!Y218+2*PI())/3)</f>
        <v>-0.39206803859949668</v>
      </c>
      <c r="AH218" s="11">
        <f>-'OddsRatio_working_3-way'!U218/(3*'OddsRatio_working_3-way'!X218^(1/3))*COS(('OddsRatio_working_3-way'!Y218+4*PI())/3)</f>
        <v>-0.13049612320431522</v>
      </c>
      <c r="AI218" s="11">
        <f>'OddsRatio_working_3-way'!U218/(3*'OddsRatio_working_3-way'!X218^(1/3))*SIN(('OddsRatio_working_3-way'!Y218)/3)</f>
        <v>-0.15101861576585424</v>
      </c>
      <c r="AJ218" s="11">
        <f>'OddsRatio_working_3-way'!U218/(3*'OddsRatio_working_3-way'!X218^(1/3))*SIN(('OddsRatio_working_3-way'!Y218+2*PI())/3)</f>
        <v>-0.37704453134649574</v>
      </c>
      <c r="AK218" s="11">
        <f>'OddsRatio_working_3-way'!U218/(3*'OddsRatio_working_3-way'!X218^(1/3))*SIN(('OddsRatio_working_3-way'!Y218+4*PI())/3)</f>
        <v>0.52806314711234981</v>
      </c>
      <c r="AL218" s="11">
        <f>'OddsRatio_working_3-way'!Z218+'OddsRatio_working_3-way'!AF218</f>
        <v>1.0451283236076234</v>
      </c>
      <c r="AM218" s="11">
        <f>'OddsRatio_working_3-way'!AA218+'OddsRatio_working_3-way'!AG218</f>
        <v>-0.78413607719899336</v>
      </c>
      <c r="AN218" s="11">
        <f>'OddsRatio_working_3-way'!AB218+'OddsRatio_working_3-way'!AH218</f>
        <v>-0.26099224640863045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1.0451283236076234</v>
      </c>
      <c r="AS218" s="11">
        <f>IF(('OddsRatio_working_3-way'!X218=0),IF(Q218&gt;0,-Q218^(1/3),(-Q218)^(1/3)),'OddsRatio_working_3-way'!AM218-'OddsRatio_working_3-way'!R218/3)</f>
        <v>-0.78413607719899336</v>
      </c>
      <c r="AT218" s="11">
        <f>IF(('OddsRatio_working_3-way'!X218=0),IF(Q218&gt;0,-Q218^(1/3),(-Q218)^(1/3)),'OddsRatio_working_3-way'!AN218-'OddsRatio_working_3-way'!R218/3)</f>
        <v>-0.26099224640863045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1.68</v>
      </c>
      <c r="B219" s="4">
        <f>IF('True_Odds_Calculator_3-way'!B220="","",'True_Odds_Calculator_3-way'!B220)</f>
        <v>3.8</v>
      </c>
      <c r="C219" s="4">
        <f>IF('True_Odds_Calculator_3-way'!C220="","",'True_Odds_Calculator_3-way'!C220)</f>
        <v>5.79</v>
      </c>
      <c r="D219" s="9">
        <f t="shared" si="52"/>
        <v>0.58211379189683166</v>
      </c>
      <c r="E219" s="9">
        <f t="shared" si="53"/>
        <v>0.25278283158947934</v>
      </c>
      <c r="F219" s="9">
        <f t="shared" si="54"/>
        <v>0.16510337651368878</v>
      </c>
      <c r="G219" s="9">
        <f t="shared" si="55"/>
        <v>1.055701737156407</v>
      </c>
      <c r="H219" s="9">
        <f t="shared" si="56"/>
        <v>1.7178771812663571</v>
      </c>
      <c r="I219" s="9">
        <f t="shared" si="57"/>
        <v>3.9559648640379397</v>
      </c>
      <c r="J219" s="9">
        <f t="shared" si="58"/>
        <v>6.0568113209791905</v>
      </c>
      <c r="K219" s="11">
        <f t="shared" si="59"/>
        <v>0.59523809523809523</v>
      </c>
      <c r="L219" s="11">
        <f t="shared" si="60"/>
        <v>0.26315789473684209</v>
      </c>
      <c r="M219" s="11">
        <f t="shared" si="61"/>
        <v>0.17271157167530224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-0.2467351452898221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0.2237350717034382</v>
      </c>
      <c r="Q219" s="11">
        <f>2*'OddsRatio_working_3-way'!K219*'OddsRatio_working_3-way'!L219*'OddsRatio_working_3-way'!M219</f>
        <v>5.4107635236623507E-2</v>
      </c>
      <c r="R219" s="11">
        <f t="shared" si="62"/>
        <v>0</v>
      </c>
      <c r="S219" s="11">
        <f t="shared" si="63"/>
        <v>-0.90678233715197987</v>
      </c>
      <c r="T219" s="11">
        <f t="shared" si="64"/>
        <v>-0.21929439834388872</v>
      </c>
      <c r="U219" s="11">
        <f>'OddsRatio_working_3-way'!S219-'OddsRatio_working_3-way'!R219^2/3</f>
        <v>-0.90678233715197987</v>
      </c>
      <c r="V219" s="11">
        <f>'OddsRatio_working_3-way'!S219*'OddsRatio_working_3-way'!R219/3-2*'OddsRatio_working_3-way'!R219^3/27-'OddsRatio_working_3-way'!T219</f>
        <v>0.21929439834388872</v>
      </c>
      <c r="W219" s="11">
        <f>'OddsRatio_working_3-way'!V219^2+4*'OddsRatio_working_3-way'!U219^3/27</f>
        <v>-6.2370054489071264E-2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0.16617768174011771</v>
      </c>
      <c r="Y219" s="11">
        <f>IF('OddsRatio_working_3-way'!W219&gt;=0,IF('OddsRatio_working_3-way'!V219+SQRT('OddsRatio_working_3-way'!W219)&gt;0,0,PI()),ACOS('OddsRatio_working_3-way'!V219/(2*'OddsRatio_working_3-way'!X219)))</f>
        <v>0.85021840808084792</v>
      </c>
      <c r="Z219" s="11">
        <f>'OddsRatio_working_3-way'!X219^(1/3)*COS('OddsRatio_working_3-way'!Y219/3)</f>
        <v>0.52785086857820351</v>
      </c>
      <c r="AA219" s="11">
        <f>'OddsRatio_working_3-way'!X219^(1/3)*COS(('OddsRatio_working_3-way'!Y219+2*PI())/3)</f>
        <v>-0.39706325646567969</v>
      </c>
      <c r="AB219" s="11">
        <f>'OddsRatio_working_3-way'!X219^(1/3)*COS(('OddsRatio_working_3-way'!Y219+4*PI())/3)</f>
        <v>-0.13078761211252415</v>
      </c>
      <c r="AC219" s="11">
        <f>'OddsRatio_working_3-way'!X219^(1/3)*SIN('OddsRatio_working_3-way'!Y219/3)</f>
        <v>0.15373431494593562</v>
      </c>
      <c r="AD219" s="11">
        <f>'OddsRatio_working_3-way'!X219^(1/3)*SIN(('OddsRatio_working_3-way'!Y219+2*PI())/3)</f>
        <v>0.38026510412543757</v>
      </c>
      <c r="AE219" s="11">
        <f>'OddsRatio_working_3-way'!X219^(1/3)*SIN(('OddsRatio_working_3-way'!Y219+4*PI())/3)</f>
        <v>-0.53399941907137305</v>
      </c>
      <c r="AF219" s="11">
        <f>-'OddsRatio_working_3-way'!U219/(3*'OddsRatio_working_3-way'!X219^(1/3))*COS(('OddsRatio_working_3-way'!Y219)/3)</f>
        <v>0.52785086857820351</v>
      </c>
      <c r="AG219" s="11">
        <f>-'OddsRatio_working_3-way'!U219/(3*'OddsRatio_working_3-way'!X219^(1/3))*COS(('OddsRatio_working_3-way'!Y219+2*PI())/3)</f>
        <v>-0.39706325646567969</v>
      </c>
      <c r="AH219" s="11">
        <f>-'OddsRatio_working_3-way'!U219/(3*'OddsRatio_working_3-way'!X219^(1/3))*COS(('OddsRatio_working_3-way'!Y219+4*PI())/3)</f>
        <v>-0.13078761211252415</v>
      </c>
      <c r="AI219" s="11">
        <f>'OddsRatio_working_3-way'!U219/(3*'OddsRatio_working_3-way'!X219^(1/3))*SIN(('OddsRatio_working_3-way'!Y219)/3)</f>
        <v>-0.15373431494593562</v>
      </c>
      <c r="AJ219" s="11">
        <f>'OddsRatio_working_3-way'!U219/(3*'OddsRatio_working_3-way'!X219^(1/3))*SIN(('OddsRatio_working_3-way'!Y219+2*PI())/3)</f>
        <v>-0.38026510412543757</v>
      </c>
      <c r="AK219" s="11">
        <f>'OddsRatio_working_3-way'!U219/(3*'OddsRatio_working_3-way'!X219^(1/3))*SIN(('OddsRatio_working_3-way'!Y219+4*PI())/3)</f>
        <v>0.53399941907137305</v>
      </c>
      <c r="AL219" s="11">
        <f>'OddsRatio_working_3-way'!Z219+'OddsRatio_working_3-way'!AF219</f>
        <v>1.055701737156407</v>
      </c>
      <c r="AM219" s="11">
        <f>'OddsRatio_working_3-way'!AA219+'OddsRatio_working_3-way'!AG219</f>
        <v>-0.79412651293135939</v>
      </c>
      <c r="AN219" s="11">
        <f>'OddsRatio_working_3-way'!AB219+'OddsRatio_working_3-way'!AH219</f>
        <v>-0.26157522422504831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1.055701737156407</v>
      </c>
      <c r="AS219" s="11">
        <f>IF(('OddsRatio_working_3-way'!X219=0),IF(Q219&gt;0,-Q219^(1/3),(-Q219)^(1/3)),'OddsRatio_working_3-way'!AM219-'OddsRatio_working_3-way'!R219/3)</f>
        <v>-0.79412651293135939</v>
      </c>
      <c r="AT219" s="11">
        <f>IF(('OddsRatio_working_3-way'!X219=0),IF(Q219&gt;0,-Q219^(1/3),(-Q219)^(1/3)),'OddsRatio_working_3-way'!AN219-'OddsRatio_working_3-way'!R219/3)</f>
        <v>-0.26157522422504831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2.42</v>
      </c>
      <c r="B220" s="4">
        <f>IF('True_Odds_Calculator_3-way'!B221="","",'True_Odds_Calculator_3-way'!B221)</f>
        <v>3.68</v>
      </c>
      <c r="C220" s="4">
        <f>IF('True_Odds_Calculator_3-way'!C221="","",'True_Odds_Calculator_3-way'!C221)</f>
        <v>2.92</v>
      </c>
      <c r="D220" s="9">
        <f t="shared" si="52"/>
        <v>0.40320349772555758</v>
      </c>
      <c r="E220" s="9">
        <f t="shared" si="53"/>
        <v>0.26360891529256342</v>
      </c>
      <c r="F220" s="9">
        <f t="shared" si="54"/>
        <v>0.333187586981879</v>
      </c>
      <c r="G220" s="9">
        <f t="shared" si="55"/>
        <v>1.0423501515353866</v>
      </c>
      <c r="H220" s="9">
        <f t="shared" si="56"/>
        <v>2.4801372151802483</v>
      </c>
      <c r="I220" s="9">
        <f t="shared" si="57"/>
        <v>3.7934984061148356</v>
      </c>
      <c r="J220" s="9">
        <f t="shared" si="58"/>
        <v>3.0013122909479422</v>
      </c>
      <c r="K220" s="11">
        <f t="shared" si="59"/>
        <v>0.41322314049586778</v>
      </c>
      <c r="L220" s="11">
        <f t="shared" si="60"/>
        <v>0.27173913043478259</v>
      </c>
      <c r="M220" s="11">
        <f t="shared" si="61"/>
        <v>0.34246575342465752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-0.28098189103116267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0.23149971204819869</v>
      </c>
      <c r="Q220" s="11">
        <f>2*'OddsRatio_working_3-way'!K220*'OddsRatio_working_3-way'!L220*'OddsRatio_working_3-way'!M220</f>
        <v>7.691020333827199E-2</v>
      </c>
      <c r="R220" s="11">
        <f t="shared" si="62"/>
        <v>0</v>
      </c>
      <c r="S220" s="11">
        <f t="shared" si="63"/>
        <v>-0.82389548735197282</v>
      </c>
      <c r="T220" s="11">
        <f t="shared" si="64"/>
        <v>-0.27371943101394447</v>
      </c>
      <c r="U220" s="11">
        <f>'OddsRatio_working_3-way'!S220-'OddsRatio_working_3-way'!R220^2/3</f>
        <v>-0.82389548735197282</v>
      </c>
      <c r="V220" s="11">
        <f>'OddsRatio_working_3-way'!S220*'OddsRatio_working_3-way'!R220/3-2*'OddsRatio_working_3-way'!R220^3/27-'OddsRatio_working_3-way'!T220</f>
        <v>0.27371943101394447</v>
      </c>
      <c r="W220" s="11">
        <f>'OddsRatio_working_3-way'!V220^2+4*'OddsRatio_working_3-way'!U220^3/27</f>
        <v>-7.9315051240885087E-3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0.14392170791674028</v>
      </c>
      <c r="Y220" s="11">
        <f>IF('OddsRatio_working_3-way'!W220&gt;=0,IF('OddsRatio_working_3-way'!V220+SQRT('OddsRatio_working_3-way'!W220)&gt;0,0,PI()),ACOS('OddsRatio_working_3-way'!V220/(2*'OddsRatio_working_3-way'!X220)))</f>
        <v>0.31456290324619229</v>
      </c>
      <c r="Z220" s="11">
        <f>'OddsRatio_working_3-way'!X220^(1/3)*COS('OddsRatio_working_3-way'!Y220/3)</f>
        <v>0.52117507576769329</v>
      </c>
      <c r="AA220" s="11">
        <f>'OddsRatio_working_3-way'!X220^(1/3)*COS(('OddsRatio_working_3-way'!Y220+2*PI())/3)</f>
        <v>-0.30808782353454123</v>
      </c>
      <c r="AB220" s="11">
        <f>'OddsRatio_working_3-way'!X220^(1/3)*COS(('OddsRatio_working_3-way'!Y220+4*PI())/3)</f>
        <v>-0.21308725223315192</v>
      </c>
      <c r="AC220" s="11">
        <f>'OddsRatio_working_3-way'!X220^(1/3)*SIN('OddsRatio_working_3-way'!Y220/3)</f>
        <v>5.4848605414025371E-2</v>
      </c>
      <c r="AD220" s="11">
        <f>'OddsRatio_working_3-way'!X220^(1/3)*SIN(('OddsRatio_working_3-way'!Y220+2*PI())/3)</f>
        <v>0.42392655272708935</v>
      </c>
      <c r="AE220" s="11">
        <f>'OddsRatio_working_3-way'!X220^(1/3)*SIN(('OddsRatio_working_3-way'!Y220+4*PI())/3)</f>
        <v>-0.47877515814111465</v>
      </c>
      <c r="AF220" s="11">
        <f>-'OddsRatio_working_3-way'!U220/(3*'OddsRatio_working_3-way'!X220^(1/3))*COS(('OddsRatio_working_3-way'!Y220)/3)</f>
        <v>0.52117507576769329</v>
      </c>
      <c r="AG220" s="11">
        <f>-'OddsRatio_working_3-way'!U220/(3*'OddsRatio_working_3-way'!X220^(1/3))*COS(('OddsRatio_working_3-way'!Y220+2*PI())/3)</f>
        <v>-0.30808782353454123</v>
      </c>
      <c r="AH220" s="11">
        <f>-'OddsRatio_working_3-way'!U220/(3*'OddsRatio_working_3-way'!X220^(1/3))*COS(('OddsRatio_working_3-way'!Y220+4*PI())/3)</f>
        <v>-0.21308725223315192</v>
      </c>
      <c r="AI220" s="11">
        <f>'OddsRatio_working_3-way'!U220/(3*'OddsRatio_working_3-way'!X220^(1/3))*SIN(('OddsRatio_working_3-way'!Y220)/3)</f>
        <v>-5.4848605414025371E-2</v>
      </c>
      <c r="AJ220" s="11">
        <f>'OddsRatio_working_3-way'!U220/(3*'OddsRatio_working_3-way'!X220^(1/3))*SIN(('OddsRatio_working_3-way'!Y220+2*PI())/3)</f>
        <v>-0.42392655272708935</v>
      </c>
      <c r="AK220" s="11">
        <f>'OddsRatio_working_3-way'!U220/(3*'OddsRatio_working_3-way'!X220^(1/3))*SIN(('OddsRatio_working_3-way'!Y220+4*PI())/3)</f>
        <v>0.47877515814111465</v>
      </c>
      <c r="AL220" s="11">
        <f>'OddsRatio_working_3-way'!Z220+'OddsRatio_working_3-way'!AF220</f>
        <v>1.0423501515353866</v>
      </c>
      <c r="AM220" s="11">
        <f>'OddsRatio_working_3-way'!AA220+'OddsRatio_working_3-way'!AG220</f>
        <v>-0.61617564706908245</v>
      </c>
      <c r="AN220" s="11">
        <f>'OddsRatio_working_3-way'!AB220+'OddsRatio_working_3-way'!AH220</f>
        <v>-0.42617450446630384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1.0423501515353866</v>
      </c>
      <c r="AS220" s="11">
        <f>IF(('OddsRatio_working_3-way'!X220=0),IF(Q220&gt;0,-Q220^(1/3),(-Q220)^(1/3)),'OddsRatio_working_3-way'!AM220-'OddsRatio_working_3-way'!R220/3)</f>
        <v>-0.61617564706908245</v>
      </c>
      <c r="AT220" s="11">
        <f>IF(('OddsRatio_working_3-way'!X220=0),IF(Q220&gt;0,-Q220^(1/3),(-Q220)^(1/3)),'OddsRatio_working_3-way'!AN220-'OddsRatio_working_3-way'!R220/3)</f>
        <v>-0.42617450446630384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1.72</v>
      </c>
      <c r="B221" s="4">
        <f>IF('True_Odds_Calculator_3-way'!B222="","",'True_Odds_Calculator_3-way'!B222)</f>
        <v>3.97</v>
      </c>
      <c r="C221" s="4">
        <f>IF('True_Odds_Calculator_3-way'!C222="","",'True_Odds_Calculator_3-way'!C222)</f>
        <v>5.0599999999999996</v>
      </c>
      <c r="D221" s="9">
        <f t="shared" si="52"/>
        <v>0.56851274213782221</v>
      </c>
      <c r="E221" s="9">
        <f t="shared" si="53"/>
        <v>0.24208537880154962</v>
      </c>
      <c r="F221" s="9">
        <f t="shared" si="54"/>
        <v>0.18940187906062819</v>
      </c>
      <c r="G221" s="9">
        <f t="shared" si="55"/>
        <v>1.0541326758805183</v>
      </c>
      <c r="H221" s="9">
        <f t="shared" si="56"/>
        <v>1.7589755266339731</v>
      </c>
      <c r="I221" s="9">
        <f t="shared" si="57"/>
        <v>4.1307740473651391</v>
      </c>
      <c r="J221" s="9">
        <f t="shared" si="58"/>
        <v>5.2797786640749038</v>
      </c>
      <c r="K221" s="11">
        <f t="shared" si="59"/>
        <v>0.58139534883720934</v>
      </c>
      <c r="L221" s="11">
        <f t="shared" si="60"/>
        <v>0.25188916876574308</v>
      </c>
      <c r="M221" s="11">
        <f t="shared" si="61"/>
        <v>0.19762845849802374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-0.25127281710910698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0.22430152793621991</v>
      </c>
      <c r="Q221" s="11">
        <f>2*'OddsRatio_working_3-way'!K221*'OddsRatio_working_3-way'!L221*'OddsRatio_working_3-way'!M221</f>
        <v>5.78842652738632E-2</v>
      </c>
      <c r="R221" s="11">
        <f t="shared" si="62"/>
        <v>0</v>
      </c>
      <c r="S221" s="11">
        <f t="shared" si="63"/>
        <v>-0.89266133327436026</v>
      </c>
      <c r="T221" s="11">
        <f t="shared" si="64"/>
        <v>-0.23036421503854457</v>
      </c>
      <c r="U221" s="11">
        <f>'OddsRatio_working_3-way'!S221-'OddsRatio_working_3-way'!R221^2/3</f>
        <v>-0.89266133327436026</v>
      </c>
      <c r="V221" s="11">
        <f>'OddsRatio_working_3-way'!S221*'OddsRatio_working_3-way'!R221/3-2*'OddsRatio_working_3-way'!R221^3/27-'OddsRatio_working_3-way'!T221</f>
        <v>0.23036421503854457</v>
      </c>
      <c r="W221" s="11">
        <f>'OddsRatio_working_3-way'!V221^2+4*'OddsRatio_working_3-way'!U221^3/27</f>
        <v>-5.2311892267361444E-2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0.16231109314961059</v>
      </c>
      <c r="Y221" s="11">
        <f>IF('OddsRatio_working_3-way'!W221&gt;=0,IF('OddsRatio_working_3-way'!V221+SQRT('OddsRatio_working_3-way'!W221)&gt;0,0,PI()),ACOS('OddsRatio_working_3-way'!V221/(2*'OddsRatio_working_3-way'!X221)))</f>
        <v>0.78181214655137932</v>
      </c>
      <c r="Z221" s="11">
        <f>'OddsRatio_working_3-way'!X221^(1/3)*COS('OddsRatio_working_3-way'!Y221/3)</f>
        <v>0.52706633794025926</v>
      </c>
      <c r="AA221" s="11">
        <f>'OddsRatio_working_3-way'!X221^(1/3)*COS(('OddsRatio_working_3-way'!Y221+2*PI())/3)</f>
        <v>-0.38525473598384108</v>
      </c>
      <c r="AB221" s="11">
        <f>'OddsRatio_working_3-way'!X221^(1/3)*COS(('OddsRatio_working_3-way'!Y221+4*PI())/3)</f>
        <v>-0.14181160195641809</v>
      </c>
      <c r="AC221" s="11">
        <f>'OddsRatio_working_3-way'!X221^(1/3)*SIN('OddsRatio_working_3-way'!Y221/3)</f>
        <v>0.14055195896309877</v>
      </c>
      <c r="AD221" s="11">
        <f>'OddsRatio_working_3-way'!X221^(1/3)*SIN(('OddsRatio_working_3-way'!Y221+2*PI())/3)</f>
        <v>0.38617685865434903</v>
      </c>
      <c r="AE221" s="11">
        <f>'OddsRatio_working_3-way'!X221^(1/3)*SIN(('OddsRatio_working_3-way'!Y221+4*PI())/3)</f>
        <v>-0.52672881761744783</v>
      </c>
      <c r="AF221" s="11">
        <f>-'OddsRatio_working_3-way'!U221/(3*'OddsRatio_working_3-way'!X221^(1/3))*COS(('OddsRatio_working_3-way'!Y221)/3)</f>
        <v>0.52706633794025914</v>
      </c>
      <c r="AG221" s="11">
        <f>-'OddsRatio_working_3-way'!U221/(3*'OddsRatio_working_3-way'!X221^(1/3))*COS(('OddsRatio_working_3-way'!Y221+2*PI())/3)</f>
        <v>-0.38525473598384097</v>
      </c>
      <c r="AH221" s="11">
        <f>-'OddsRatio_working_3-way'!U221/(3*'OddsRatio_working_3-way'!X221^(1/3))*COS(('OddsRatio_working_3-way'!Y221+4*PI())/3)</f>
        <v>-0.14181160195641807</v>
      </c>
      <c r="AI221" s="11">
        <f>'OddsRatio_working_3-way'!U221/(3*'OddsRatio_working_3-way'!X221^(1/3))*SIN(('OddsRatio_working_3-way'!Y221)/3)</f>
        <v>-0.14055195896309874</v>
      </c>
      <c r="AJ221" s="11">
        <f>'OddsRatio_working_3-way'!U221/(3*'OddsRatio_working_3-way'!X221^(1/3))*SIN(('OddsRatio_working_3-way'!Y221+2*PI())/3)</f>
        <v>-0.38617685865434898</v>
      </c>
      <c r="AK221" s="11">
        <f>'OddsRatio_working_3-way'!U221/(3*'OddsRatio_working_3-way'!X221^(1/3))*SIN(('OddsRatio_working_3-way'!Y221+4*PI())/3)</f>
        <v>0.52672881761744772</v>
      </c>
      <c r="AL221" s="11">
        <f>'OddsRatio_working_3-way'!Z221+'OddsRatio_working_3-way'!AF221</f>
        <v>1.0541326758805183</v>
      </c>
      <c r="AM221" s="11">
        <f>'OddsRatio_working_3-way'!AA221+'OddsRatio_working_3-way'!AG221</f>
        <v>-0.77050947196768205</v>
      </c>
      <c r="AN221" s="11">
        <f>'OddsRatio_working_3-way'!AB221+'OddsRatio_working_3-way'!AH221</f>
        <v>-0.28362320391283613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1.0541326758805183</v>
      </c>
      <c r="AS221" s="11">
        <f>IF(('OddsRatio_working_3-way'!X221=0),IF(Q221&gt;0,-Q221^(1/3),(-Q221)^(1/3)),'OddsRatio_working_3-way'!AM221-'OddsRatio_working_3-way'!R221/3)</f>
        <v>-0.77050947196768205</v>
      </c>
      <c r="AT221" s="11">
        <f>IF(('OddsRatio_working_3-way'!X221=0),IF(Q221&gt;0,-Q221^(1/3),(-Q221)^(1/3)),'OddsRatio_working_3-way'!AN221-'OddsRatio_working_3-way'!R221/3)</f>
        <v>-0.28362320391283613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1.24</v>
      </c>
      <c r="B222" s="4">
        <f>IF('True_Odds_Calculator_3-way'!B223="","",'True_Odds_Calculator_3-way'!B223)</f>
        <v>6.76</v>
      </c>
      <c r="C222" s="4">
        <f>IF('True_Odds_Calculator_3-way'!C223="","",'True_Odds_Calculator_3-way'!C223)</f>
        <v>13.19</v>
      </c>
      <c r="D222" s="9">
        <f t="shared" si="52"/>
        <v>0.79262994635900452</v>
      </c>
      <c r="E222" s="9">
        <f t="shared" si="53"/>
        <v>0.13738251200956514</v>
      </c>
      <c r="F222" s="9">
        <f t="shared" si="54"/>
        <v>6.9987541631430325E-2</v>
      </c>
      <c r="G222" s="9">
        <f t="shared" si="55"/>
        <v>1.0900949353980951</v>
      </c>
      <c r="H222" s="9">
        <f t="shared" si="56"/>
        <v>1.2616227844955428</v>
      </c>
      <c r="I222" s="9">
        <f t="shared" si="57"/>
        <v>7.2789468278930283</v>
      </c>
      <c r="J222" s="9">
        <f t="shared" si="58"/>
        <v>14.28825726250278</v>
      </c>
      <c r="K222" s="11">
        <f t="shared" si="59"/>
        <v>0.80645161290322587</v>
      </c>
      <c r="L222" s="11">
        <f t="shared" si="60"/>
        <v>0.14792899408284024</v>
      </c>
      <c r="M222" s="11">
        <f t="shared" si="61"/>
        <v>7.5815011372251703E-2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-0.15241378701553243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0.16452031123082397</v>
      </c>
      <c r="Q222" s="11">
        <f>2*'OddsRatio_working_3-way'!K222*'OddsRatio_working_3-way'!L222*'OddsRatio_working_3-way'!M222</f>
        <v>1.8089094143026271E-2</v>
      </c>
      <c r="R222" s="11">
        <f t="shared" si="62"/>
        <v>0</v>
      </c>
      <c r="S222" s="11">
        <f t="shared" si="63"/>
        <v>-1.0794319493817037</v>
      </c>
      <c r="T222" s="11">
        <f t="shared" si="64"/>
        <v>-0.11868410658402458</v>
      </c>
      <c r="U222" s="11">
        <f>'OddsRatio_working_3-way'!S222-'OddsRatio_working_3-way'!R222^2/3</f>
        <v>-1.0794319493817037</v>
      </c>
      <c r="V222" s="11">
        <f>'OddsRatio_working_3-way'!S222*'OddsRatio_working_3-way'!R222/3-2*'OddsRatio_working_3-way'!R222^3/27-'OddsRatio_working_3-way'!T222</f>
        <v>0.11868410658402458</v>
      </c>
      <c r="W222" s="11">
        <f>'OddsRatio_working_3-way'!V222^2+4*'OddsRatio_working_3-way'!U222^3/27</f>
        <v>-0.17224376026379401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0.21582960722491373</v>
      </c>
      <c r="Y222" s="11">
        <f>IF('OddsRatio_working_3-way'!W222&gt;=0,IF('OddsRatio_working_3-way'!V222+SQRT('OddsRatio_working_3-way'!W222)&gt;0,0,PI()),ACOS('OddsRatio_working_3-way'!V222/(2*'OddsRatio_working_3-way'!X222)))</f>
        <v>1.2922600613944546</v>
      </c>
      <c r="Z222" s="11">
        <f>'OddsRatio_working_3-way'!X222^(1/3)*COS('OddsRatio_working_3-way'!Y222/3)</f>
        <v>0.54504746769904766</v>
      </c>
      <c r="AA222" s="11">
        <f>'OddsRatio_working_3-way'!X222^(1/3)*COS(('OddsRatio_working_3-way'!Y222+2*PI())/3)</f>
        <v>-0.48943484654679364</v>
      </c>
      <c r="AB222" s="11">
        <f>'OddsRatio_working_3-way'!X222^(1/3)*COS(('OddsRatio_working_3-way'!Y222+4*PI())/3)</f>
        <v>-5.5612621152254148E-2</v>
      </c>
      <c r="AC222" s="11">
        <f>'OddsRatio_working_3-way'!X222^(1/3)*SIN('OddsRatio_working_3-way'!Y222/3)</f>
        <v>0.25046737861197993</v>
      </c>
      <c r="AD222" s="11">
        <f>'OddsRatio_working_3-way'!X222^(1/3)*SIN(('OddsRatio_working_3-way'!Y222+2*PI())/3)</f>
        <v>0.34679126398976351</v>
      </c>
      <c r="AE222" s="11">
        <f>'OddsRatio_working_3-way'!X222^(1/3)*SIN(('OddsRatio_working_3-way'!Y222+4*PI())/3)</f>
        <v>-0.59725864260174344</v>
      </c>
      <c r="AF222" s="11">
        <f>-'OddsRatio_working_3-way'!U222/(3*'OddsRatio_working_3-way'!X222^(1/3))*COS(('OddsRatio_working_3-way'!Y222)/3)</f>
        <v>0.54504746769904755</v>
      </c>
      <c r="AG222" s="11">
        <f>-'OddsRatio_working_3-way'!U222/(3*'OddsRatio_working_3-way'!X222^(1/3))*COS(('OddsRatio_working_3-way'!Y222+2*PI())/3)</f>
        <v>-0.48943484654679353</v>
      </c>
      <c r="AH222" s="11">
        <f>-'OddsRatio_working_3-way'!U222/(3*'OddsRatio_working_3-way'!X222^(1/3))*COS(('OddsRatio_working_3-way'!Y222+4*PI())/3)</f>
        <v>-5.5612621152254134E-2</v>
      </c>
      <c r="AI222" s="11">
        <f>'OddsRatio_working_3-way'!U222/(3*'OddsRatio_working_3-way'!X222^(1/3))*SIN(('OddsRatio_working_3-way'!Y222)/3)</f>
        <v>-0.25046737861197987</v>
      </c>
      <c r="AJ222" s="11">
        <f>'OddsRatio_working_3-way'!U222/(3*'OddsRatio_working_3-way'!X222^(1/3))*SIN(('OddsRatio_working_3-way'!Y222+2*PI())/3)</f>
        <v>-0.34679126398976345</v>
      </c>
      <c r="AK222" s="11">
        <f>'OddsRatio_working_3-way'!U222/(3*'OddsRatio_working_3-way'!X222^(1/3))*SIN(('OddsRatio_working_3-way'!Y222+4*PI())/3)</f>
        <v>0.59725864260174333</v>
      </c>
      <c r="AL222" s="11">
        <f>'OddsRatio_working_3-way'!Z222+'OddsRatio_working_3-way'!AF222</f>
        <v>1.0900949353980951</v>
      </c>
      <c r="AM222" s="11">
        <f>'OddsRatio_working_3-way'!AA222+'OddsRatio_working_3-way'!AG222</f>
        <v>-0.97886969309358718</v>
      </c>
      <c r="AN222" s="11">
        <f>'OddsRatio_working_3-way'!AB222+'OddsRatio_working_3-way'!AH222</f>
        <v>-0.11122524230450828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1.0900949353980951</v>
      </c>
      <c r="AS222" s="11">
        <f>IF(('OddsRatio_working_3-way'!X222=0),IF(Q222&gt;0,-Q222^(1/3),(-Q222)^(1/3)),'OddsRatio_working_3-way'!AM222-'OddsRatio_working_3-way'!R222/3)</f>
        <v>-0.97886969309358718</v>
      </c>
      <c r="AT222" s="11">
        <f>IF(('OddsRatio_working_3-way'!X222=0),IF(Q222&gt;0,-Q222^(1/3),(-Q222)^(1/3)),'OddsRatio_working_3-way'!AN222-'OddsRatio_working_3-way'!R222/3)</f>
        <v>-0.11122524230450828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4.22</v>
      </c>
      <c r="B223" s="4">
        <f>IF('True_Odds_Calculator_3-way'!B224="","",'True_Odds_Calculator_3-way'!B224)</f>
        <v>3.53</v>
      </c>
      <c r="C223" s="4">
        <f>IF('True_Odds_Calculator_3-way'!C224="","",'True_Odds_Calculator_3-way'!C224)</f>
        <v>1.99</v>
      </c>
      <c r="D223" s="9">
        <f t="shared" si="52"/>
        <v>0.23050049281734716</v>
      </c>
      <c r="E223" s="9">
        <f t="shared" si="53"/>
        <v>0.27601304292612694</v>
      </c>
      <c r="F223" s="9">
        <f t="shared" si="54"/>
        <v>0.49348646425652581</v>
      </c>
      <c r="G223" s="9">
        <f t="shared" si="55"/>
        <v>1.0367656889133237</v>
      </c>
      <c r="H223" s="9">
        <f t="shared" si="56"/>
        <v>4.3383855183009024</v>
      </c>
      <c r="I223" s="9">
        <f t="shared" si="57"/>
        <v>3.6230171929507091</v>
      </c>
      <c r="J223" s="9">
        <f t="shared" si="58"/>
        <v>2.0263980320241908</v>
      </c>
      <c r="K223" s="11">
        <f t="shared" si="59"/>
        <v>0.23696682464454977</v>
      </c>
      <c r="L223" s="11">
        <f t="shared" si="60"/>
        <v>0.28328611898016998</v>
      </c>
      <c r="M223" s="11">
        <f t="shared" si="61"/>
        <v>0.50251256281407031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-0.27206417274941219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0.22736293337854502</v>
      </c>
      <c r="Q223" s="11">
        <f>2*'OddsRatio_working_3-way'!K223*'OddsRatio_working_3-way'!L223*'OddsRatio_working_3-way'!M223</f>
        <v>6.746674580965728E-2</v>
      </c>
      <c r="R223" s="11">
        <f t="shared" si="62"/>
        <v>0</v>
      </c>
      <c r="S223" s="11">
        <f t="shared" si="63"/>
        <v>-0.83569597231738502</v>
      </c>
      <c r="T223" s="11">
        <f t="shared" si="64"/>
        <v>-0.24798100068765136</v>
      </c>
      <c r="U223" s="11">
        <f>'OddsRatio_working_3-way'!S223-'OddsRatio_working_3-way'!R223^2/3</f>
        <v>-0.83569597231738502</v>
      </c>
      <c r="V223" s="11">
        <f>'OddsRatio_working_3-way'!S223*'OddsRatio_working_3-way'!R223/3-2*'OddsRatio_working_3-way'!R223^3/27-'OddsRatio_working_3-way'!T223</f>
        <v>0.24798100068765136</v>
      </c>
      <c r="W223" s="11">
        <f>'OddsRatio_working_3-way'!V223^2+4*'OddsRatio_working_3-way'!U223^3/27</f>
        <v>-2.4970584275674515E-2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0.14702479465869309</v>
      </c>
      <c r="Y223" s="11">
        <f>IF('OddsRatio_working_3-way'!W223&gt;=0,IF('OddsRatio_working_3-way'!V223+SQRT('OddsRatio_working_3-way'!W223)&gt;0,0,PI()),ACOS('OddsRatio_working_3-way'!V223/(2*'OddsRatio_working_3-way'!X223)))</f>
        <v>0.56734534119413982</v>
      </c>
      <c r="Z223" s="11">
        <f>'OddsRatio_working_3-way'!X223^(1/3)*COS('OddsRatio_working_3-way'!Y223/3)</f>
        <v>0.51838284445666194</v>
      </c>
      <c r="AA223" s="11">
        <f>'OddsRatio_working_3-way'!X223^(1/3)*COS(('OddsRatio_working_3-way'!Y223+2*PI())/3)</f>
        <v>-0.34511821088653405</v>
      </c>
      <c r="AB223" s="11">
        <f>'OddsRatio_working_3-way'!X223^(1/3)*COS(('OddsRatio_working_3-way'!Y223+4*PI())/3)</f>
        <v>-0.17326463357012797</v>
      </c>
      <c r="AC223" s="11">
        <f>'OddsRatio_working_3-way'!X223^(1/3)*SIN('OddsRatio_working_3-way'!Y223/3)</f>
        <v>9.921970912482736E-2</v>
      </c>
      <c r="AD223" s="11">
        <f>'OddsRatio_working_3-way'!X223^(1/3)*SIN(('OddsRatio_working_3-way'!Y223+2*PI())/3)</f>
        <v>0.39932285762309283</v>
      </c>
      <c r="AE223" s="11">
        <f>'OddsRatio_working_3-way'!X223^(1/3)*SIN(('OddsRatio_working_3-way'!Y223+4*PI())/3)</f>
        <v>-0.49854256674792014</v>
      </c>
      <c r="AF223" s="11">
        <f>-'OddsRatio_working_3-way'!U223/(3*'OddsRatio_working_3-way'!X223^(1/3))*COS(('OddsRatio_working_3-way'!Y223)/3)</f>
        <v>0.51838284445666172</v>
      </c>
      <c r="AG223" s="11">
        <f>-'OddsRatio_working_3-way'!U223/(3*'OddsRatio_working_3-way'!X223^(1/3))*COS(('OddsRatio_working_3-way'!Y223+2*PI())/3)</f>
        <v>-0.34511821088653394</v>
      </c>
      <c r="AH223" s="11">
        <f>-'OddsRatio_working_3-way'!U223/(3*'OddsRatio_working_3-way'!X223^(1/3))*COS(('OddsRatio_working_3-way'!Y223+4*PI())/3)</f>
        <v>-0.17326463357012792</v>
      </c>
      <c r="AI223" s="11">
        <f>'OddsRatio_working_3-way'!U223/(3*'OddsRatio_working_3-way'!X223^(1/3))*SIN(('OddsRatio_working_3-way'!Y223)/3)</f>
        <v>-9.9219709124827318E-2</v>
      </c>
      <c r="AJ223" s="11">
        <f>'OddsRatio_working_3-way'!U223/(3*'OddsRatio_working_3-way'!X223^(1/3))*SIN(('OddsRatio_working_3-way'!Y223+2*PI())/3)</f>
        <v>-0.39932285762309266</v>
      </c>
      <c r="AK223" s="11">
        <f>'OddsRatio_working_3-way'!U223/(3*'OddsRatio_working_3-way'!X223^(1/3))*SIN(('OddsRatio_working_3-way'!Y223+4*PI())/3)</f>
        <v>0.49854256674791991</v>
      </c>
      <c r="AL223" s="11">
        <f>'OddsRatio_working_3-way'!Z223+'OddsRatio_working_3-way'!AF223</f>
        <v>1.0367656889133237</v>
      </c>
      <c r="AM223" s="11">
        <f>'OddsRatio_working_3-way'!AA223+'OddsRatio_working_3-way'!AG223</f>
        <v>-0.69023642177306799</v>
      </c>
      <c r="AN223" s="11">
        <f>'OddsRatio_working_3-way'!AB223+'OddsRatio_working_3-way'!AH223</f>
        <v>-0.34652926714025589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1.0367656889133237</v>
      </c>
      <c r="AS223" s="11">
        <f>IF(('OddsRatio_working_3-way'!X223=0),IF(Q223&gt;0,-Q223^(1/3),(-Q223)^(1/3)),'OddsRatio_working_3-way'!AM223-'OddsRatio_working_3-way'!R223/3)</f>
        <v>-0.69023642177306799</v>
      </c>
      <c r="AT223" s="11">
        <f>IF(('OddsRatio_working_3-way'!X223=0),IF(Q223&gt;0,-Q223^(1/3),(-Q223)^(1/3)),'OddsRatio_working_3-way'!AN223-'OddsRatio_working_3-way'!R223/3)</f>
        <v>-0.34652926714025589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2.25</v>
      </c>
      <c r="B224" s="4">
        <f>IF('True_Odds_Calculator_3-way'!B225="","",'True_Odds_Calculator_3-way'!B225)</f>
        <v>3.74</v>
      </c>
      <c r="C224" s="4">
        <f>IF('True_Odds_Calculator_3-way'!C225="","",'True_Odds_Calculator_3-way'!C225)</f>
        <v>3.22</v>
      </c>
      <c r="D224" s="9">
        <f t="shared" si="52"/>
        <v>0.43600363584272739</v>
      </c>
      <c r="E224" s="9">
        <f t="shared" si="53"/>
        <v>0.26072349128778177</v>
      </c>
      <c r="F224" s="9">
        <f t="shared" si="54"/>
        <v>0.30327287286949078</v>
      </c>
      <c r="G224" s="9">
        <f t="shared" si="55"/>
        <v>1.0348470843682853</v>
      </c>
      <c r="H224" s="9">
        <f t="shared" si="56"/>
        <v>2.2935588554603568</v>
      </c>
      <c r="I224" s="9">
        <f t="shared" si="57"/>
        <v>3.8354810111691027</v>
      </c>
      <c r="J224" s="9">
        <f t="shared" si="58"/>
        <v>3.297360527297593</v>
      </c>
      <c r="K224" s="11">
        <f t="shared" si="59"/>
        <v>0.44444444444444442</v>
      </c>
      <c r="L224" s="11">
        <f t="shared" si="60"/>
        <v>0.26737967914438499</v>
      </c>
      <c r="M224" s="11">
        <f t="shared" si="61"/>
        <v>0.3105590062111801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-0.28061026782254406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0.22918258212375853</v>
      </c>
      <c r="Q224" s="11">
        <f>2*'OddsRatio_working_3-way'!K224*'OddsRatio_working_3-way'!L224*'OddsRatio_working_3-way'!M224</f>
        <v>7.3810815498795021E-2</v>
      </c>
      <c r="R224" s="11">
        <f t="shared" si="62"/>
        <v>0</v>
      </c>
      <c r="S224" s="11">
        <f t="shared" si="63"/>
        <v>-0.81672913789702084</v>
      </c>
      <c r="T224" s="11">
        <f t="shared" si="64"/>
        <v>-0.26303675938712429</v>
      </c>
      <c r="U224" s="11">
        <f>'OddsRatio_working_3-way'!S224-'OddsRatio_working_3-way'!R224^2/3</f>
        <v>-0.81672913789702084</v>
      </c>
      <c r="V224" s="11">
        <f>'OddsRatio_working_3-way'!S224*'OddsRatio_working_3-way'!R224/3-2*'OddsRatio_working_3-way'!R224^3/27-'OddsRatio_working_3-way'!T224</f>
        <v>0.26303675938712429</v>
      </c>
      <c r="W224" s="11">
        <f>'OddsRatio_working_3-way'!V224^2+4*'OddsRatio_working_3-way'!U224^3/27</f>
        <v>-1.1522226230099464E-2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0.14204802270621314</v>
      </c>
      <c r="Y224" s="11">
        <f>IF('OddsRatio_working_3-way'!W224&gt;=0,IF('OddsRatio_working_3-way'!V224+SQRT('OddsRatio_working_3-way'!W224)&gt;0,0,PI()),ACOS('OddsRatio_working_3-way'!V224/(2*'OddsRatio_working_3-way'!X224)))</f>
        <v>0.3874576191334389</v>
      </c>
      <c r="Z224" s="11">
        <f>'OddsRatio_working_3-way'!X224^(1/3)*COS('OddsRatio_working_3-way'!Y224/3)</f>
        <v>0.51742354218414266</v>
      </c>
      <c r="AA224" s="11">
        <f>'OddsRatio_working_3-way'!X224^(1/3)*COS(('OddsRatio_working_3-way'!Y224+2*PI())/3)</f>
        <v>-0.31690921922741755</v>
      </c>
      <c r="AB224" s="11">
        <f>'OddsRatio_working_3-way'!X224^(1/3)*COS(('OddsRatio_working_3-way'!Y224+4*PI())/3)</f>
        <v>-0.20051432295672519</v>
      </c>
      <c r="AC224" s="11">
        <f>'OddsRatio_working_3-way'!X224^(1/3)*SIN('OddsRatio_working_3-way'!Y224/3)</f>
        <v>6.7200624694182948E-2</v>
      </c>
      <c r="AD224" s="11">
        <f>'OddsRatio_working_3-way'!X224^(1/3)*SIN(('OddsRatio_working_3-way'!Y224+2*PI())/3)</f>
        <v>0.4145016197005052</v>
      </c>
      <c r="AE224" s="11">
        <f>'OddsRatio_working_3-way'!X224^(1/3)*SIN(('OddsRatio_working_3-way'!Y224+4*PI())/3)</f>
        <v>-0.48170224439468806</v>
      </c>
      <c r="AF224" s="11">
        <f>-'OddsRatio_working_3-way'!U224/(3*'OddsRatio_working_3-way'!X224^(1/3))*COS(('OddsRatio_working_3-way'!Y224)/3)</f>
        <v>0.51742354218414266</v>
      </c>
      <c r="AG224" s="11">
        <f>-'OddsRatio_working_3-way'!U224/(3*'OddsRatio_working_3-way'!X224^(1/3))*COS(('OddsRatio_working_3-way'!Y224+2*PI())/3)</f>
        <v>-0.31690921922741755</v>
      </c>
      <c r="AH224" s="11">
        <f>-'OddsRatio_working_3-way'!U224/(3*'OddsRatio_working_3-way'!X224^(1/3))*COS(('OddsRatio_working_3-way'!Y224+4*PI())/3)</f>
        <v>-0.20051432295672519</v>
      </c>
      <c r="AI224" s="11">
        <f>'OddsRatio_working_3-way'!U224/(3*'OddsRatio_working_3-way'!X224^(1/3))*SIN(('OddsRatio_working_3-way'!Y224)/3)</f>
        <v>-6.7200624694182948E-2</v>
      </c>
      <c r="AJ224" s="11">
        <f>'OddsRatio_working_3-way'!U224/(3*'OddsRatio_working_3-way'!X224^(1/3))*SIN(('OddsRatio_working_3-way'!Y224+2*PI())/3)</f>
        <v>-0.4145016197005052</v>
      </c>
      <c r="AK224" s="11">
        <f>'OddsRatio_working_3-way'!U224/(3*'OddsRatio_working_3-way'!X224^(1/3))*SIN(('OddsRatio_working_3-way'!Y224+4*PI())/3)</f>
        <v>0.48170224439468806</v>
      </c>
      <c r="AL224" s="11">
        <f>'OddsRatio_working_3-way'!Z224+'OddsRatio_working_3-way'!AF224</f>
        <v>1.0348470843682853</v>
      </c>
      <c r="AM224" s="11">
        <f>'OddsRatio_working_3-way'!AA224+'OddsRatio_working_3-way'!AG224</f>
        <v>-0.6338184384548351</v>
      </c>
      <c r="AN224" s="11">
        <f>'OddsRatio_working_3-way'!AB224+'OddsRatio_working_3-way'!AH224</f>
        <v>-0.40102864591345039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1.0348470843682853</v>
      </c>
      <c r="AS224" s="11">
        <f>IF(('OddsRatio_working_3-way'!X224=0),IF(Q224&gt;0,-Q224^(1/3),(-Q224)^(1/3)),'OddsRatio_working_3-way'!AM224-'OddsRatio_working_3-way'!R224/3)</f>
        <v>-0.6338184384548351</v>
      </c>
      <c r="AT224" s="11">
        <f>IF(('OddsRatio_working_3-way'!X224=0),IF(Q224&gt;0,-Q224^(1/3),(-Q224)^(1/3)),'OddsRatio_working_3-way'!AN224-'OddsRatio_working_3-way'!R224/3)</f>
        <v>-0.40102864591345039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3.56</v>
      </c>
      <c r="B225" s="4">
        <f>IF('True_Odds_Calculator_3-way'!B226="","",'True_Odds_Calculator_3-way'!B226)</f>
        <v>3.16</v>
      </c>
      <c r="C225" s="4">
        <f>IF('True_Odds_Calculator_3-way'!C226="","",'True_Odds_Calculator_3-way'!C226)</f>
        <v>2.36</v>
      </c>
      <c r="D225" s="9">
        <f t="shared" si="52"/>
        <v>0.27448363665183506</v>
      </c>
      <c r="E225" s="9">
        <f t="shared" si="53"/>
        <v>0.30957799635285627</v>
      </c>
      <c r="F225" s="9">
        <f t="shared" si="54"/>
        <v>0.41593836699530901</v>
      </c>
      <c r="G225" s="9">
        <f t="shared" si="55"/>
        <v>1.0325017290278686</v>
      </c>
      <c r="H225" s="9">
        <f t="shared" si="56"/>
        <v>3.6432044263113434</v>
      </c>
      <c r="I225" s="9">
        <f t="shared" si="57"/>
        <v>3.2302037347001962</v>
      </c>
      <c r="J225" s="9">
        <f t="shared" si="58"/>
        <v>2.4042023514779007</v>
      </c>
      <c r="K225" s="11">
        <f t="shared" si="59"/>
        <v>0.2808988764044944</v>
      </c>
      <c r="L225" s="11">
        <f t="shared" si="60"/>
        <v>0.31645569620253161</v>
      </c>
      <c r="M225" s="11">
        <f t="shared" si="61"/>
        <v>0.42372881355932207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-0.28325888498634388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0.22901002581786711</v>
      </c>
      <c r="Q225" s="11">
        <f>2*'OddsRatio_working_3-way'!K225*'OddsRatio_working_3-way'!L225*'OddsRatio_working_3-way'!M225</f>
        <v>7.5332245334824716E-2</v>
      </c>
      <c r="R225" s="11">
        <f t="shared" si="62"/>
        <v>0</v>
      </c>
      <c r="S225" s="11">
        <f t="shared" si="63"/>
        <v>-0.80848311546840923</v>
      </c>
      <c r="T225" s="11">
        <f t="shared" si="64"/>
        <v>-0.2659483932461873</v>
      </c>
      <c r="U225" s="11">
        <f>'OddsRatio_working_3-way'!S225-'OddsRatio_working_3-way'!R225^2/3</f>
        <v>-0.80848311546840923</v>
      </c>
      <c r="V225" s="11">
        <f>'OddsRatio_working_3-way'!S225*'OddsRatio_working_3-way'!R225/3-2*'OddsRatio_working_3-way'!R225^3/27-'OddsRatio_working_3-way'!T225</f>
        <v>0.2659483932461873</v>
      </c>
      <c r="W225" s="11">
        <f>'OddsRatio_working_3-way'!V225^2+4*'OddsRatio_working_3-way'!U225^3/27</f>
        <v>-7.5619564212097423E-3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0.13990220181562407</v>
      </c>
      <c r="Y225" s="11">
        <f>IF('OddsRatio_working_3-way'!W225&gt;=0,IF('OddsRatio_working_3-way'!V225+SQRT('OddsRatio_working_3-way'!W225)&gt;0,0,PI()),ACOS('OddsRatio_working_3-way'!V225/(2*'OddsRatio_working_3-way'!X225)))</f>
        <v>0.31602069435001434</v>
      </c>
      <c r="Z225" s="11">
        <f>'OddsRatio_working_3-way'!X225^(1/3)*COS('OddsRatio_working_3-way'!Y225/3)</f>
        <v>0.51625086451393443</v>
      </c>
      <c r="AA225" s="11">
        <f>'OddsRatio_working_3-way'!X225^(1/3)*COS(('OddsRatio_working_3-way'!Y225+2*PI())/3)</f>
        <v>-0.30539659189541724</v>
      </c>
      <c r="AB225" s="11">
        <f>'OddsRatio_working_3-way'!X225^(1/3)*COS(('OddsRatio_working_3-way'!Y225+4*PI())/3)</f>
        <v>-0.21085427261851727</v>
      </c>
      <c r="AC225" s="11">
        <f>'OddsRatio_working_3-way'!X225^(1/3)*SIN('OddsRatio_working_3-way'!Y225/3)</f>
        <v>5.4584033484329858E-2</v>
      </c>
      <c r="AD225" s="11">
        <f>'OddsRatio_working_3-way'!X225^(1/3)*SIN(('OddsRatio_working_3-way'!Y225+2*PI())/3)</f>
        <v>0.4197943466525807</v>
      </c>
      <c r="AE225" s="11">
        <f>'OddsRatio_working_3-way'!X225^(1/3)*SIN(('OddsRatio_working_3-way'!Y225+4*PI())/3)</f>
        <v>-0.47437838013691047</v>
      </c>
      <c r="AF225" s="11">
        <f>-'OddsRatio_working_3-way'!U225/(3*'OddsRatio_working_3-way'!X225^(1/3))*COS(('OddsRatio_working_3-way'!Y225)/3)</f>
        <v>0.51625086451393432</v>
      </c>
      <c r="AG225" s="11">
        <f>-'OddsRatio_working_3-way'!U225/(3*'OddsRatio_working_3-way'!X225^(1/3))*COS(('OddsRatio_working_3-way'!Y225+2*PI())/3)</f>
        <v>-0.30539659189541718</v>
      </c>
      <c r="AH225" s="11">
        <f>-'OddsRatio_working_3-way'!U225/(3*'OddsRatio_working_3-way'!X225^(1/3))*COS(('OddsRatio_working_3-way'!Y225+4*PI())/3)</f>
        <v>-0.21085427261851725</v>
      </c>
      <c r="AI225" s="11">
        <f>'OddsRatio_working_3-way'!U225/(3*'OddsRatio_working_3-way'!X225^(1/3))*SIN(('OddsRatio_working_3-way'!Y225)/3)</f>
        <v>-5.4584033484329844E-2</v>
      </c>
      <c r="AJ225" s="11">
        <f>'OddsRatio_working_3-way'!U225/(3*'OddsRatio_working_3-way'!X225^(1/3))*SIN(('OddsRatio_working_3-way'!Y225+2*PI())/3)</f>
        <v>-0.41979434665258059</v>
      </c>
      <c r="AK225" s="11">
        <f>'OddsRatio_working_3-way'!U225/(3*'OddsRatio_working_3-way'!X225^(1/3))*SIN(('OddsRatio_working_3-way'!Y225+4*PI())/3)</f>
        <v>0.47437838013691036</v>
      </c>
      <c r="AL225" s="11">
        <f>'OddsRatio_working_3-way'!Z225+'OddsRatio_working_3-way'!AF225</f>
        <v>1.0325017290278686</v>
      </c>
      <c r="AM225" s="11">
        <f>'OddsRatio_working_3-way'!AA225+'OddsRatio_working_3-way'!AG225</f>
        <v>-0.61079318379083447</v>
      </c>
      <c r="AN225" s="11">
        <f>'OddsRatio_working_3-way'!AB225+'OddsRatio_working_3-way'!AH225</f>
        <v>-0.42170854523703449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1.0325017290278686</v>
      </c>
      <c r="AS225" s="11">
        <f>IF(('OddsRatio_working_3-way'!X225=0),IF(Q225&gt;0,-Q225^(1/3),(-Q225)^(1/3)),'OddsRatio_working_3-way'!AM225-'OddsRatio_working_3-way'!R225/3)</f>
        <v>-0.61079318379083447</v>
      </c>
      <c r="AT225" s="11">
        <f>IF(('OddsRatio_working_3-way'!X225=0),IF(Q225&gt;0,-Q225^(1/3),(-Q225)^(1/3)),'OddsRatio_working_3-way'!AN225-'OddsRatio_working_3-way'!R225/3)</f>
        <v>-0.42170854523703449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2.89</v>
      </c>
      <c r="B226" s="4">
        <f>IF('True_Odds_Calculator_3-way'!B227="","",'True_Odds_Calculator_3-way'!B227)</f>
        <v>3.34</v>
      </c>
      <c r="C226" s="4">
        <f>IF('True_Odds_Calculator_3-way'!C227="","",'True_Odds_Calculator_3-way'!C227)</f>
        <v>2.62</v>
      </c>
      <c r="D226" s="9">
        <f t="shared" si="52"/>
        <v>0.33689456743044266</v>
      </c>
      <c r="E226" s="9">
        <f t="shared" si="53"/>
        <v>0.29095753789985745</v>
      </c>
      <c r="F226" s="9">
        <f t="shared" si="54"/>
        <v>0.37214789466970005</v>
      </c>
      <c r="G226" s="9">
        <f t="shared" si="55"/>
        <v>1.0414220623917494</v>
      </c>
      <c r="H226" s="9">
        <f t="shared" si="56"/>
        <v>2.9682876979204069</v>
      </c>
      <c r="I226" s="9">
        <f t="shared" si="57"/>
        <v>3.4369276259966934</v>
      </c>
      <c r="J226" s="9">
        <f t="shared" si="58"/>
        <v>2.6871037410746346</v>
      </c>
      <c r="K226" s="11">
        <f t="shared" si="59"/>
        <v>0.34602076124567471</v>
      </c>
      <c r="L226" s="11">
        <f t="shared" si="60"/>
        <v>0.29940119760479045</v>
      </c>
      <c r="M226" s="11">
        <f t="shared" si="61"/>
        <v>0.38167938931297707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-0.28330032662955362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0.2313184455463726</v>
      </c>
      <c r="Q226" s="11">
        <f>2*'OddsRatio_working_3-way'!K226*'OddsRatio_working_3-way'!L226*'OddsRatio_working_3-way'!M226</f>
        <v>7.9083229246623102E-2</v>
      </c>
      <c r="R226" s="11">
        <f t="shared" si="62"/>
        <v>0</v>
      </c>
      <c r="S226" s="11">
        <f t="shared" si="63"/>
        <v>-0.81651316219217407</v>
      </c>
      <c r="T226" s="11">
        <f t="shared" si="64"/>
        <v>-0.27914979904005949</v>
      </c>
      <c r="U226" s="11">
        <f>'OddsRatio_working_3-way'!S226-'OddsRatio_working_3-way'!R226^2/3</f>
        <v>-0.81651316219217407</v>
      </c>
      <c r="V226" s="11">
        <f>'OddsRatio_working_3-way'!S226*'OddsRatio_working_3-way'!R226/3-2*'OddsRatio_working_3-way'!R226^3/27-'OddsRatio_working_3-way'!T226</f>
        <v>0.27914979904005949</v>
      </c>
      <c r="W226" s="11">
        <f>'OddsRatio_working_3-way'!V226^2+4*'OddsRatio_working_3-way'!U226^3/27</f>
        <v>-2.7219403854020496E-3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0.14199168170134796</v>
      </c>
      <c r="Y226" s="11">
        <f>IF('OddsRatio_working_3-way'!W226&gt;=0,IF('OddsRatio_working_3-way'!V226+SQRT('OddsRatio_working_3-way'!W226)&gt;0,0,PI()),ACOS('OddsRatio_working_3-way'!V226/(2*'OddsRatio_working_3-way'!X226)))</f>
        <v>0.1847652221306284</v>
      </c>
      <c r="Z226" s="11">
        <f>'OddsRatio_working_3-way'!X226^(1/3)*COS('OddsRatio_working_3-way'!Y226/3)</f>
        <v>0.5207110311958747</v>
      </c>
      <c r="AA226" s="11">
        <f>'OddsRatio_working_3-way'!X226^(1/3)*COS(('OddsRatio_working_3-way'!Y226+2*PI())/3)</f>
        <v>-0.28816391435155236</v>
      </c>
      <c r="AB226" s="11">
        <f>'OddsRatio_working_3-way'!X226^(1/3)*COS(('OddsRatio_working_3-way'!Y226+4*PI())/3)</f>
        <v>-0.23254711684432228</v>
      </c>
      <c r="AC226" s="11">
        <f>'OddsRatio_working_3-way'!X226^(1/3)*SIN('OddsRatio_working_3-way'!Y226/3)</f>
        <v>3.2110373012264215E-2</v>
      </c>
      <c r="AD226" s="11">
        <f>'OddsRatio_working_3-way'!X226^(1/3)*SIN(('OddsRatio_working_3-way'!Y226+2*PI())/3)</f>
        <v>0.43489379454028676</v>
      </c>
      <c r="AE226" s="11">
        <f>'OddsRatio_working_3-way'!X226^(1/3)*SIN(('OddsRatio_working_3-way'!Y226+4*PI())/3)</f>
        <v>-0.46700416755255098</v>
      </c>
      <c r="AF226" s="11">
        <f>-'OddsRatio_working_3-way'!U226/(3*'OddsRatio_working_3-way'!X226^(1/3))*COS(('OddsRatio_working_3-way'!Y226)/3)</f>
        <v>0.5207110311958747</v>
      </c>
      <c r="AG226" s="11">
        <f>-'OddsRatio_working_3-way'!U226/(3*'OddsRatio_working_3-way'!X226^(1/3))*COS(('OddsRatio_working_3-way'!Y226+2*PI())/3)</f>
        <v>-0.28816391435155236</v>
      </c>
      <c r="AH226" s="11">
        <f>-'OddsRatio_working_3-way'!U226/(3*'OddsRatio_working_3-way'!X226^(1/3))*COS(('OddsRatio_working_3-way'!Y226+4*PI())/3)</f>
        <v>-0.23254711684432228</v>
      </c>
      <c r="AI226" s="11">
        <f>'OddsRatio_working_3-way'!U226/(3*'OddsRatio_working_3-way'!X226^(1/3))*SIN(('OddsRatio_working_3-way'!Y226)/3)</f>
        <v>-3.2110373012264215E-2</v>
      </c>
      <c r="AJ226" s="11">
        <f>'OddsRatio_working_3-way'!U226/(3*'OddsRatio_working_3-way'!X226^(1/3))*SIN(('OddsRatio_working_3-way'!Y226+2*PI())/3)</f>
        <v>-0.43489379454028676</v>
      </c>
      <c r="AK226" s="11">
        <f>'OddsRatio_working_3-way'!U226/(3*'OddsRatio_working_3-way'!X226^(1/3))*SIN(('OddsRatio_working_3-way'!Y226+4*PI())/3)</f>
        <v>0.46700416755255098</v>
      </c>
      <c r="AL226" s="11">
        <f>'OddsRatio_working_3-way'!Z226+'OddsRatio_working_3-way'!AF226</f>
        <v>1.0414220623917494</v>
      </c>
      <c r="AM226" s="11">
        <f>'OddsRatio_working_3-way'!AA226+'OddsRatio_working_3-way'!AG226</f>
        <v>-0.57632782870310473</v>
      </c>
      <c r="AN226" s="11">
        <f>'OddsRatio_working_3-way'!AB226+'OddsRatio_working_3-way'!AH226</f>
        <v>-0.46509423368864455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1.0414220623917494</v>
      </c>
      <c r="AS226" s="11">
        <f>IF(('OddsRatio_working_3-way'!X226=0),IF(Q226&gt;0,-Q226^(1/3),(-Q226)^(1/3)),'OddsRatio_working_3-way'!AM226-'OddsRatio_working_3-way'!R226/3)</f>
        <v>-0.57632782870310473</v>
      </c>
      <c r="AT226" s="11">
        <f>IF(('OddsRatio_working_3-way'!X226=0),IF(Q226&gt;0,-Q226^(1/3),(-Q226)^(1/3)),'OddsRatio_working_3-way'!AN226-'OddsRatio_working_3-way'!R226/3)</f>
        <v>-0.46509423368864455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2.2599999999999998</v>
      </c>
      <c r="B227" s="4">
        <f>IF('True_Odds_Calculator_3-way'!B228="","",'True_Odds_Calculator_3-way'!B228)</f>
        <v>3.33</v>
      </c>
      <c r="C227" s="4">
        <f>IF('True_Odds_Calculator_3-way'!C228="","",'True_Odds_Calculator_3-way'!C228)</f>
        <v>3.49</v>
      </c>
      <c r="D227" s="9">
        <f t="shared" si="52"/>
        <v>0.431497373689462</v>
      </c>
      <c r="E227" s="9">
        <f t="shared" si="53"/>
        <v>0.2910064379963111</v>
      </c>
      <c r="F227" s="9">
        <f t="shared" si="54"/>
        <v>0.27749618831422701</v>
      </c>
      <c r="G227" s="9">
        <f t="shared" si="55"/>
        <v>1.0456438163367161</v>
      </c>
      <c r="H227" s="9">
        <f t="shared" si="56"/>
        <v>2.317511208584262</v>
      </c>
      <c r="I227" s="9">
        <f t="shared" si="57"/>
        <v>3.4363500920645484</v>
      </c>
      <c r="J227" s="9">
        <f t="shared" si="58"/>
        <v>3.6036531026784226</v>
      </c>
      <c r="K227" s="11">
        <f t="shared" si="59"/>
        <v>0.44247787610619471</v>
      </c>
      <c r="L227" s="11">
        <f t="shared" si="60"/>
        <v>0.3003003003003003</v>
      </c>
      <c r="M227" s="11">
        <f t="shared" si="61"/>
        <v>0.28653295128939826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-0.27832211347691738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0.23148639929835252</v>
      </c>
      <c r="Q227" s="11">
        <f>2*'OddsRatio_working_3-way'!K227*'OddsRatio_working_3-way'!L227*'OddsRatio_working_3-way'!M227</f>
        <v>7.6146841874458082E-2</v>
      </c>
      <c r="R227" s="11">
        <f t="shared" si="62"/>
        <v>0</v>
      </c>
      <c r="S227" s="11">
        <f t="shared" si="63"/>
        <v>-0.83172118954734375</v>
      </c>
      <c r="T227" s="11">
        <f t="shared" si="64"/>
        <v>-0.27359249656162632</v>
      </c>
      <c r="U227" s="11">
        <f>'OddsRatio_working_3-way'!S227-'OddsRatio_working_3-way'!R227^2/3</f>
        <v>-0.83172118954734375</v>
      </c>
      <c r="V227" s="11">
        <f>'OddsRatio_working_3-way'!S227*'OddsRatio_working_3-way'!R227/3-2*'OddsRatio_working_3-way'!R227^3/27-'OddsRatio_working_3-way'!T227</f>
        <v>0.27359249656162632</v>
      </c>
      <c r="W227" s="11">
        <f>'OddsRatio_working_3-way'!V227^2+4*'OddsRatio_working_3-way'!U227^3/27</f>
        <v>-1.0384414587431043E-2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0.14597711187225085</v>
      </c>
      <c r="Y227" s="11">
        <f>IF('OddsRatio_working_3-way'!W227&gt;=0,IF('OddsRatio_working_3-way'!V227+SQRT('OddsRatio_working_3-way'!W227)&gt;0,0,PI()),ACOS('OddsRatio_working_3-way'!V227/(2*'OddsRatio_working_3-way'!X227)))</f>
        <v>0.35654737707615891</v>
      </c>
      <c r="Z227" s="11">
        <f>'OddsRatio_working_3-way'!X227^(1/3)*COS('OddsRatio_working_3-way'!Y227/3)</f>
        <v>0.52282190816835816</v>
      </c>
      <c r="AA227" s="11">
        <f>'OddsRatio_working_3-way'!X227^(1/3)*COS(('OddsRatio_working_3-way'!Y227+2*PI())/3)</f>
        <v>-0.31547791850085116</v>
      </c>
      <c r="AB227" s="11">
        <f>'OddsRatio_working_3-way'!X227^(1/3)*COS(('OddsRatio_working_3-way'!Y227+4*PI())/3)</f>
        <v>-0.20734398966750703</v>
      </c>
      <c r="AC227" s="11">
        <f>'OddsRatio_working_3-way'!X227^(1/3)*SIN('OddsRatio_working_3-way'!Y227/3)</f>
        <v>6.243115292046314E-2</v>
      </c>
      <c r="AD227" s="11">
        <f>'OddsRatio_working_3-way'!X227^(1/3)*SIN(('OddsRatio_working_3-way'!Y227+2*PI())/3)</f>
        <v>0.42156147766862145</v>
      </c>
      <c r="AE227" s="11">
        <f>'OddsRatio_working_3-way'!X227^(1/3)*SIN(('OddsRatio_working_3-way'!Y227+4*PI())/3)</f>
        <v>-0.48399263058908454</v>
      </c>
      <c r="AF227" s="11">
        <f>-'OddsRatio_working_3-way'!U227/(3*'OddsRatio_working_3-way'!X227^(1/3))*COS(('OddsRatio_working_3-way'!Y227)/3)</f>
        <v>0.52282190816835805</v>
      </c>
      <c r="AG227" s="11">
        <f>-'OddsRatio_working_3-way'!U227/(3*'OddsRatio_working_3-way'!X227^(1/3))*COS(('OddsRatio_working_3-way'!Y227+2*PI())/3)</f>
        <v>-0.31547791850085111</v>
      </c>
      <c r="AH227" s="11">
        <f>-'OddsRatio_working_3-way'!U227/(3*'OddsRatio_working_3-way'!X227^(1/3))*COS(('OddsRatio_working_3-way'!Y227+4*PI())/3)</f>
        <v>-0.207343989667507</v>
      </c>
      <c r="AI227" s="11">
        <f>'OddsRatio_working_3-way'!U227/(3*'OddsRatio_working_3-way'!X227^(1/3))*SIN(('OddsRatio_working_3-way'!Y227)/3)</f>
        <v>-6.2431152920463126E-2</v>
      </c>
      <c r="AJ227" s="11">
        <f>'OddsRatio_working_3-way'!U227/(3*'OddsRatio_working_3-way'!X227^(1/3))*SIN(('OddsRatio_working_3-way'!Y227+2*PI())/3)</f>
        <v>-0.42156147766862134</v>
      </c>
      <c r="AK227" s="11">
        <f>'OddsRatio_working_3-way'!U227/(3*'OddsRatio_working_3-way'!X227^(1/3))*SIN(('OddsRatio_working_3-way'!Y227+4*PI())/3)</f>
        <v>0.48399263058908443</v>
      </c>
      <c r="AL227" s="11">
        <f>'OddsRatio_working_3-way'!Z227+'OddsRatio_working_3-way'!AF227</f>
        <v>1.0456438163367161</v>
      </c>
      <c r="AM227" s="11">
        <f>'OddsRatio_working_3-way'!AA227+'OddsRatio_working_3-way'!AG227</f>
        <v>-0.63095583700170232</v>
      </c>
      <c r="AN227" s="11">
        <f>'OddsRatio_working_3-way'!AB227+'OddsRatio_working_3-way'!AH227</f>
        <v>-0.414687979335014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1.0456438163367161</v>
      </c>
      <c r="AS227" s="11">
        <f>IF(('OddsRatio_working_3-way'!X227=0),IF(Q227&gt;0,-Q227^(1/3),(-Q227)^(1/3)),'OddsRatio_working_3-way'!AM227-'OddsRatio_working_3-way'!R227/3)</f>
        <v>-0.63095583700170232</v>
      </c>
      <c r="AT227" s="11">
        <f>IF(('OddsRatio_working_3-way'!X227=0),IF(Q227&gt;0,-Q227^(1/3),(-Q227)^(1/3)),'OddsRatio_working_3-way'!AN227-'OddsRatio_working_3-way'!R227/3)</f>
        <v>-0.414687979335014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2.84</v>
      </c>
      <c r="B228" s="4">
        <f>IF('True_Odds_Calculator_3-way'!B229="","",'True_Odds_Calculator_3-way'!B229)</f>
        <v>3.26</v>
      </c>
      <c r="C228" s="4">
        <f>IF('True_Odds_Calculator_3-way'!C229="","",'True_Odds_Calculator_3-way'!C229)</f>
        <v>2.72</v>
      </c>
      <c r="D228" s="9">
        <f t="shared" si="52"/>
        <v>0.34312747779917224</v>
      </c>
      <c r="E228" s="9">
        <f t="shared" si="53"/>
        <v>0.29838773076324865</v>
      </c>
      <c r="F228" s="9">
        <f t="shared" si="54"/>
        <v>0.35848479143757916</v>
      </c>
      <c r="G228" s="9">
        <f t="shared" si="55"/>
        <v>1.0404178011871599</v>
      </c>
      <c r="H228" s="9">
        <f t="shared" si="56"/>
        <v>2.9143687541843737</v>
      </c>
      <c r="I228" s="9">
        <f t="shared" si="57"/>
        <v>3.3513442306829808</v>
      </c>
      <c r="J228" s="9">
        <f t="shared" si="58"/>
        <v>2.7895186180419151</v>
      </c>
      <c r="K228" s="11">
        <f t="shared" si="59"/>
        <v>0.35211267605633806</v>
      </c>
      <c r="L228" s="11">
        <f t="shared" si="60"/>
        <v>0.30674846625766872</v>
      </c>
      <c r="M228" s="11">
        <f t="shared" si="61"/>
        <v>0.36764705882352938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-0.28402061593668837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0.23110968227263251</v>
      </c>
      <c r="Q228" s="11">
        <f>2*'OddsRatio_working_3-way'!K228*'OddsRatio_working_3-way'!L228*'OddsRatio_working_3-way'!M228</f>
        <v>7.9419134801591934E-2</v>
      </c>
      <c r="R228" s="11">
        <f t="shared" si="62"/>
        <v>0</v>
      </c>
      <c r="S228" s="11">
        <f t="shared" si="63"/>
        <v>-0.81370741877466268</v>
      </c>
      <c r="T228" s="11">
        <f t="shared" si="64"/>
        <v>-0.27962454253424834</v>
      </c>
      <c r="U228" s="11">
        <f>'OddsRatio_working_3-way'!S228-'OddsRatio_working_3-way'!R228^2/3</f>
        <v>-0.81370741877466268</v>
      </c>
      <c r="V228" s="11">
        <f>'OddsRatio_working_3-way'!S228*'OddsRatio_working_3-way'!R228/3-2*'OddsRatio_working_3-way'!R228^3/27-'OddsRatio_working_3-way'!T228</f>
        <v>0.27962454253424834</v>
      </c>
      <c r="W228" s="11">
        <f>'OddsRatio_working_3-way'!V228^2+4*'OddsRatio_working_3-way'!U228^3/27</f>
        <v>-1.628154260011283E-3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0.14126043240014075</v>
      </c>
      <c r="Y228" s="11">
        <f>IF('OddsRatio_working_3-way'!W228&gt;=0,IF('OddsRatio_working_3-way'!V228+SQRT('OddsRatio_working_3-way'!W228)&gt;0,0,PI()),ACOS('OddsRatio_working_3-way'!V228/(2*'OddsRatio_working_3-way'!X228)))</f>
        <v>0.14331277220033534</v>
      </c>
      <c r="Z228" s="11">
        <f>'OddsRatio_working_3-way'!X228^(1/3)*COS('OddsRatio_working_3-way'!Y228/3)</f>
        <v>0.52020890059357994</v>
      </c>
      <c r="AA228" s="11">
        <f>'OddsRatio_working_3-way'!X228^(1/3)*COS(('OddsRatio_working_3-way'!Y228+2*PI())/3)</f>
        <v>-0.28164231233274556</v>
      </c>
      <c r="AB228" s="11">
        <f>'OddsRatio_working_3-way'!X228^(1/3)*COS(('OddsRatio_working_3-way'!Y228+4*PI())/3)</f>
        <v>-0.23856658826083449</v>
      </c>
      <c r="AC228" s="11">
        <f>'OddsRatio_working_3-way'!X228^(1/3)*SIN('OddsRatio_working_3-way'!Y228/3)</f>
        <v>2.4869780888456022E-2</v>
      </c>
      <c r="AD228" s="11">
        <f>'OddsRatio_working_3-way'!X228^(1/3)*SIN(('OddsRatio_working_3-way'!Y228+2*PI())/3)</f>
        <v>0.43807923274458599</v>
      </c>
      <c r="AE228" s="11">
        <f>'OddsRatio_working_3-way'!X228^(1/3)*SIN(('OddsRatio_working_3-way'!Y228+4*PI())/3)</f>
        <v>-0.46294901363304186</v>
      </c>
      <c r="AF228" s="11">
        <f>-'OddsRatio_working_3-way'!U228/(3*'OddsRatio_working_3-way'!X228^(1/3))*COS(('OddsRatio_working_3-way'!Y228)/3)</f>
        <v>0.52020890059357994</v>
      </c>
      <c r="AG228" s="11">
        <f>-'OddsRatio_working_3-way'!U228/(3*'OddsRatio_working_3-way'!X228^(1/3))*COS(('OddsRatio_working_3-way'!Y228+2*PI())/3)</f>
        <v>-0.28164231233274556</v>
      </c>
      <c r="AH228" s="11">
        <f>-'OddsRatio_working_3-way'!U228/(3*'OddsRatio_working_3-way'!X228^(1/3))*COS(('OddsRatio_working_3-way'!Y228+4*PI())/3)</f>
        <v>-0.23856658826083449</v>
      </c>
      <c r="AI228" s="11">
        <f>'OddsRatio_working_3-way'!U228/(3*'OddsRatio_working_3-way'!X228^(1/3))*SIN(('OddsRatio_working_3-way'!Y228)/3)</f>
        <v>-2.4869780888456022E-2</v>
      </c>
      <c r="AJ228" s="11">
        <f>'OddsRatio_working_3-way'!U228/(3*'OddsRatio_working_3-way'!X228^(1/3))*SIN(('OddsRatio_working_3-way'!Y228+2*PI())/3)</f>
        <v>-0.43807923274458599</v>
      </c>
      <c r="AK228" s="11">
        <f>'OddsRatio_working_3-way'!U228/(3*'OddsRatio_working_3-way'!X228^(1/3))*SIN(('OddsRatio_working_3-way'!Y228+4*PI())/3)</f>
        <v>0.46294901363304186</v>
      </c>
      <c r="AL228" s="11">
        <f>'OddsRatio_working_3-way'!Z228+'OddsRatio_working_3-way'!AF228</f>
        <v>1.0404178011871599</v>
      </c>
      <c r="AM228" s="11">
        <f>'OddsRatio_working_3-way'!AA228+'OddsRatio_working_3-way'!AG228</f>
        <v>-0.56328462466549112</v>
      </c>
      <c r="AN228" s="11">
        <f>'OddsRatio_working_3-way'!AB228+'OddsRatio_working_3-way'!AH228</f>
        <v>-0.47713317652166898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1.0404178011871599</v>
      </c>
      <c r="AS228" s="11">
        <f>IF(('OddsRatio_working_3-way'!X228=0),IF(Q228&gt;0,-Q228^(1/3),(-Q228)^(1/3)),'OddsRatio_working_3-way'!AM228-'OddsRatio_working_3-way'!R228/3)</f>
        <v>-0.56328462466549112</v>
      </c>
      <c r="AT228" s="11">
        <f>IF(('OddsRatio_working_3-way'!X228=0),IF(Q228&gt;0,-Q228^(1/3),(-Q228)^(1/3)),'OddsRatio_working_3-way'!AN228-'OddsRatio_working_3-way'!R228/3)</f>
        <v>-0.47713317652166898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2.16</v>
      </c>
      <c r="B229" s="4">
        <f>IF('True_Odds_Calculator_3-way'!B230="","",'True_Odds_Calculator_3-way'!B230)</f>
        <v>3.28</v>
      </c>
      <c r="C229" s="4">
        <f>IF('True_Odds_Calculator_3-way'!C230="","",'True_Odds_Calculator_3-way'!C230)</f>
        <v>3.85</v>
      </c>
      <c r="D229" s="9">
        <f t="shared" si="52"/>
        <v>0.45240931705102028</v>
      </c>
      <c r="E229" s="9">
        <f t="shared" si="53"/>
        <v>0.29594222334537451</v>
      </c>
      <c r="F229" s="9">
        <f t="shared" si="54"/>
        <v>0.25164845960360549</v>
      </c>
      <c r="G229" s="9">
        <f t="shared" si="55"/>
        <v>1.0434376918976453</v>
      </c>
      <c r="H229" s="9">
        <f t="shared" si="56"/>
        <v>2.2103877226012685</v>
      </c>
      <c r="I229" s="9">
        <f t="shared" si="57"/>
        <v>3.3790379375266313</v>
      </c>
      <c r="J229" s="9">
        <f t="shared" si="58"/>
        <v>3.9737974219082903</v>
      </c>
      <c r="K229" s="11">
        <f t="shared" si="59"/>
        <v>0.46296296296296291</v>
      </c>
      <c r="L229" s="11">
        <f t="shared" si="60"/>
        <v>0.3048780487804878</v>
      </c>
      <c r="M229" s="11">
        <f t="shared" si="61"/>
        <v>0.25974025974025972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-0.27634357512406316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0.23060160255282205</v>
      </c>
      <c r="Q229" s="11">
        <f>2*'OddsRatio_working_3-way'!K229*'OddsRatio_working_3-way'!L229*'OddsRatio_working_3-way'!M229</f>
        <v>7.3323244054951345E-2</v>
      </c>
      <c r="R229" s="11">
        <f t="shared" si="62"/>
        <v>0</v>
      </c>
      <c r="S229" s="11">
        <f t="shared" si="63"/>
        <v>-0.83447426794451274</v>
      </c>
      <c r="T229" s="11">
        <f t="shared" si="64"/>
        <v>-0.26533363050699921</v>
      </c>
      <c r="U229" s="11">
        <f>'OddsRatio_working_3-way'!S229-'OddsRatio_working_3-way'!R229^2/3</f>
        <v>-0.83447426794451274</v>
      </c>
      <c r="V229" s="11">
        <f>'OddsRatio_working_3-way'!S229*'OddsRatio_working_3-way'!R229/3-2*'OddsRatio_working_3-way'!R229^3/27-'OddsRatio_working_3-way'!T229</f>
        <v>0.26533363050699921</v>
      </c>
      <c r="W229" s="11">
        <f>'OddsRatio_working_3-way'!V229^2+4*'OddsRatio_working_3-way'!U229^3/27</f>
        <v>-1.5684569207158286E-2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0.14670250908316385</v>
      </c>
      <c r="Y229" s="11">
        <f>IF('OddsRatio_working_3-way'!W229&gt;=0,IF('OddsRatio_working_3-way'!V229+SQRT('OddsRatio_working_3-way'!W229)&gt;0,0,PI()),ACOS('OddsRatio_working_3-way'!V229/(2*'OddsRatio_working_3-way'!X229)))</f>
        <v>0.44099953840795991</v>
      </c>
      <c r="Z229" s="11">
        <f>'OddsRatio_working_3-way'!X229^(1/3)*COS('OddsRatio_working_3-way'!Y229/3)</f>
        <v>0.52171884594882267</v>
      </c>
      <c r="AA229" s="11">
        <f>'OddsRatio_working_3-way'!X229^(1/3)*COS(('OddsRatio_working_3-way'!Y229+2*PI())/3)</f>
        <v>-0.32775973181151313</v>
      </c>
      <c r="AB229" s="11">
        <f>'OddsRatio_working_3-way'!X229^(1/3)*COS(('OddsRatio_working_3-way'!Y229+4*PI())/3)</f>
        <v>-0.19395911413730951</v>
      </c>
      <c r="AC229" s="11">
        <f>'OddsRatio_working_3-way'!X229^(1/3)*SIN('OddsRatio_working_3-way'!Y229/3)</f>
        <v>7.7249822631939677E-2</v>
      </c>
      <c r="AD229" s="11">
        <f>'OddsRatio_working_3-way'!X229^(1/3)*SIN(('OddsRatio_working_3-way'!Y229+2*PI())/3)</f>
        <v>0.41319686290881075</v>
      </c>
      <c r="AE229" s="11">
        <f>'OddsRatio_working_3-way'!X229^(1/3)*SIN(('OddsRatio_working_3-way'!Y229+4*PI())/3)</f>
        <v>-0.49044668554075038</v>
      </c>
      <c r="AF229" s="11">
        <f>-'OddsRatio_working_3-way'!U229/(3*'OddsRatio_working_3-way'!X229^(1/3))*COS(('OddsRatio_working_3-way'!Y229)/3)</f>
        <v>0.52171884594882267</v>
      </c>
      <c r="AG229" s="11">
        <f>-'OddsRatio_working_3-way'!U229/(3*'OddsRatio_working_3-way'!X229^(1/3))*COS(('OddsRatio_working_3-way'!Y229+2*PI())/3)</f>
        <v>-0.32775973181151313</v>
      </c>
      <c r="AH229" s="11">
        <f>-'OddsRatio_working_3-way'!U229/(3*'OddsRatio_working_3-way'!X229^(1/3))*COS(('OddsRatio_working_3-way'!Y229+4*PI())/3)</f>
        <v>-0.19395911413730951</v>
      </c>
      <c r="AI229" s="11">
        <f>'OddsRatio_working_3-way'!U229/(3*'OddsRatio_working_3-way'!X229^(1/3))*SIN(('OddsRatio_working_3-way'!Y229)/3)</f>
        <v>-7.7249822631939677E-2</v>
      </c>
      <c r="AJ229" s="11">
        <f>'OddsRatio_working_3-way'!U229/(3*'OddsRatio_working_3-way'!X229^(1/3))*SIN(('OddsRatio_working_3-way'!Y229+2*PI())/3)</f>
        <v>-0.41319686290881075</v>
      </c>
      <c r="AK229" s="11">
        <f>'OddsRatio_working_3-way'!U229/(3*'OddsRatio_working_3-way'!X229^(1/3))*SIN(('OddsRatio_working_3-way'!Y229+4*PI())/3)</f>
        <v>0.49044668554075038</v>
      </c>
      <c r="AL229" s="11">
        <f>'OddsRatio_working_3-way'!Z229+'OddsRatio_working_3-way'!AF229</f>
        <v>1.0434376918976453</v>
      </c>
      <c r="AM229" s="11">
        <f>'OddsRatio_working_3-way'!AA229+'OddsRatio_working_3-way'!AG229</f>
        <v>-0.65551946362302627</v>
      </c>
      <c r="AN229" s="11">
        <f>'OddsRatio_working_3-way'!AB229+'OddsRatio_working_3-way'!AH229</f>
        <v>-0.38791822827461903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1.0434376918976453</v>
      </c>
      <c r="AS229" s="11">
        <f>IF(('OddsRatio_working_3-way'!X229=0),IF(Q229&gt;0,-Q229^(1/3),(-Q229)^(1/3)),'OddsRatio_working_3-way'!AM229-'OddsRatio_working_3-way'!R229/3)</f>
        <v>-0.65551946362302627</v>
      </c>
      <c r="AT229" s="11">
        <f>IF(('OddsRatio_working_3-way'!X229=0),IF(Q229&gt;0,-Q229^(1/3),(-Q229)^(1/3)),'OddsRatio_working_3-way'!AN229-'OddsRatio_working_3-way'!R229/3)</f>
        <v>-0.38791822827461903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1.84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4.79</v>
      </c>
      <c r="D230" s="9">
        <f t="shared" si="52"/>
        <v>0.53123881995070832</v>
      </c>
      <c r="E230" s="9">
        <f t="shared" si="53"/>
        <v>0.26800921031334235</v>
      </c>
      <c r="F230" s="9">
        <f t="shared" si="54"/>
        <v>0.20075196973594928</v>
      </c>
      <c r="G230" s="9">
        <f t="shared" si="55"/>
        <v>1.050467328272402</v>
      </c>
      <c r="H230" s="9">
        <f t="shared" si="56"/>
        <v>1.8823925557488179</v>
      </c>
      <c r="I230" s="9">
        <f t="shared" si="57"/>
        <v>3.7312150535082442</v>
      </c>
      <c r="J230" s="9">
        <f t="shared" si="58"/>
        <v>4.9812711741524041</v>
      </c>
      <c r="K230" s="11">
        <f t="shared" si="59"/>
        <v>0.54347826086956519</v>
      </c>
      <c r="L230" s="11">
        <f t="shared" si="60"/>
        <v>0.27777777777777779</v>
      </c>
      <c r="M230" s="11">
        <f t="shared" si="61"/>
        <v>0.20876826722338204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-0.26087712928504436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0.22786753804726029</v>
      </c>
      <c r="Q230" s="11">
        <f>2*'OddsRatio_working_3-way'!K230*'OddsRatio_working_3-way'!L230*'OddsRatio_working_3-way'!M230</f>
        <v>6.3033897108509068E-2</v>
      </c>
      <c r="R230" s="11">
        <f t="shared" si="62"/>
        <v>0</v>
      </c>
      <c r="S230" s="11">
        <f t="shared" si="63"/>
        <v>-0.87346690249064907</v>
      </c>
      <c r="T230" s="11">
        <f t="shared" si="64"/>
        <v>-0.24162293291580886</v>
      </c>
      <c r="U230" s="11">
        <f>'OddsRatio_working_3-way'!S230-'OddsRatio_working_3-way'!R230^2/3</f>
        <v>-0.87346690249064907</v>
      </c>
      <c r="V230" s="11">
        <f>'OddsRatio_working_3-way'!S230*'OddsRatio_working_3-way'!R230/3-2*'OddsRatio_working_3-way'!R230^3/27-'OddsRatio_working_3-way'!T230</f>
        <v>0.24162293291580886</v>
      </c>
      <c r="W230" s="11">
        <f>'OddsRatio_working_3-way'!V230^2+4*'OddsRatio_working_3-way'!U230^3/27</f>
        <v>-4.0345277966683302E-2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0.15710420083301463</v>
      </c>
      <c r="Y230" s="11">
        <f>IF('OddsRatio_working_3-way'!W230&gt;=0,IF('OddsRatio_working_3-way'!V230+SQRT('OddsRatio_working_3-way'!W230)&gt;0,0,PI()),ACOS('OddsRatio_working_3-way'!V230/(2*'OddsRatio_working_3-way'!X230)))</f>
        <v>0.69353755530196448</v>
      </c>
      <c r="Z230" s="11">
        <f>'OddsRatio_working_3-way'!X230^(1/3)*COS('OddsRatio_working_3-way'!Y230/3)</f>
        <v>0.52523366413620098</v>
      </c>
      <c r="AA230" s="11">
        <f>'OddsRatio_working_3-way'!X230^(1/3)*COS(('OddsRatio_working_3-way'!Y230+2*PI())/3)</f>
        <v>-0.36968654845050053</v>
      </c>
      <c r="AB230" s="11">
        <f>'OddsRatio_working_3-way'!X230^(1/3)*COS(('OddsRatio_working_3-way'!Y230+4*PI())/3)</f>
        <v>-0.15554711568570023</v>
      </c>
      <c r="AC230" s="11">
        <f>'OddsRatio_working_3-way'!X230^(1/3)*SIN('OddsRatio_working_3-way'!Y230/3)</f>
        <v>0.12363345915087114</v>
      </c>
      <c r="AD230" s="11">
        <f>'OddsRatio_working_3-way'!X230^(1/3)*SIN(('OddsRatio_working_3-way'!Y230+2*PI())/3)</f>
        <v>0.39304896648929827</v>
      </c>
      <c r="AE230" s="11">
        <f>'OddsRatio_working_3-way'!X230^(1/3)*SIN(('OddsRatio_working_3-way'!Y230+4*PI())/3)</f>
        <v>-0.51668242564016931</v>
      </c>
      <c r="AF230" s="11">
        <f>-'OddsRatio_working_3-way'!U230/(3*'OddsRatio_working_3-way'!X230^(1/3))*COS(('OddsRatio_working_3-way'!Y230)/3)</f>
        <v>0.52523366413620087</v>
      </c>
      <c r="AG230" s="11">
        <f>-'OddsRatio_working_3-way'!U230/(3*'OddsRatio_working_3-way'!X230^(1/3))*COS(('OddsRatio_working_3-way'!Y230+2*PI())/3)</f>
        <v>-0.36968654845050042</v>
      </c>
      <c r="AH230" s="11">
        <f>-'OddsRatio_working_3-way'!U230/(3*'OddsRatio_working_3-way'!X230^(1/3))*COS(('OddsRatio_working_3-way'!Y230+4*PI())/3)</f>
        <v>-0.15554711568570018</v>
      </c>
      <c r="AI230" s="11">
        <f>'OddsRatio_working_3-way'!U230/(3*'OddsRatio_working_3-way'!X230^(1/3))*SIN(('OddsRatio_working_3-way'!Y230)/3)</f>
        <v>-0.12363345915087111</v>
      </c>
      <c r="AJ230" s="11">
        <f>'OddsRatio_working_3-way'!U230/(3*'OddsRatio_working_3-way'!X230^(1/3))*SIN(('OddsRatio_working_3-way'!Y230+2*PI())/3)</f>
        <v>-0.39304896648929816</v>
      </c>
      <c r="AK230" s="11">
        <f>'OddsRatio_working_3-way'!U230/(3*'OddsRatio_working_3-way'!X230^(1/3))*SIN(('OddsRatio_working_3-way'!Y230+4*PI())/3)</f>
        <v>0.5166824256401692</v>
      </c>
      <c r="AL230" s="11">
        <f>'OddsRatio_working_3-way'!Z230+'OddsRatio_working_3-way'!AF230</f>
        <v>1.050467328272402</v>
      </c>
      <c r="AM230" s="11">
        <f>'OddsRatio_working_3-way'!AA230+'OddsRatio_working_3-way'!AG230</f>
        <v>-0.73937309690100095</v>
      </c>
      <c r="AN230" s="11">
        <f>'OddsRatio_working_3-way'!AB230+'OddsRatio_working_3-way'!AH230</f>
        <v>-0.31109423137140041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1.050467328272402</v>
      </c>
      <c r="AS230" s="11">
        <f>IF(('OddsRatio_working_3-way'!X230=0),IF(Q230&gt;0,-Q230^(1/3),(-Q230)^(1/3)),'OddsRatio_working_3-way'!AM230-'OddsRatio_working_3-way'!R230/3)</f>
        <v>-0.73937309690100095</v>
      </c>
      <c r="AT230" s="11">
        <f>IF(('OddsRatio_working_3-way'!X230=0),IF(Q230&gt;0,-Q230^(1/3),(-Q230)^(1/3)),'OddsRatio_working_3-way'!AN230-'OddsRatio_working_3-way'!R230/3)</f>
        <v>-0.31109423137140041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2.2799999999999998</v>
      </c>
      <c r="B231" s="4">
        <f>IF('True_Odds_Calculator_3-way'!B232="","",'True_Odds_Calculator_3-way'!B232)</f>
        <v>3.22</v>
      </c>
      <c r="C231" s="4">
        <f>IF('True_Odds_Calculator_3-way'!C232="","",'True_Odds_Calculator_3-way'!C232)</f>
        <v>3.58</v>
      </c>
      <c r="D231" s="9">
        <f t="shared" si="52"/>
        <v>0.42795476234159641</v>
      </c>
      <c r="E231" s="9">
        <f t="shared" si="53"/>
        <v>0.30135627894017825</v>
      </c>
      <c r="F231" s="9">
        <f t="shared" si="54"/>
        <v>0.27068895871822535</v>
      </c>
      <c r="G231" s="9">
        <f t="shared" si="55"/>
        <v>1.0442934189476338</v>
      </c>
      <c r="H231" s="9">
        <f t="shared" si="56"/>
        <v>2.3366955762529713</v>
      </c>
      <c r="I231" s="9">
        <f t="shared" si="57"/>
        <v>3.3183313900637472</v>
      </c>
      <c r="J231" s="9">
        <f t="shared" si="58"/>
        <v>3.6942770208848956</v>
      </c>
      <c r="K231" s="11">
        <f t="shared" si="59"/>
        <v>0.43859649122807021</v>
      </c>
      <c r="L231" s="11">
        <f t="shared" si="60"/>
        <v>0.3105590062111801</v>
      </c>
      <c r="M231" s="11">
        <f t="shared" si="61"/>
        <v>0.27932960893854747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-0.27893878490250401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0.2313288686861677</v>
      </c>
      <c r="Q231" s="11">
        <f>2*'OddsRatio_working_3-way'!K231*'OddsRatio_working_3-way'!L231*'OddsRatio_working_3-way'!M231</f>
        <v>7.6095022594134101E-2</v>
      </c>
      <c r="R231" s="11">
        <f t="shared" si="62"/>
        <v>0</v>
      </c>
      <c r="S231" s="11">
        <f t="shared" si="63"/>
        <v>-0.82931768978280607</v>
      </c>
      <c r="T231" s="11">
        <f t="shared" si="64"/>
        <v>-0.27280187163908093</v>
      </c>
      <c r="U231" s="11">
        <f>'OddsRatio_working_3-way'!S231-'OddsRatio_working_3-way'!R231^2/3</f>
        <v>-0.82931768978280607</v>
      </c>
      <c r="V231" s="11">
        <f>'OddsRatio_working_3-way'!S231*'OddsRatio_working_3-way'!R231/3-2*'OddsRatio_working_3-way'!R231^3/27-'OddsRatio_working_3-way'!T231</f>
        <v>0.27280187163908093</v>
      </c>
      <c r="W231" s="11">
        <f>'OddsRatio_working_3-way'!V231^2+4*'OddsRatio_working_3-way'!U231^3/27</f>
        <v>-1.0079587477486496E-2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0.14534480438535813</v>
      </c>
      <c r="Y231" s="11">
        <f>IF('OddsRatio_working_3-way'!W231&gt;=0,IF('OddsRatio_working_3-way'!V231+SQRT('OddsRatio_working_3-way'!W231)&gt;0,0,PI()),ACOS('OddsRatio_working_3-way'!V231/(2*'OddsRatio_working_3-way'!X231)))</f>
        <v>0.35263916974587906</v>
      </c>
      <c r="Z231" s="11">
        <f>'OddsRatio_working_3-way'!X231^(1/3)*COS('OddsRatio_working_3-way'!Y231/3)</f>
        <v>0.52214670947381692</v>
      </c>
      <c r="AA231" s="11">
        <f>'OddsRatio_working_3-way'!X231^(1/3)*COS(('OddsRatio_working_3-way'!Y231+2*PI())/3)</f>
        <v>-0.31447309991374034</v>
      </c>
      <c r="AB231" s="11">
        <f>'OddsRatio_working_3-way'!X231^(1/3)*COS(('OddsRatio_working_3-way'!Y231+4*PI())/3)</f>
        <v>-0.20767360956007647</v>
      </c>
      <c r="AC231" s="11">
        <f>'OddsRatio_working_3-way'!X231^(1/3)*SIN('OddsRatio_working_3-way'!Y231/3)</f>
        <v>6.1660714505002566E-2</v>
      </c>
      <c r="AD231" s="11">
        <f>'OddsRatio_working_3-way'!X231^(1/3)*SIN(('OddsRatio_working_3-way'!Y231+2*PI())/3)</f>
        <v>0.42136195765427692</v>
      </c>
      <c r="AE231" s="11">
        <f>'OddsRatio_working_3-way'!X231^(1/3)*SIN(('OddsRatio_working_3-way'!Y231+4*PI())/3)</f>
        <v>-0.48302267215927963</v>
      </c>
      <c r="AF231" s="11">
        <f>-'OddsRatio_working_3-way'!U231/(3*'OddsRatio_working_3-way'!X231^(1/3))*COS(('OddsRatio_working_3-way'!Y231)/3)</f>
        <v>0.52214670947381692</v>
      </c>
      <c r="AG231" s="11">
        <f>-'OddsRatio_working_3-way'!U231/(3*'OddsRatio_working_3-way'!X231^(1/3))*COS(('OddsRatio_working_3-way'!Y231+2*PI())/3)</f>
        <v>-0.31447309991374034</v>
      </c>
      <c r="AH231" s="11">
        <f>-'OddsRatio_working_3-way'!U231/(3*'OddsRatio_working_3-way'!X231^(1/3))*COS(('OddsRatio_working_3-way'!Y231+4*PI())/3)</f>
        <v>-0.20767360956007647</v>
      </c>
      <c r="AI231" s="11">
        <f>'OddsRatio_working_3-way'!U231/(3*'OddsRatio_working_3-way'!X231^(1/3))*SIN(('OddsRatio_working_3-way'!Y231)/3)</f>
        <v>-6.1660714505002566E-2</v>
      </c>
      <c r="AJ231" s="11">
        <f>'OddsRatio_working_3-way'!U231/(3*'OddsRatio_working_3-way'!X231^(1/3))*SIN(('OddsRatio_working_3-way'!Y231+2*PI())/3)</f>
        <v>-0.42136195765427692</v>
      </c>
      <c r="AK231" s="11">
        <f>'OddsRatio_working_3-way'!U231/(3*'OddsRatio_working_3-way'!X231^(1/3))*SIN(('OddsRatio_working_3-way'!Y231+4*PI())/3)</f>
        <v>0.48302267215927963</v>
      </c>
      <c r="AL231" s="11">
        <f>'OddsRatio_working_3-way'!Z231+'OddsRatio_working_3-way'!AF231</f>
        <v>1.0442934189476338</v>
      </c>
      <c r="AM231" s="11">
        <f>'OddsRatio_working_3-way'!AA231+'OddsRatio_working_3-way'!AG231</f>
        <v>-0.62894619982748068</v>
      </c>
      <c r="AN231" s="11">
        <f>'OddsRatio_working_3-way'!AB231+'OddsRatio_working_3-way'!AH231</f>
        <v>-0.41534721912015293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1.0442934189476338</v>
      </c>
      <c r="AS231" s="11">
        <f>IF(('OddsRatio_working_3-way'!X231=0),IF(Q231&gt;0,-Q231^(1/3),(-Q231)^(1/3)),'OddsRatio_working_3-way'!AM231-'OddsRatio_working_3-way'!R231/3)</f>
        <v>-0.62894619982748068</v>
      </c>
      <c r="AT231" s="11">
        <f>IF(('OddsRatio_working_3-way'!X231=0),IF(Q231&gt;0,-Q231^(1/3),(-Q231)^(1/3)),'OddsRatio_working_3-way'!AN231-'OddsRatio_working_3-way'!R231/3)</f>
        <v>-0.41534721912015293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2.72</v>
      </c>
      <c r="B232" s="4">
        <f>IF('True_Odds_Calculator_3-way'!B233="","",'True_Odds_Calculator_3-way'!B233)</f>
        <v>3.23</v>
      </c>
      <c r="C232" s="4">
        <f>IF('True_Odds_Calculator_3-way'!C233="","",'True_Odds_Calculator_3-way'!C233)</f>
        <v>2.85</v>
      </c>
      <c r="D232" s="9">
        <f t="shared" si="52"/>
        <v>0.35793716016901794</v>
      </c>
      <c r="E232" s="9">
        <f t="shared" si="53"/>
        <v>0.30069173829870022</v>
      </c>
      <c r="F232" s="9">
        <f t="shared" si="54"/>
        <v>0.3413711015322819</v>
      </c>
      <c r="G232" s="9">
        <f t="shared" si="55"/>
        <v>1.0428991182772815</v>
      </c>
      <c r="H232" s="9">
        <f t="shared" si="56"/>
        <v>2.793786483436925</v>
      </c>
      <c r="I232" s="9">
        <f t="shared" si="57"/>
        <v>3.3256650337583373</v>
      </c>
      <c r="J232" s="9">
        <f t="shared" si="58"/>
        <v>2.9293633688129708</v>
      </c>
      <c r="K232" s="11">
        <f t="shared" si="59"/>
        <v>0.36764705882352938</v>
      </c>
      <c r="L232" s="11">
        <f t="shared" si="60"/>
        <v>0.30959752321981426</v>
      </c>
      <c r="M232" s="11">
        <f t="shared" si="61"/>
        <v>0.35087719298245612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-0.28339276072169128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0.23163901376095491</v>
      </c>
      <c r="Q232" s="11">
        <f>2*'OddsRatio_working_3-way'!K232*'OddsRatio_working_3-way'!L232*'OddsRatio_working_3-way'!M232</f>
        <v>7.9875521986536177E-2</v>
      </c>
      <c r="R232" s="11">
        <f t="shared" si="62"/>
        <v>0</v>
      </c>
      <c r="S232" s="11">
        <f t="shared" si="63"/>
        <v>-0.81737802042317642</v>
      </c>
      <c r="T232" s="11">
        <f t="shared" si="64"/>
        <v>-0.28185448980109529</v>
      </c>
      <c r="U232" s="11">
        <f>'OddsRatio_working_3-way'!S232-'OddsRatio_working_3-way'!R232^2/3</f>
        <v>-0.81737802042317642</v>
      </c>
      <c r="V232" s="11">
        <f>'OddsRatio_working_3-way'!S232*'OddsRatio_working_3-way'!R232/3-2*'OddsRatio_working_3-way'!R232^3/27-'OddsRatio_working_3-way'!T232</f>
        <v>0.28185448980109529</v>
      </c>
      <c r="W232" s="11">
        <f>'OddsRatio_working_3-way'!V232^2+4*'OddsRatio_working_3-way'!U232^3/27</f>
        <v>-1.4611335009322712E-3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0.14221733976731529</v>
      </c>
      <c r="Y232" s="11">
        <f>IF('OddsRatio_working_3-way'!W232&gt;=0,IF('OddsRatio_working_3-way'!V232+SQRT('OddsRatio_working_3-way'!W232)&gt;0,0,PI()),ACOS('OddsRatio_working_3-way'!V232/(2*'OddsRatio_working_3-way'!X232)))</f>
        <v>0.13479643126005292</v>
      </c>
      <c r="Z232" s="11">
        <f>'OddsRatio_working_3-way'!X232^(1/3)*COS('OddsRatio_working_3-way'!Y232/3)</f>
        <v>0.52144955913864088</v>
      </c>
      <c r="AA232" s="11">
        <f>'OddsRatio_working_3-way'!X232^(1/3)*COS(('OddsRatio_working_3-way'!Y232+2*PI())/3)</f>
        <v>-0.28102928796972054</v>
      </c>
      <c r="AB232" s="11">
        <f>'OddsRatio_working_3-way'!X232^(1/3)*COS(('OddsRatio_working_3-way'!Y232+4*PI())/3)</f>
        <v>-0.24042027116892029</v>
      </c>
      <c r="AC232" s="11">
        <f>'OddsRatio_working_3-way'!X232^(1/3)*SIN('OddsRatio_working_3-way'!Y232/3)</f>
        <v>2.3445626781467992E-2</v>
      </c>
      <c r="AD232" s="11">
        <f>'OddsRatio_working_3-way'!X232^(1/3)*SIN(('OddsRatio_working_3-way'!Y232+2*PI())/3)</f>
        <v>0.43986575161552505</v>
      </c>
      <c r="AE232" s="11">
        <f>'OddsRatio_working_3-way'!X232^(1/3)*SIN(('OddsRatio_working_3-way'!Y232+4*PI())/3)</f>
        <v>-0.4633113783969931</v>
      </c>
      <c r="AF232" s="11">
        <f>-'OddsRatio_working_3-way'!U232/(3*'OddsRatio_working_3-way'!X232^(1/3))*COS(('OddsRatio_working_3-way'!Y232)/3)</f>
        <v>0.52144955913864077</v>
      </c>
      <c r="AG232" s="11">
        <f>-'OddsRatio_working_3-way'!U232/(3*'OddsRatio_working_3-way'!X232^(1/3))*COS(('OddsRatio_working_3-way'!Y232+2*PI())/3)</f>
        <v>-0.28102928796972049</v>
      </c>
      <c r="AH232" s="11">
        <f>-'OddsRatio_working_3-way'!U232/(3*'OddsRatio_working_3-way'!X232^(1/3))*COS(('OddsRatio_working_3-way'!Y232+4*PI())/3)</f>
        <v>-0.24042027116892023</v>
      </c>
      <c r="AI232" s="11">
        <f>'OddsRatio_working_3-way'!U232/(3*'OddsRatio_working_3-way'!X232^(1/3))*SIN(('OddsRatio_working_3-way'!Y232)/3)</f>
        <v>-2.3445626781467988E-2</v>
      </c>
      <c r="AJ232" s="11">
        <f>'OddsRatio_working_3-way'!U232/(3*'OddsRatio_working_3-way'!X232^(1/3))*SIN(('OddsRatio_working_3-way'!Y232+2*PI())/3)</f>
        <v>-0.43986575161552494</v>
      </c>
      <c r="AK232" s="11">
        <f>'OddsRatio_working_3-way'!U232/(3*'OddsRatio_working_3-way'!X232^(1/3))*SIN(('OddsRatio_working_3-way'!Y232+4*PI())/3)</f>
        <v>0.46331137839699299</v>
      </c>
      <c r="AL232" s="11">
        <f>'OddsRatio_working_3-way'!Z232+'OddsRatio_working_3-way'!AF232</f>
        <v>1.0428991182772815</v>
      </c>
      <c r="AM232" s="11">
        <f>'OddsRatio_working_3-way'!AA232+'OddsRatio_working_3-way'!AG232</f>
        <v>-0.56205857593944097</v>
      </c>
      <c r="AN232" s="11">
        <f>'OddsRatio_working_3-way'!AB232+'OddsRatio_working_3-way'!AH232</f>
        <v>-0.48084054233784052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1.0428991182772815</v>
      </c>
      <c r="AS232" s="11">
        <f>IF(('OddsRatio_working_3-way'!X232=0),IF(Q232&gt;0,-Q232^(1/3),(-Q232)^(1/3)),'OddsRatio_working_3-way'!AM232-'OddsRatio_working_3-way'!R232/3)</f>
        <v>-0.56205857593944097</v>
      </c>
      <c r="AT232" s="11">
        <f>IF(('OddsRatio_working_3-way'!X232=0),IF(Q232&gt;0,-Q232^(1/3),(-Q232)^(1/3)),'OddsRatio_working_3-way'!AN232-'OddsRatio_working_3-way'!R232/3)</f>
        <v>-0.48084054233784052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2.41</v>
      </c>
      <c r="B233" s="4">
        <f>IF('True_Odds_Calculator_3-way'!B234="","",'True_Odds_Calculator_3-way'!B234)</f>
        <v>3.38</v>
      </c>
      <c r="C233" s="4">
        <f>IF('True_Odds_Calculator_3-way'!C234="","",'True_Odds_Calculator_3-way'!C234)</f>
        <v>3.16</v>
      </c>
      <c r="D233" s="9">
        <f t="shared" si="52"/>
        <v>0.40499717432213223</v>
      </c>
      <c r="E233" s="9">
        <f t="shared" si="53"/>
        <v>0.2873689596368974</v>
      </c>
      <c r="F233" s="9">
        <f t="shared" si="54"/>
        <v>0.30763386604097043</v>
      </c>
      <c r="G233" s="9">
        <f t="shared" si="55"/>
        <v>1.0419525033378307</v>
      </c>
      <c r="H233" s="9">
        <f t="shared" si="56"/>
        <v>2.4691530297063413</v>
      </c>
      <c r="I233" s="9">
        <f t="shared" si="57"/>
        <v>3.4798469579440363</v>
      </c>
      <c r="J233" s="9">
        <f t="shared" si="58"/>
        <v>3.2506174072097149</v>
      </c>
      <c r="K233" s="11">
        <f t="shared" si="59"/>
        <v>0.41493775933609955</v>
      </c>
      <c r="L233" s="11">
        <f t="shared" si="60"/>
        <v>0.29585798816568049</v>
      </c>
      <c r="M233" s="11">
        <f t="shared" si="61"/>
        <v>0.31645569620253161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-0.28159763002817939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0.23115119354821662</v>
      </c>
      <c r="Q233" s="11">
        <f>2*'OddsRatio_working_3-way'!K233*'OddsRatio_working_3-way'!L233*'OddsRatio_working_3-way'!M233</f>
        <v>7.7697880184274495E-2</v>
      </c>
      <c r="R233" s="11">
        <f t="shared" si="62"/>
        <v>0</v>
      </c>
      <c r="S233" s="11">
        <f t="shared" si="63"/>
        <v>-0.82085631731021802</v>
      </c>
      <c r="T233" s="11">
        <f t="shared" si="64"/>
        <v>-0.27591808985217414</v>
      </c>
      <c r="U233" s="11">
        <f>'OddsRatio_working_3-way'!S233-'OddsRatio_working_3-way'!R233^2/3</f>
        <v>-0.82085631731021802</v>
      </c>
      <c r="V233" s="11">
        <f>'OddsRatio_working_3-way'!S233*'OddsRatio_working_3-way'!R233/3-2*'OddsRatio_working_3-way'!R233^3/27-'OddsRatio_working_3-way'!T233</f>
        <v>0.27591808985217414</v>
      </c>
      <c r="W233" s="11">
        <f>'OddsRatio_working_3-way'!V233^2+4*'OddsRatio_working_3-way'!U233^3/27</f>
        <v>-5.8095288439212883E-3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0.14312609925481248</v>
      </c>
      <c r="Y233" s="11">
        <f>IF('OddsRatio_working_3-way'!W233&gt;=0,IF('OddsRatio_working_3-way'!V233+SQRT('OddsRatio_working_3-way'!W233)&gt;0,0,PI()),ACOS('OddsRatio_working_3-way'!V233/(2*'OddsRatio_working_3-way'!X233)))</f>
        <v>0.26952085922260016</v>
      </c>
      <c r="Z233" s="11">
        <f>'OddsRatio_working_3-way'!X233^(1/3)*COS('OddsRatio_working_3-way'!Y233/3)</f>
        <v>0.52097625166891537</v>
      </c>
      <c r="AA233" s="11">
        <f>'OddsRatio_working_3-way'!X233^(1/3)*COS(('OddsRatio_working_3-way'!Y233+2*PI())/3)</f>
        <v>-0.30113155365876565</v>
      </c>
      <c r="AB233" s="11">
        <f>'OddsRatio_working_3-way'!X233^(1/3)*COS(('OddsRatio_working_3-way'!Y233+4*PI())/3)</f>
        <v>-0.21984469801014977</v>
      </c>
      <c r="AC233" s="11">
        <f>'OddsRatio_working_3-way'!X233^(1/3)*SIN('OddsRatio_working_3-way'!Y233/3)</f>
        <v>4.6930987990306601E-2</v>
      </c>
      <c r="AD233" s="11">
        <f>'OddsRatio_working_3-way'!X233^(1/3)*SIN(('OddsRatio_working_3-way'!Y233+2*PI())/3)</f>
        <v>0.42771317471852238</v>
      </c>
      <c r="AE233" s="11">
        <f>'OddsRatio_working_3-way'!X233^(1/3)*SIN(('OddsRatio_working_3-way'!Y233+4*PI())/3)</f>
        <v>-0.47464416270882903</v>
      </c>
      <c r="AF233" s="11">
        <f>-'OddsRatio_working_3-way'!U233/(3*'OddsRatio_working_3-way'!X233^(1/3))*COS(('OddsRatio_working_3-way'!Y233)/3)</f>
        <v>0.52097625166891537</v>
      </c>
      <c r="AG233" s="11">
        <f>-'OddsRatio_working_3-way'!U233/(3*'OddsRatio_working_3-way'!X233^(1/3))*COS(('OddsRatio_working_3-way'!Y233+2*PI())/3)</f>
        <v>-0.30113155365876565</v>
      </c>
      <c r="AH233" s="11">
        <f>-'OddsRatio_working_3-way'!U233/(3*'OddsRatio_working_3-way'!X233^(1/3))*COS(('OddsRatio_working_3-way'!Y233+4*PI())/3)</f>
        <v>-0.21984469801014977</v>
      </c>
      <c r="AI233" s="11">
        <f>'OddsRatio_working_3-way'!U233/(3*'OddsRatio_working_3-way'!X233^(1/3))*SIN(('OddsRatio_working_3-way'!Y233)/3)</f>
        <v>-4.6930987990306601E-2</v>
      </c>
      <c r="AJ233" s="11">
        <f>'OddsRatio_working_3-way'!U233/(3*'OddsRatio_working_3-way'!X233^(1/3))*SIN(('OddsRatio_working_3-way'!Y233+2*PI())/3)</f>
        <v>-0.42771317471852238</v>
      </c>
      <c r="AK233" s="11">
        <f>'OddsRatio_working_3-way'!U233/(3*'OddsRatio_working_3-way'!X233^(1/3))*SIN(('OddsRatio_working_3-way'!Y233+4*PI())/3)</f>
        <v>0.47464416270882903</v>
      </c>
      <c r="AL233" s="11">
        <f>'OddsRatio_working_3-way'!Z233+'OddsRatio_working_3-way'!AF233</f>
        <v>1.0419525033378307</v>
      </c>
      <c r="AM233" s="11">
        <f>'OddsRatio_working_3-way'!AA233+'OddsRatio_working_3-way'!AG233</f>
        <v>-0.6022631073175313</v>
      </c>
      <c r="AN233" s="11">
        <f>'OddsRatio_working_3-way'!AB233+'OddsRatio_working_3-way'!AH233</f>
        <v>-0.43968939602029955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1.0419525033378307</v>
      </c>
      <c r="AS233" s="11">
        <f>IF(('OddsRatio_working_3-way'!X233=0),IF(Q233&gt;0,-Q233^(1/3),(-Q233)^(1/3)),'OddsRatio_working_3-way'!AM233-'OddsRatio_working_3-way'!R233/3)</f>
        <v>-0.6022631073175313</v>
      </c>
      <c r="AT233" s="11">
        <f>IF(('OddsRatio_working_3-way'!X233=0),IF(Q233&gt;0,-Q233^(1/3),(-Q233)^(1/3)),'OddsRatio_working_3-way'!AN233-'OddsRatio_working_3-way'!R233/3)</f>
        <v>-0.43968939602029955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2.93</v>
      </c>
      <c r="B234" s="4">
        <f>IF('True_Odds_Calculator_3-way'!B235="","",'True_Odds_Calculator_3-way'!B235)</f>
        <v>3.29</v>
      </c>
      <c r="C234" s="4">
        <f>IF('True_Odds_Calculator_3-way'!C235="","",'True_Odds_Calculator_3-way'!C235)</f>
        <v>2.62</v>
      </c>
      <c r="D234" s="9">
        <f t="shared" si="52"/>
        <v>0.33229440135933114</v>
      </c>
      <c r="E234" s="9">
        <f t="shared" si="53"/>
        <v>0.29549201660185692</v>
      </c>
      <c r="F234" s="9">
        <f t="shared" si="54"/>
        <v>0.37221358203881189</v>
      </c>
      <c r="G234" s="9">
        <f t="shared" si="55"/>
        <v>1.0411293378932833</v>
      </c>
      <c r="H234" s="9">
        <f t="shared" si="56"/>
        <v>3.0093796221340372</v>
      </c>
      <c r="I234" s="9">
        <f t="shared" si="57"/>
        <v>3.3841861837756189</v>
      </c>
      <c r="J234" s="9">
        <f t="shared" si="58"/>
        <v>2.6866295273871197</v>
      </c>
      <c r="K234" s="11">
        <f t="shared" si="59"/>
        <v>0.34129692832764502</v>
      </c>
      <c r="L234" s="11">
        <f t="shared" si="60"/>
        <v>0.303951367781155</v>
      </c>
      <c r="M234" s="11">
        <f t="shared" si="61"/>
        <v>0.38167938931297707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-0.28349342853547677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0.23123205427428095</v>
      </c>
      <c r="Q234" s="11">
        <f>2*'OddsRatio_working_3-way'!K234*'OddsRatio_working_3-way'!L234*'OddsRatio_working_3-way'!M234</f>
        <v>7.918905968297292E-2</v>
      </c>
      <c r="R234" s="11">
        <f t="shared" si="62"/>
        <v>0</v>
      </c>
      <c r="S234" s="11">
        <f t="shared" si="63"/>
        <v>-0.81565225504105199</v>
      </c>
      <c r="T234" s="11">
        <f t="shared" si="64"/>
        <v>-0.27933296405515479</v>
      </c>
      <c r="U234" s="11">
        <f>'OddsRatio_working_3-way'!S234-'OddsRatio_working_3-way'!R234^2/3</f>
        <v>-0.81565225504105199</v>
      </c>
      <c r="V234" s="11">
        <f>'OddsRatio_working_3-way'!S234*'OddsRatio_working_3-way'!R234/3-2*'OddsRatio_working_3-way'!R234^3/27-'OddsRatio_working_3-way'!T234</f>
        <v>0.27933296405515479</v>
      </c>
      <c r="W234" s="11">
        <f>'OddsRatio_working_3-way'!V234^2+4*'OddsRatio_working_3-way'!U234^3/27</f>
        <v>-2.3648207897916523E-3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0.14176717320807208</v>
      </c>
      <c r="Y234" s="11">
        <f>IF('OddsRatio_working_3-way'!W234&gt;=0,IF('OddsRatio_working_3-way'!V234+SQRT('OddsRatio_working_3-way'!W234)&gt;0,0,PI()),ACOS('OddsRatio_working_3-way'!V234/(2*'OddsRatio_working_3-way'!X234)))</f>
        <v>0.172363777864037</v>
      </c>
      <c r="Z234" s="11">
        <f>'OddsRatio_working_3-way'!X234^(1/3)*COS('OddsRatio_working_3-way'!Y234/3)</f>
        <v>0.52056466894664166</v>
      </c>
      <c r="AA234" s="11">
        <f>'OddsRatio_working_3-way'!X234^(1/3)*COS(('OddsRatio_working_3-way'!Y234+2*PI())/3)</f>
        <v>-0.28621268047213133</v>
      </c>
      <c r="AB234" s="11">
        <f>'OddsRatio_working_3-way'!X234^(1/3)*COS(('OddsRatio_working_3-way'!Y234+4*PI())/3)</f>
        <v>-0.23435198847451041</v>
      </c>
      <c r="AC234" s="11">
        <f>'OddsRatio_working_3-way'!X234^(1/3)*SIN('OddsRatio_working_3-way'!Y234/3)</f>
        <v>2.9941784485186924E-2</v>
      </c>
      <c r="AD234" s="11">
        <f>'OddsRatio_working_3-way'!X234^(1/3)*SIN(('OddsRatio_working_3-way'!Y234+2*PI())/3)</f>
        <v>0.4358513353778346</v>
      </c>
      <c r="AE234" s="11">
        <f>'OddsRatio_working_3-way'!X234^(1/3)*SIN(('OddsRatio_working_3-way'!Y234+4*PI())/3)</f>
        <v>-0.46579311986302135</v>
      </c>
      <c r="AF234" s="11">
        <f>-'OddsRatio_working_3-way'!U234/(3*'OddsRatio_working_3-way'!X234^(1/3))*COS(('OddsRatio_working_3-way'!Y234)/3)</f>
        <v>0.52056466894664166</v>
      </c>
      <c r="AG234" s="11">
        <f>-'OddsRatio_working_3-way'!U234/(3*'OddsRatio_working_3-way'!X234^(1/3))*COS(('OddsRatio_working_3-way'!Y234+2*PI())/3)</f>
        <v>-0.28621268047213133</v>
      </c>
      <c r="AH234" s="11">
        <f>-'OddsRatio_working_3-way'!U234/(3*'OddsRatio_working_3-way'!X234^(1/3))*COS(('OddsRatio_working_3-way'!Y234+4*PI())/3)</f>
        <v>-0.23435198847451041</v>
      </c>
      <c r="AI234" s="11">
        <f>'OddsRatio_working_3-way'!U234/(3*'OddsRatio_working_3-way'!X234^(1/3))*SIN(('OddsRatio_working_3-way'!Y234)/3)</f>
        <v>-2.9941784485186924E-2</v>
      </c>
      <c r="AJ234" s="11">
        <f>'OddsRatio_working_3-way'!U234/(3*'OddsRatio_working_3-way'!X234^(1/3))*SIN(('OddsRatio_working_3-way'!Y234+2*PI())/3)</f>
        <v>-0.4358513353778346</v>
      </c>
      <c r="AK234" s="11">
        <f>'OddsRatio_working_3-way'!U234/(3*'OddsRatio_working_3-way'!X234^(1/3))*SIN(('OddsRatio_working_3-way'!Y234+4*PI())/3)</f>
        <v>0.46579311986302135</v>
      </c>
      <c r="AL234" s="11">
        <f>'OddsRatio_working_3-way'!Z234+'OddsRatio_working_3-way'!AF234</f>
        <v>1.0411293378932833</v>
      </c>
      <c r="AM234" s="11">
        <f>'OddsRatio_working_3-way'!AA234+'OddsRatio_working_3-way'!AG234</f>
        <v>-0.57242536094426266</v>
      </c>
      <c r="AN234" s="11">
        <f>'OddsRatio_working_3-way'!AB234+'OddsRatio_working_3-way'!AH234</f>
        <v>-0.46870397694902083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1.0411293378932833</v>
      </c>
      <c r="AS234" s="11">
        <f>IF(('OddsRatio_working_3-way'!X234=0),IF(Q234&gt;0,-Q234^(1/3),(-Q234)^(1/3)),'OddsRatio_working_3-way'!AM234-'OddsRatio_working_3-way'!R234/3)</f>
        <v>-0.57242536094426266</v>
      </c>
      <c r="AT234" s="11">
        <f>IF(('OddsRatio_working_3-way'!X234=0),IF(Q234&gt;0,-Q234^(1/3),(-Q234)^(1/3)),'OddsRatio_working_3-way'!AN234-'OddsRatio_working_3-way'!R234/3)</f>
        <v>-0.46870397694902083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1.8</v>
      </c>
      <c r="B235" s="4">
        <f>IF('True_Odds_Calculator_3-way'!B236="","",'True_Odds_Calculator_3-way'!B236)</f>
        <v>3.51</v>
      </c>
      <c r="C235" s="4">
        <f>IF('True_Odds_Calculator_3-way'!C236="","",'True_Odds_Calculator_3-way'!C236)</f>
        <v>5.26</v>
      </c>
      <c r="D235" s="9">
        <f t="shared" si="52"/>
        <v>0.54295480269554908</v>
      </c>
      <c r="E235" s="9">
        <f t="shared" si="53"/>
        <v>0.27464486558166373</v>
      </c>
      <c r="F235" s="9">
        <f t="shared" si="54"/>
        <v>0.18240033172278722</v>
      </c>
      <c r="G235" s="9">
        <f t="shared" si="55"/>
        <v>1.0522174107204871</v>
      </c>
      <c r="H235" s="9">
        <f t="shared" si="56"/>
        <v>1.8417739285763897</v>
      </c>
      <c r="I235" s="9">
        <f t="shared" si="57"/>
        <v>3.6410657009084226</v>
      </c>
      <c r="J235" s="9">
        <f t="shared" si="58"/>
        <v>5.4824461696692754</v>
      </c>
      <c r="K235" s="11">
        <f t="shared" si="59"/>
        <v>0.55555555555555558</v>
      </c>
      <c r="L235" s="11">
        <f t="shared" si="60"/>
        <v>0.28490028490028491</v>
      </c>
      <c r="M235" s="11">
        <f t="shared" si="61"/>
        <v>0.19011406844106465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-0.25739964396491644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0.22778782812580872</v>
      </c>
      <c r="Q235" s="11">
        <f>2*'OddsRatio_working_3-way'!K235*'OddsRatio_working_3-way'!L235*'OddsRatio_working_3-way'!M235</f>
        <v>6.0181724736012868E-2</v>
      </c>
      <c r="R235" s="11">
        <f t="shared" si="62"/>
        <v>0</v>
      </c>
      <c r="S235" s="11">
        <f t="shared" si="63"/>
        <v>-0.88495782129697198</v>
      </c>
      <c r="T235" s="11">
        <f t="shared" si="64"/>
        <v>-0.23380655780633339</v>
      </c>
      <c r="U235" s="11">
        <f>'OddsRatio_working_3-way'!S235-'OddsRatio_working_3-way'!R235^2/3</f>
        <v>-0.88495782129697198</v>
      </c>
      <c r="V235" s="11">
        <f>'OddsRatio_working_3-way'!S235*'OddsRatio_working_3-way'!R235/3-2*'OddsRatio_working_3-way'!R235^3/27-'OddsRatio_working_3-way'!T235</f>
        <v>0.23380655780633339</v>
      </c>
      <c r="W235" s="11">
        <f>'OddsRatio_working_3-way'!V235^2+4*'OddsRatio_working_3-way'!U235^3/27</f>
        <v>-4.8009311819975427E-2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0.16021455793187284</v>
      </c>
      <c r="Y235" s="11">
        <f>IF('OddsRatio_working_3-way'!W235&gt;=0,IF('OddsRatio_working_3-way'!V235+SQRT('OddsRatio_working_3-way'!W235)&gt;0,0,PI()),ACOS('OddsRatio_working_3-way'!V235/(2*'OddsRatio_working_3-way'!X235)))</f>
        <v>0.75296145744872689</v>
      </c>
      <c r="Z235" s="11">
        <f>'OddsRatio_working_3-way'!X235^(1/3)*COS('OddsRatio_working_3-way'!Y235/3)</f>
        <v>0.52610870536024368</v>
      </c>
      <c r="AA235" s="11">
        <f>'OddsRatio_working_3-way'!X235^(1/3)*COS(('OddsRatio_working_3-way'!Y235+2*PI())/3)</f>
        <v>-0.37987334913347803</v>
      </c>
      <c r="AB235" s="11">
        <f>'OddsRatio_working_3-way'!X235^(1/3)*COS(('OddsRatio_working_3-way'!Y235+4*PI())/3)</f>
        <v>-0.14623535622676578</v>
      </c>
      <c r="AC235" s="11">
        <f>'OddsRatio_working_3-way'!X235^(1/3)*SIN('OddsRatio_working_3-way'!Y235/3)</f>
        <v>0.13489095809761423</v>
      </c>
      <c r="AD235" s="11">
        <f>'OddsRatio_working_3-way'!X235^(1/3)*SIN(('OddsRatio_working_3-way'!Y235+2*PI())/3)</f>
        <v>0.38817802494530623</v>
      </c>
      <c r="AE235" s="11">
        <f>'OddsRatio_working_3-way'!X235^(1/3)*SIN(('OddsRatio_working_3-way'!Y235+4*PI())/3)</f>
        <v>-0.52306898304292038</v>
      </c>
      <c r="AF235" s="11">
        <f>-'OddsRatio_working_3-way'!U235/(3*'OddsRatio_working_3-way'!X235^(1/3))*COS(('OddsRatio_working_3-way'!Y235)/3)</f>
        <v>0.52610870536024357</v>
      </c>
      <c r="AG235" s="11">
        <f>-'OddsRatio_working_3-way'!U235/(3*'OddsRatio_working_3-way'!X235^(1/3))*COS(('OddsRatio_working_3-way'!Y235+2*PI())/3)</f>
        <v>-0.37987334913347792</v>
      </c>
      <c r="AH235" s="11">
        <f>-'OddsRatio_working_3-way'!U235/(3*'OddsRatio_working_3-way'!X235^(1/3))*COS(('OddsRatio_working_3-way'!Y235+4*PI())/3)</f>
        <v>-0.14623535622676576</v>
      </c>
      <c r="AI235" s="11">
        <f>'OddsRatio_working_3-way'!U235/(3*'OddsRatio_working_3-way'!X235^(1/3))*SIN(('OddsRatio_working_3-way'!Y235)/3)</f>
        <v>-0.1348909580976142</v>
      </c>
      <c r="AJ235" s="11">
        <f>'OddsRatio_working_3-way'!U235/(3*'OddsRatio_working_3-way'!X235^(1/3))*SIN(('OddsRatio_working_3-way'!Y235+2*PI())/3)</f>
        <v>-0.38817802494530612</v>
      </c>
      <c r="AK235" s="11">
        <f>'OddsRatio_working_3-way'!U235/(3*'OddsRatio_working_3-way'!X235^(1/3))*SIN(('OddsRatio_working_3-way'!Y235+4*PI())/3)</f>
        <v>0.52306898304292027</v>
      </c>
      <c r="AL235" s="11">
        <f>'OddsRatio_working_3-way'!Z235+'OddsRatio_working_3-way'!AF235</f>
        <v>1.0522174107204871</v>
      </c>
      <c r="AM235" s="11">
        <f>'OddsRatio_working_3-way'!AA235+'OddsRatio_working_3-way'!AG235</f>
        <v>-0.75974669826695596</v>
      </c>
      <c r="AN235" s="11">
        <f>'OddsRatio_working_3-way'!AB235+'OddsRatio_working_3-way'!AH235</f>
        <v>-0.29247071245353151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1.0522174107204871</v>
      </c>
      <c r="AS235" s="11">
        <f>IF(('OddsRatio_working_3-way'!X235=0),IF(Q235&gt;0,-Q235^(1/3),(-Q235)^(1/3)),'OddsRatio_working_3-way'!AM235-'OddsRatio_working_3-way'!R235/3)</f>
        <v>-0.75974669826695596</v>
      </c>
      <c r="AT235" s="11">
        <f>IF(('OddsRatio_working_3-way'!X235=0),IF(Q235&gt;0,-Q235^(1/3),(-Q235)^(1/3)),'OddsRatio_working_3-way'!AN235-'OddsRatio_working_3-way'!R235/3)</f>
        <v>-0.29247071245353151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5.01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1.76</v>
      </c>
      <c r="D236" s="9">
        <f t="shared" si="52"/>
        <v>0.18831296707290826</v>
      </c>
      <c r="E236" s="9">
        <f t="shared" si="53"/>
        <v>0.26130396969626762</v>
      </c>
      <c r="F236" s="9">
        <f t="shared" si="54"/>
        <v>0.55038306323082409</v>
      </c>
      <c r="G236" s="9">
        <f t="shared" si="55"/>
        <v>1.0748899668500709</v>
      </c>
      <c r="H236" s="9">
        <f t="shared" si="56"/>
        <v>5.3103087670687845</v>
      </c>
      <c r="I236" s="9">
        <f t="shared" si="57"/>
        <v>3.8269606128156868</v>
      </c>
      <c r="J236" s="9">
        <f t="shared" si="58"/>
        <v>1.8169163748060537</v>
      </c>
      <c r="K236" s="11">
        <f t="shared" si="59"/>
        <v>0.19960079840319361</v>
      </c>
      <c r="L236" s="11">
        <f t="shared" si="60"/>
        <v>0.27548209366391185</v>
      </c>
      <c r="M236" s="11">
        <f t="shared" si="61"/>
        <v>0.56818181818181823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-0.25041289822058865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0.23119301092280756</v>
      </c>
      <c r="Q236" s="11">
        <f>2*'OddsRatio_working_3-way'!K236*'OddsRatio_working_3-way'!L236*'OddsRatio_working_3-way'!M236</f>
        <v>6.2484597546704747E-2</v>
      </c>
      <c r="R236" s="11">
        <f t="shared" si="62"/>
        <v>0</v>
      </c>
      <c r="S236" s="11">
        <f t="shared" si="63"/>
        <v>-0.92324721516201491</v>
      </c>
      <c r="T236" s="11">
        <f t="shared" si="64"/>
        <v>-0.24952627436811214</v>
      </c>
      <c r="U236" s="11">
        <f>'OddsRatio_working_3-way'!S236-'OddsRatio_working_3-way'!R236^2/3</f>
        <v>-0.92324721516201491</v>
      </c>
      <c r="V236" s="11">
        <f>'OddsRatio_working_3-way'!S236*'OddsRatio_working_3-way'!R236/3-2*'OddsRatio_working_3-way'!R236^3/27-'OddsRatio_working_3-way'!T236</f>
        <v>0.24952627436811214</v>
      </c>
      <c r="W236" s="11">
        <f>'OddsRatio_working_3-way'!V236^2+4*'OddsRatio_working_3-way'!U236^3/27</f>
        <v>-5.4323670331933409E-2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0.17072421615866609</v>
      </c>
      <c r="Y236" s="11">
        <f>IF('OddsRatio_working_3-way'!W236&gt;=0,IF('OddsRatio_working_3-way'!V236+SQRT('OddsRatio_working_3-way'!W236)&gt;0,0,PI()),ACOS('OddsRatio_working_3-way'!V236/(2*'OddsRatio_working_3-way'!X236)))</f>
        <v>0.75132129814957416</v>
      </c>
      <c r="Z236" s="11">
        <f>'OddsRatio_working_3-way'!X236^(1/3)*COS('OddsRatio_working_3-way'!Y236/3)</f>
        <v>0.53744498342503544</v>
      </c>
      <c r="AA236" s="11">
        <f>'OddsRatio_working_3-way'!X236^(1/3)*COS(('OddsRatio_working_3-way'!Y236+2*PI())/3)</f>
        <v>-0.38778747873200758</v>
      </c>
      <c r="AB236" s="11">
        <f>'OddsRatio_working_3-way'!X236^(1/3)*COS(('OddsRatio_working_3-way'!Y236+4*PI())/3)</f>
        <v>-0.14965750469302797</v>
      </c>
      <c r="AC236" s="11">
        <f>'OddsRatio_working_3-way'!X236^(1/3)*SIN('OddsRatio_working_3-way'!Y236/3)</f>
        <v>0.13748440461352349</v>
      </c>
      <c r="AD236" s="11">
        <f>'OddsRatio_working_3-way'!X236^(1/3)*SIN(('OddsRatio_working_3-way'!Y236+2*PI())/3)</f>
        <v>0.39669880647582545</v>
      </c>
      <c r="AE236" s="11">
        <f>'OddsRatio_working_3-way'!X236^(1/3)*SIN(('OddsRatio_working_3-way'!Y236+4*PI())/3)</f>
        <v>-0.53418321108934896</v>
      </c>
      <c r="AF236" s="11">
        <f>-'OddsRatio_working_3-way'!U236/(3*'OddsRatio_working_3-way'!X236^(1/3))*COS(('OddsRatio_working_3-way'!Y236)/3)</f>
        <v>0.53744498342503544</v>
      </c>
      <c r="AG236" s="11">
        <f>-'OddsRatio_working_3-way'!U236/(3*'OddsRatio_working_3-way'!X236^(1/3))*COS(('OddsRatio_working_3-way'!Y236+2*PI())/3)</f>
        <v>-0.38778747873200758</v>
      </c>
      <c r="AH236" s="11">
        <f>-'OddsRatio_working_3-way'!U236/(3*'OddsRatio_working_3-way'!X236^(1/3))*COS(('OddsRatio_working_3-way'!Y236+4*PI())/3)</f>
        <v>-0.14965750469302797</v>
      </c>
      <c r="AI236" s="11">
        <f>'OddsRatio_working_3-way'!U236/(3*'OddsRatio_working_3-way'!X236^(1/3))*SIN(('OddsRatio_working_3-way'!Y236)/3)</f>
        <v>-0.13748440461352349</v>
      </c>
      <c r="AJ236" s="11">
        <f>'OddsRatio_working_3-way'!U236/(3*'OddsRatio_working_3-way'!X236^(1/3))*SIN(('OddsRatio_working_3-way'!Y236+2*PI())/3)</f>
        <v>-0.39669880647582545</v>
      </c>
      <c r="AK236" s="11">
        <f>'OddsRatio_working_3-way'!U236/(3*'OddsRatio_working_3-way'!X236^(1/3))*SIN(('OddsRatio_working_3-way'!Y236+4*PI())/3)</f>
        <v>0.53418321108934896</v>
      </c>
      <c r="AL236" s="11">
        <f>'OddsRatio_working_3-way'!Z236+'OddsRatio_working_3-way'!AF236</f>
        <v>1.0748899668500709</v>
      </c>
      <c r="AM236" s="11">
        <f>'OddsRatio_working_3-way'!AA236+'OddsRatio_working_3-way'!AG236</f>
        <v>-0.77557495746401517</v>
      </c>
      <c r="AN236" s="11">
        <f>'OddsRatio_working_3-way'!AB236+'OddsRatio_working_3-way'!AH236</f>
        <v>-0.29931500938605593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1.0748899668500709</v>
      </c>
      <c r="AS236" s="11">
        <f>IF(('OddsRatio_working_3-way'!X236=0),IF(Q236&gt;0,-Q236^(1/3),(-Q236)^(1/3)),'OddsRatio_working_3-way'!AM236-'OddsRatio_working_3-way'!R236/3)</f>
        <v>-0.77557495746401517</v>
      </c>
      <c r="AT236" s="11">
        <f>IF(('OddsRatio_working_3-way'!X236=0),IF(Q236&gt;0,-Q236^(1/3),(-Q236)^(1/3)),'OddsRatio_working_3-way'!AN236-'OddsRatio_working_3-way'!R236/3)</f>
        <v>-0.29931500938605593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3.13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2.38</v>
      </c>
      <c r="D237" s="9">
        <f t="shared" si="52"/>
        <v>0.30713387385837537</v>
      </c>
      <c r="E237" s="9">
        <f t="shared" si="53"/>
        <v>0.28662215021741083</v>
      </c>
      <c r="F237" s="9">
        <f t="shared" si="54"/>
        <v>0.40624397592421391</v>
      </c>
      <c r="G237" s="9">
        <f t="shared" si="55"/>
        <v>1.059112292020745</v>
      </c>
      <c r="H237" s="9">
        <f t="shared" si="56"/>
        <v>3.2559091820041868</v>
      </c>
      <c r="I237" s="9">
        <f t="shared" si="57"/>
        <v>3.4889138862487505</v>
      </c>
      <c r="J237" s="9">
        <f t="shared" si="58"/>
        <v>2.4615749629886281</v>
      </c>
      <c r="K237" s="11">
        <f t="shared" si="59"/>
        <v>0.31948881789137379</v>
      </c>
      <c r="L237" s="11">
        <f t="shared" si="60"/>
        <v>0.29850746268656714</v>
      </c>
      <c r="M237" s="11">
        <f t="shared" si="61"/>
        <v>0.42016806722689076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-0.27679640832538255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0.23481807009199177</v>
      </c>
      <c r="Q237" s="11">
        <f>2*'OddsRatio_working_3-way'!K237*'OddsRatio_working_3-way'!L237*'OddsRatio_working_3-way'!M237</f>
        <v>8.0142686038222444E-2</v>
      </c>
      <c r="R237" s="11">
        <f t="shared" si="62"/>
        <v>0</v>
      </c>
      <c r="S237" s="11">
        <f t="shared" si="63"/>
        <v>-0.84834218591433463</v>
      </c>
      <c r="T237" s="11">
        <f t="shared" si="64"/>
        <v>-0.2895365822233224</v>
      </c>
      <c r="U237" s="11">
        <f>'OddsRatio_working_3-way'!S237-'OddsRatio_working_3-way'!R237^2/3</f>
        <v>-0.84834218591433463</v>
      </c>
      <c r="V237" s="11">
        <f>'OddsRatio_working_3-way'!S237*'OddsRatio_working_3-way'!R237/3-2*'OddsRatio_working_3-way'!R237^3/27-'OddsRatio_working_3-way'!T237</f>
        <v>0.2895365822233224</v>
      </c>
      <c r="W237" s="11">
        <f>'OddsRatio_working_3-way'!V237^2+4*'OddsRatio_working_3-way'!U237^3/27</f>
        <v>-6.6187441024824073E-3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0.15037467917509012</v>
      </c>
      <c r="Y237" s="11">
        <f>IF('OddsRatio_working_3-way'!W237&gt;=0,IF('OddsRatio_working_3-way'!V237+SQRT('OddsRatio_working_3-way'!W237)&gt;0,0,PI()),ACOS('OddsRatio_working_3-way'!V237/(2*'OddsRatio_working_3-way'!X237)))</f>
        <v>0.27392258830354277</v>
      </c>
      <c r="Z237" s="11">
        <f>'OddsRatio_working_3-way'!X237^(1/3)*COS('OddsRatio_working_3-way'!Y237/3)</f>
        <v>0.52955614601037249</v>
      </c>
      <c r="AA237" s="11">
        <f>'OddsRatio_working_3-way'!X237^(1/3)*COS(('OddsRatio_working_3-way'!Y237+2*PI())/3)</f>
        <v>-0.30676929405869235</v>
      </c>
      <c r="AB237" s="11">
        <f>'OddsRatio_working_3-way'!X237^(1/3)*COS(('OddsRatio_working_3-way'!Y237+4*PI())/3)</f>
        <v>-0.2227868519516803</v>
      </c>
      <c r="AC237" s="11">
        <f>'OddsRatio_working_3-way'!X237^(1/3)*SIN('OddsRatio_working_3-way'!Y237/3)</f>
        <v>4.8487285557685646E-2</v>
      </c>
      <c r="AD237" s="11">
        <f>'OddsRatio_working_3-way'!X237^(1/3)*SIN(('OddsRatio_working_3-way'!Y237+2*PI())/3)</f>
        <v>0.43436543239632119</v>
      </c>
      <c r="AE237" s="11">
        <f>'OddsRatio_working_3-way'!X237^(1/3)*SIN(('OddsRatio_working_3-way'!Y237+4*PI())/3)</f>
        <v>-0.4828527179540068</v>
      </c>
      <c r="AF237" s="11">
        <f>-'OddsRatio_working_3-way'!U237/(3*'OddsRatio_working_3-way'!X237^(1/3))*COS(('OddsRatio_working_3-way'!Y237)/3)</f>
        <v>0.52955614601037249</v>
      </c>
      <c r="AG237" s="11">
        <f>-'OddsRatio_working_3-way'!U237/(3*'OddsRatio_working_3-way'!X237^(1/3))*COS(('OddsRatio_working_3-way'!Y237+2*PI())/3)</f>
        <v>-0.30676929405869235</v>
      </c>
      <c r="AH237" s="11">
        <f>-'OddsRatio_working_3-way'!U237/(3*'OddsRatio_working_3-way'!X237^(1/3))*COS(('OddsRatio_working_3-way'!Y237+4*PI())/3)</f>
        <v>-0.2227868519516803</v>
      </c>
      <c r="AI237" s="11">
        <f>'OddsRatio_working_3-way'!U237/(3*'OddsRatio_working_3-way'!X237^(1/3))*SIN(('OddsRatio_working_3-way'!Y237)/3)</f>
        <v>-4.8487285557685646E-2</v>
      </c>
      <c r="AJ237" s="11">
        <f>'OddsRatio_working_3-way'!U237/(3*'OddsRatio_working_3-way'!X237^(1/3))*SIN(('OddsRatio_working_3-way'!Y237+2*PI())/3)</f>
        <v>-0.43436543239632119</v>
      </c>
      <c r="AK237" s="11">
        <f>'OddsRatio_working_3-way'!U237/(3*'OddsRatio_working_3-way'!X237^(1/3))*SIN(('OddsRatio_working_3-way'!Y237+4*PI())/3)</f>
        <v>0.4828527179540068</v>
      </c>
      <c r="AL237" s="11">
        <f>'OddsRatio_working_3-way'!Z237+'OddsRatio_working_3-way'!AF237</f>
        <v>1.059112292020745</v>
      </c>
      <c r="AM237" s="11">
        <f>'OddsRatio_working_3-way'!AA237+'OddsRatio_working_3-way'!AG237</f>
        <v>-0.61353858811738471</v>
      </c>
      <c r="AN237" s="11">
        <f>'OddsRatio_working_3-way'!AB237+'OddsRatio_working_3-way'!AH237</f>
        <v>-0.4455737039033606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1.059112292020745</v>
      </c>
      <c r="AS237" s="11">
        <f>IF(('OddsRatio_working_3-way'!X237=0),IF(Q237&gt;0,-Q237^(1/3),(-Q237)^(1/3)),'OddsRatio_working_3-way'!AM237-'OddsRatio_working_3-way'!R237/3)</f>
        <v>-0.61353858811738471</v>
      </c>
      <c r="AT237" s="11">
        <f>IF(('OddsRatio_working_3-way'!X237=0),IF(Q237&gt;0,-Q237^(1/3),(-Q237)^(1/3)),'OddsRatio_working_3-way'!AN237-'OddsRatio_working_3-way'!R237/3)</f>
        <v>-0.4455737039033606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2.64</v>
      </c>
      <c r="B238" s="4">
        <f>IF('True_Odds_Calculator_3-way'!B239="","",'True_Odds_Calculator_3-way'!B239)</f>
        <v>3.48</v>
      </c>
      <c r="C238" s="4">
        <f>IF('True_Odds_Calculator_3-way'!C239="","",'True_Odds_Calculator_3-way'!C239)</f>
        <v>2.68</v>
      </c>
      <c r="D238" s="9">
        <f t="shared" si="52"/>
        <v>0.3650510895931402</v>
      </c>
      <c r="E238" s="9">
        <f t="shared" si="53"/>
        <v>0.27546498968616817</v>
      </c>
      <c r="F238" s="9">
        <f t="shared" si="54"/>
        <v>0.35948392072069174</v>
      </c>
      <c r="G238" s="9">
        <f t="shared" si="55"/>
        <v>1.0605747545960909</v>
      </c>
      <c r="H238" s="9">
        <f t="shared" si="56"/>
        <v>2.7393425975375894</v>
      </c>
      <c r="I238" s="9">
        <f t="shared" si="57"/>
        <v>3.6302253913983056</v>
      </c>
      <c r="J238" s="9">
        <f t="shared" si="58"/>
        <v>2.7817655877214329</v>
      </c>
      <c r="K238" s="11">
        <f t="shared" si="59"/>
        <v>0.37878787878787878</v>
      </c>
      <c r="L238" s="11">
        <f t="shared" si="60"/>
        <v>0.28735632183908044</v>
      </c>
      <c r="M238" s="11">
        <f t="shared" si="61"/>
        <v>0.37313432835820892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-0.27751524509115877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0.23556460123624301</v>
      </c>
      <c r="Q238" s="11">
        <f>2*'OddsRatio_working_3-way'!K238*'OddsRatio_working_3-way'!L238*'OddsRatio_working_3-way'!M238</f>
        <v>8.1229172840083796E-2</v>
      </c>
      <c r="R238" s="11">
        <f t="shared" si="62"/>
        <v>0</v>
      </c>
      <c r="S238" s="11">
        <f t="shared" si="63"/>
        <v>-0.84883481323292442</v>
      </c>
      <c r="T238" s="11">
        <f t="shared" si="64"/>
        <v>-0.29270165973549117</v>
      </c>
      <c r="U238" s="11">
        <f>'OddsRatio_working_3-way'!S238-'OddsRatio_working_3-way'!R238^2/3</f>
        <v>-0.84883481323292442</v>
      </c>
      <c r="V238" s="11">
        <f>'OddsRatio_working_3-way'!S238*'OddsRatio_working_3-way'!R238/3-2*'OddsRatio_working_3-way'!R238^3/27-'OddsRatio_working_3-way'!T238</f>
        <v>0.29270165973549117</v>
      </c>
      <c r="W238" s="11">
        <f>'OddsRatio_working_3-way'!V238^2+4*'OddsRatio_working_3-way'!U238^3/27</f>
        <v>-4.9335781116371102E-3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0.15050568072630047</v>
      </c>
      <c r="Y238" s="11">
        <f>IF('OddsRatio_working_3-way'!W238&gt;=0,IF('OddsRatio_working_3-way'!V238+SQRT('OddsRatio_working_3-way'!W238)&gt;0,0,PI()),ACOS('OddsRatio_working_3-way'!V238/(2*'OddsRatio_working_3-way'!X238)))</f>
        <v>0.23551602285104223</v>
      </c>
      <c r="Z238" s="11">
        <f>'OddsRatio_working_3-way'!X238^(1/3)*COS('OddsRatio_working_3-way'!Y238/3)</f>
        <v>0.53028737729804543</v>
      </c>
      <c r="AA238" s="11">
        <f>'OddsRatio_working_3-way'!X238^(1/3)*COS(('OddsRatio_working_3-way'!Y238+2*PI())/3)</f>
        <v>-0.30127091407530487</v>
      </c>
      <c r="AB238" s="11">
        <f>'OddsRatio_working_3-way'!X238^(1/3)*COS(('OddsRatio_working_3-way'!Y238+4*PI())/3)</f>
        <v>-0.22901646322274069</v>
      </c>
      <c r="AC238" s="11">
        <f>'OddsRatio_working_3-way'!X238^(1/3)*SIN('OddsRatio_working_3-way'!Y238/3)</f>
        <v>4.1716126649876492E-2</v>
      </c>
      <c r="AD238" s="11">
        <f>'OddsRatio_working_3-way'!X238^(1/3)*SIN(('OddsRatio_working_3-way'!Y238+2*PI())/3)</f>
        <v>0.43838427672139246</v>
      </c>
      <c r="AE238" s="11">
        <f>'OddsRatio_working_3-way'!X238^(1/3)*SIN(('OddsRatio_working_3-way'!Y238+4*PI())/3)</f>
        <v>-0.48010040337126897</v>
      </c>
      <c r="AF238" s="11">
        <f>-'OddsRatio_working_3-way'!U238/(3*'OddsRatio_working_3-way'!X238^(1/3))*COS(('OddsRatio_working_3-way'!Y238)/3)</f>
        <v>0.53028737729804543</v>
      </c>
      <c r="AG238" s="11">
        <f>-'OddsRatio_working_3-way'!U238/(3*'OddsRatio_working_3-way'!X238^(1/3))*COS(('OddsRatio_working_3-way'!Y238+2*PI())/3)</f>
        <v>-0.30127091407530487</v>
      </c>
      <c r="AH238" s="11">
        <f>-'OddsRatio_working_3-way'!U238/(3*'OddsRatio_working_3-way'!X238^(1/3))*COS(('OddsRatio_working_3-way'!Y238+4*PI())/3)</f>
        <v>-0.22901646322274069</v>
      </c>
      <c r="AI238" s="11">
        <f>'OddsRatio_working_3-way'!U238/(3*'OddsRatio_working_3-way'!X238^(1/3))*SIN(('OddsRatio_working_3-way'!Y238)/3)</f>
        <v>-4.1716126649876492E-2</v>
      </c>
      <c r="AJ238" s="11">
        <f>'OddsRatio_working_3-way'!U238/(3*'OddsRatio_working_3-way'!X238^(1/3))*SIN(('OddsRatio_working_3-way'!Y238+2*PI())/3)</f>
        <v>-0.43838427672139246</v>
      </c>
      <c r="AK238" s="11">
        <f>'OddsRatio_working_3-way'!U238/(3*'OddsRatio_working_3-way'!X238^(1/3))*SIN(('OddsRatio_working_3-way'!Y238+4*PI())/3)</f>
        <v>0.48010040337126897</v>
      </c>
      <c r="AL238" s="11">
        <f>'OddsRatio_working_3-way'!Z238+'OddsRatio_working_3-way'!AF238</f>
        <v>1.0605747545960909</v>
      </c>
      <c r="AM238" s="11">
        <f>'OddsRatio_working_3-way'!AA238+'OddsRatio_working_3-way'!AG238</f>
        <v>-0.60254182815060975</v>
      </c>
      <c r="AN238" s="11">
        <f>'OddsRatio_working_3-way'!AB238+'OddsRatio_working_3-way'!AH238</f>
        <v>-0.45803292644548138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1.0605747545960909</v>
      </c>
      <c r="AS238" s="11">
        <f>IF(('OddsRatio_working_3-way'!X238=0),IF(Q238&gt;0,-Q238^(1/3),(-Q238)^(1/3)),'OddsRatio_working_3-way'!AM238-'OddsRatio_working_3-way'!R238/3)</f>
        <v>-0.60254182815060975</v>
      </c>
      <c r="AT238" s="11">
        <f>IF(('OddsRatio_working_3-way'!X238=0),IF(Q238&gt;0,-Q238^(1/3),(-Q238)^(1/3)),'OddsRatio_working_3-way'!AN238-'OddsRatio_working_3-way'!R238/3)</f>
        <v>-0.45803292644548138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3.43</v>
      </c>
      <c r="B239" s="4">
        <f>IF('True_Odds_Calculator_3-way'!B240="","",'True_Odds_Calculator_3-way'!B240)</f>
        <v>3.47</v>
      </c>
      <c r="C239" s="4">
        <f>IF('True_Odds_Calculator_3-way'!C240="","",'True_Odds_Calculator_3-way'!C240)</f>
        <v>2.1800000000000002</v>
      </c>
      <c r="D239" s="9">
        <f t="shared" si="52"/>
        <v>0.27955681408480898</v>
      </c>
      <c r="E239" s="9">
        <f t="shared" si="53"/>
        <v>0.27628036460201594</v>
      </c>
      <c r="F239" s="9">
        <f t="shared" si="54"/>
        <v>0.44416282131317503</v>
      </c>
      <c r="G239" s="9">
        <f t="shared" si="55"/>
        <v>1.0605310348164565</v>
      </c>
      <c r="H239" s="9">
        <f t="shared" si="56"/>
        <v>3.5770904146039904</v>
      </c>
      <c r="I239" s="9">
        <f t="shared" si="57"/>
        <v>3.6195116559966465</v>
      </c>
      <c r="J239" s="9">
        <f t="shared" si="58"/>
        <v>2.2514266210834188</v>
      </c>
      <c r="K239" s="11">
        <f t="shared" si="59"/>
        <v>0.29154518950437314</v>
      </c>
      <c r="L239" s="11">
        <f t="shared" si="60"/>
        <v>0.28818443804034583</v>
      </c>
      <c r="M239" s="11">
        <f t="shared" si="61"/>
        <v>0.4587155963302752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-0.27296385673671486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0.23432762501475141</v>
      </c>
      <c r="Q239" s="11">
        <f>2*'OddsRatio_working_3-way'!K239*'OddsRatio_working_3-way'!L239*'OddsRatio_working_3-way'!M239</f>
        <v>7.7081455596957699E-2</v>
      </c>
      <c r="R239" s="11">
        <f t="shared" si="62"/>
        <v>0</v>
      </c>
      <c r="S239" s="11">
        <f t="shared" si="63"/>
        <v>-0.85845660233607513</v>
      </c>
      <c r="T239" s="11">
        <f t="shared" si="64"/>
        <v>-0.28238704024212996</v>
      </c>
      <c r="U239" s="11">
        <f>'OddsRatio_working_3-way'!S239-'OddsRatio_working_3-way'!R239^2/3</f>
        <v>-0.85845660233607513</v>
      </c>
      <c r="V239" s="11">
        <f>'OddsRatio_working_3-way'!S239*'OddsRatio_working_3-way'!R239/3-2*'OddsRatio_working_3-way'!R239^3/27-'OddsRatio_working_3-way'!T239</f>
        <v>0.28238704024212996</v>
      </c>
      <c r="W239" s="11">
        <f>'OddsRatio_working_3-way'!V239^2+4*'OddsRatio_working_3-way'!U239^3/27</f>
        <v>-1.3981655998663425E-2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0.15307195733981924</v>
      </c>
      <c r="Y239" s="11">
        <f>IF('OddsRatio_working_3-way'!W239&gt;=0,IF('OddsRatio_working_3-way'!V239+SQRT('OddsRatio_working_3-way'!W239)&gt;0,0,PI()),ACOS('OddsRatio_working_3-way'!V239/(2*'OddsRatio_working_3-way'!X239)))</f>
        <v>0.39654832111838534</v>
      </c>
      <c r="Z239" s="11">
        <f>'OddsRatio_working_3-way'!X239^(1/3)*COS('OddsRatio_working_3-way'!Y239/3)</f>
        <v>0.53026551740822825</v>
      </c>
      <c r="AA239" s="11">
        <f>'OddsRatio_working_3-way'!X239^(1/3)*COS(('OddsRatio_working_3-way'!Y239+2*PI())/3)</f>
        <v>-0.32619020190194836</v>
      </c>
      <c r="AB239" s="11">
        <f>'OddsRatio_working_3-way'!X239^(1/3)*COS(('OddsRatio_working_3-way'!Y239+4*PI())/3)</f>
        <v>-0.20407531550627997</v>
      </c>
      <c r="AC239" s="11">
        <f>'OddsRatio_working_3-way'!X239^(1/3)*SIN('OddsRatio_working_3-way'!Y239/3)</f>
        <v>7.0503062532599733E-2</v>
      </c>
      <c r="AD239" s="11">
        <f>'OddsRatio_working_3-way'!X239^(1/3)*SIN(('OddsRatio_working_3-way'!Y239+2*PI())/3)</f>
        <v>0.42397187756012528</v>
      </c>
      <c r="AE239" s="11">
        <f>'OddsRatio_working_3-way'!X239^(1/3)*SIN(('OddsRatio_working_3-way'!Y239+4*PI())/3)</f>
        <v>-0.49447494009272502</v>
      </c>
      <c r="AF239" s="11">
        <f>-'OddsRatio_working_3-way'!U239/(3*'OddsRatio_working_3-way'!X239^(1/3))*COS(('OddsRatio_working_3-way'!Y239)/3)</f>
        <v>0.53026551740822825</v>
      </c>
      <c r="AG239" s="11">
        <f>-'OddsRatio_working_3-way'!U239/(3*'OddsRatio_working_3-way'!X239^(1/3))*COS(('OddsRatio_working_3-way'!Y239+2*PI())/3)</f>
        <v>-0.32619020190194836</v>
      </c>
      <c r="AH239" s="11">
        <f>-'OddsRatio_working_3-way'!U239/(3*'OddsRatio_working_3-way'!X239^(1/3))*COS(('OddsRatio_working_3-way'!Y239+4*PI())/3)</f>
        <v>-0.20407531550627997</v>
      </c>
      <c r="AI239" s="11">
        <f>'OddsRatio_working_3-way'!U239/(3*'OddsRatio_working_3-way'!X239^(1/3))*SIN(('OddsRatio_working_3-way'!Y239)/3)</f>
        <v>-7.0503062532599733E-2</v>
      </c>
      <c r="AJ239" s="11">
        <f>'OddsRatio_working_3-way'!U239/(3*'OddsRatio_working_3-way'!X239^(1/3))*SIN(('OddsRatio_working_3-way'!Y239+2*PI())/3)</f>
        <v>-0.42397187756012528</v>
      </c>
      <c r="AK239" s="11">
        <f>'OddsRatio_working_3-way'!U239/(3*'OddsRatio_working_3-way'!X239^(1/3))*SIN(('OddsRatio_working_3-way'!Y239+4*PI())/3)</f>
        <v>0.49447494009272502</v>
      </c>
      <c r="AL239" s="11">
        <f>'OddsRatio_working_3-way'!Z239+'OddsRatio_working_3-way'!AF239</f>
        <v>1.0605310348164565</v>
      </c>
      <c r="AM239" s="11">
        <f>'OddsRatio_working_3-way'!AA239+'OddsRatio_working_3-way'!AG239</f>
        <v>-0.65238040380389672</v>
      </c>
      <c r="AN239" s="11">
        <f>'OddsRatio_working_3-way'!AB239+'OddsRatio_working_3-way'!AH239</f>
        <v>-0.40815063101255994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1.0605310348164565</v>
      </c>
      <c r="AS239" s="11">
        <f>IF(('OddsRatio_working_3-way'!X239=0),IF(Q239&gt;0,-Q239^(1/3),(-Q239)^(1/3)),'OddsRatio_working_3-way'!AM239-'OddsRatio_working_3-way'!R239/3)</f>
        <v>-0.65238040380389672</v>
      </c>
      <c r="AT239" s="11">
        <f>IF(('OddsRatio_working_3-way'!X239=0),IF(Q239&gt;0,-Q239^(1/3),(-Q239)^(1/3)),'OddsRatio_working_3-way'!AN239-'OddsRatio_working_3-way'!R239/3)</f>
        <v>-0.40815063101255994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</v>
      </c>
      <c r="B240" s="4">
        <f>IF('True_Odds_Calculator_3-way'!B241="","",'True_Odds_Calculator_3-way'!B241)</f>
        <v>3.09</v>
      </c>
      <c r="C240" s="4">
        <f>IF('True_Odds_Calculator_3-way'!C241="","",'True_Odds_Calculator_3-way'!C241)</f>
        <v>3.18</v>
      </c>
      <c r="D240" s="9">
        <f t="shared" si="52"/>
        <v>0.38640626675236389</v>
      </c>
      <c r="E240" s="9">
        <f t="shared" si="53"/>
        <v>0.31127984980303658</v>
      </c>
      <c r="F240" s="9">
        <f t="shared" si="54"/>
        <v>0.30231388344459958</v>
      </c>
      <c r="G240" s="9">
        <f t="shared" si="55"/>
        <v>1.0586331641818665</v>
      </c>
      <c r="H240" s="9">
        <f t="shared" si="56"/>
        <v>2.5879497462728001</v>
      </c>
      <c r="I240" s="9">
        <f t="shared" si="57"/>
        <v>3.2125433131401007</v>
      </c>
      <c r="J240" s="9">
        <f t="shared" si="58"/>
        <v>3.3078202979164688</v>
      </c>
      <c r="K240" s="11">
        <f t="shared" si="59"/>
        <v>0.4</v>
      </c>
      <c r="L240" s="11">
        <f t="shared" si="60"/>
        <v>0.3236245954692557</v>
      </c>
      <c r="M240" s="11">
        <f t="shared" si="61"/>
        <v>0.31446540880503143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-0.27820724186358914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0.23488225356699433</v>
      </c>
      <c r="Q240" s="11">
        <f>2*'OddsRatio_working_3-way'!K240*'OddsRatio_working_3-way'!L240*'OddsRatio_working_3-way'!M240</f>
        <v>8.1414992570881931E-2</v>
      </c>
      <c r="R240" s="11">
        <f t="shared" si="62"/>
        <v>0</v>
      </c>
      <c r="S240" s="11">
        <f t="shared" si="63"/>
        <v>-0.84427081047071384</v>
      </c>
      <c r="T240" s="11">
        <f t="shared" si="64"/>
        <v>-0.29264152875934629</v>
      </c>
      <c r="U240" s="11">
        <f>'OddsRatio_working_3-way'!S240-'OddsRatio_working_3-way'!R240^2/3</f>
        <v>-0.84427081047071384</v>
      </c>
      <c r="V240" s="11">
        <f>'OddsRatio_working_3-way'!S240*'OddsRatio_working_3-way'!R240/3-2*'OddsRatio_working_3-way'!R240^3/27-'OddsRatio_working_3-way'!T240</f>
        <v>0.29264152875934629</v>
      </c>
      <c r="W240" s="11">
        <f>'OddsRatio_working_3-way'!V240^2+4*'OddsRatio_working_3-way'!U240^3/27</f>
        <v>-3.515082883150264E-3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0.14929345869608418</v>
      </c>
      <c r="Y240" s="11">
        <f>IF('OddsRatio_working_3-way'!W240&gt;=0,IF('OddsRatio_working_3-way'!V240+SQRT('OddsRatio_working_3-way'!W240)&gt;0,0,PI()),ACOS('OddsRatio_working_3-way'!V240/(2*'OddsRatio_working_3-way'!X240)))</f>
        <v>0.19989089383753944</v>
      </c>
      <c r="Z240" s="11">
        <f>'OddsRatio_working_3-way'!X240^(1/3)*COS('OddsRatio_working_3-way'!Y240/3)</f>
        <v>0.52931658209093324</v>
      </c>
      <c r="AA240" s="11">
        <f>'OddsRatio_working_3-way'!X240^(1/3)*COS(('OddsRatio_working_3-way'!Y240+2*PI())/3)</f>
        <v>-0.29524700727151459</v>
      </c>
      <c r="AB240" s="11">
        <f>'OddsRatio_working_3-way'!X240^(1/3)*COS(('OddsRatio_working_3-way'!Y240+4*PI())/3)</f>
        <v>-0.23406957481941881</v>
      </c>
      <c r="AC240" s="11">
        <f>'OddsRatio_working_3-way'!X240^(1/3)*SIN('OddsRatio_working_3-way'!Y240/3)</f>
        <v>3.5320807094547747E-2</v>
      </c>
      <c r="AD240" s="11">
        <f>'OddsRatio_working_3-way'!X240^(1/3)*SIN(('OddsRatio_working_3-way'!Y240+2*PI())/3)</f>
        <v>0.44074120318782561</v>
      </c>
      <c r="AE240" s="11">
        <f>'OddsRatio_working_3-way'!X240^(1/3)*SIN(('OddsRatio_working_3-way'!Y240+4*PI())/3)</f>
        <v>-0.47606201028237327</v>
      </c>
      <c r="AF240" s="11">
        <f>-'OddsRatio_working_3-way'!U240/(3*'OddsRatio_working_3-way'!X240^(1/3))*COS(('OddsRatio_working_3-way'!Y240)/3)</f>
        <v>0.52931658209093324</v>
      </c>
      <c r="AG240" s="11">
        <f>-'OddsRatio_working_3-way'!U240/(3*'OddsRatio_working_3-way'!X240^(1/3))*COS(('OddsRatio_working_3-way'!Y240+2*PI())/3)</f>
        <v>-0.29524700727151459</v>
      </c>
      <c r="AH240" s="11">
        <f>-'OddsRatio_working_3-way'!U240/(3*'OddsRatio_working_3-way'!X240^(1/3))*COS(('OddsRatio_working_3-way'!Y240+4*PI())/3)</f>
        <v>-0.23406957481941881</v>
      </c>
      <c r="AI240" s="11">
        <f>'OddsRatio_working_3-way'!U240/(3*'OddsRatio_working_3-way'!X240^(1/3))*SIN(('OddsRatio_working_3-way'!Y240)/3)</f>
        <v>-3.5320807094547747E-2</v>
      </c>
      <c r="AJ240" s="11">
        <f>'OddsRatio_working_3-way'!U240/(3*'OddsRatio_working_3-way'!X240^(1/3))*SIN(('OddsRatio_working_3-way'!Y240+2*PI())/3)</f>
        <v>-0.44074120318782561</v>
      </c>
      <c r="AK240" s="11">
        <f>'OddsRatio_working_3-way'!U240/(3*'OddsRatio_working_3-way'!X240^(1/3))*SIN(('OddsRatio_working_3-way'!Y240+4*PI())/3)</f>
        <v>0.47606201028237327</v>
      </c>
      <c r="AL240" s="11">
        <f>'OddsRatio_working_3-way'!Z240+'OddsRatio_working_3-way'!AF240</f>
        <v>1.0586331641818665</v>
      </c>
      <c r="AM240" s="11">
        <f>'OddsRatio_working_3-way'!AA240+'OddsRatio_working_3-way'!AG240</f>
        <v>-0.59049401454302919</v>
      </c>
      <c r="AN240" s="11">
        <f>'OddsRatio_working_3-way'!AB240+'OddsRatio_working_3-way'!AH240</f>
        <v>-0.46813914963883763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1.0586331641818665</v>
      </c>
      <c r="AS240" s="11">
        <f>IF(('OddsRatio_working_3-way'!X240=0),IF(Q240&gt;0,-Q240^(1/3),(-Q240)^(1/3)),'OddsRatio_working_3-way'!AM240-'OddsRatio_working_3-way'!R240/3)</f>
        <v>-0.59049401454302919</v>
      </c>
      <c r="AT240" s="11">
        <f>IF(('OddsRatio_working_3-way'!X240=0),IF(Q240&gt;0,-Q240^(1/3),(-Q240)^(1/3)),'OddsRatio_working_3-way'!AN240-'OddsRatio_working_3-way'!R240/3)</f>
        <v>-0.46813914963883763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2.39</v>
      </c>
      <c r="B241" s="4">
        <f>IF('True_Odds_Calculator_3-way'!B242="","",'True_Odds_Calculator_3-way'!B242)</f>
        <v>3.24</v>
      </c>
      <c r="C241" s="4">
        <f>IF('True_Odds_Calculator_3-way'!C242="","",'True_Odds_Calculator_3-way'!C242)</f>
        <v>3.21</v>
      </c>
      <c r="D241" s="9">
        <f t="shared" si="52"/>
        <v>0.40436789220225522</v>
      </c>
      <c r="E241" s="9">
        <f t="shared" si="53"/>
        <v>0.29640623160985308</v>
      </c>
      <c r="F241" s="9">
        <f t="shared" si="54"/>
        <v>0.29922587618789165</v>
      </c>
      <c r="G241" s="9">
        <f t="shared" si="55"/>
        <v>1.0597090323725062</v>
      </c>
      <c r="H241" s="9">
        <f t="shared" si="56"/>
        <v>2.4729955549977833</v>
      </c>
      <c r="I241" s="9">
        <f t="shared" si="57"/>
        <v>3.3737482325144144</v>
      </c>
      <c r="J241" s="9">
        <f t="shared" si="58"/>
        <v>3.3419569615432398</v>
      </c>
      <c r="K241" s="11">
        <f t="shared" si="59"/>
        <v>0.41841004184100417</v>
      </c>
      <c r="L241" s="11">
        <f t="shared" si="60"/>
        <v>0.30864197530864196</v>
      </c>
      <c r="M241" s="11">
        <f t="shared" si="61"/>
        <v>0.3115264797507788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-0.2768261729231849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0.23494429486860738</v>
      </c>
      <c r="Q241" s="11">
        <f>2*'OddsRatio_working_3-way'!K241*'OddsRatio_working_3-way'!L241*'OddsRatio_working_3-way'!M241</f>
        <v>8.0460374955002523E-2</v>
      </c>
      <c r="R241" s="11">
        <f t="shared" si="62"/>
        <v>0</v>
      </c>
      <c r="S241" s="11">
        <f t="shared" si="63"/>
        <v>-0.84870694265531343</v>
      </c>
      <c r="T241" s="11">
        <f t="shared" si="64"/>
        <v>-0.29065306255318951</v>
      </c>
      <c r="U241" s="11">
        <f>'OddsRatio_working_3-way'!S241-'OddsRatio_working_3-way'!R241^2/3</f>
        <v>-0.84870694265531343</v>
      </c>
      <c r="V241" s="11">
        <f>'OddsRatio_working_3-way'!S241*'OddsRatio_working_3-way'!R241/3-2*'OddsRatio_working_3-way'!R241^3/27-'OddsRatio_working_3-way'!T241</f>
        <v>0.29065306255318951</v>
      </c>
      <c r="W241" s="11">
        <f>'OddsRatio_working_3-way'!V241^2+4*'OddsRatio_working_3-way'!U241^3/27</f>
        <v>-6.0876949523790969E-3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0.15047167318462917</v>
      </c>
      <c r="Y241" s="11">
        <f>IF('OddsRatio_working_3-way'!W241&gt;=0,IF('OddsRatio_working_3-way'!V241+SQRT('OddsRatio_working_3-way'!W241)&gt;0,0,PI()),ACOS('OddsRatio_working_3-way'!V241/(2*'OddsRatio_working_3-way'!X241)))</f>
        <v>0.26225974488481207</v>
      </c>
      <c r="Z241" s="11">
        <f>'OddsRatio_working_3-way'!X241^(1/3)*COS('OddsRatio_working_3-way'!Y241/3)</f>
        <v>0.52985451618625323</v>
      </c>
      <c r="AA241" s="11">
        <f>'OddsRatio_working_3-way'!X241^(1/3)*COS(('OddsRatio_working_3-way'!Y241+2*PI())/3)</f>
        <v>-0.30514391411525316</v>
      </c>
      <c r="AB241" s="11">
        <f>'OddsRatio_working_3-way'!X241^(1/3)*COS(('OddsRatio_working_3-way'!Y241+4*PI())/3)</f>
        <v>-0.22471060207100024</v>
      </c>
      <c r="AC241" s="11">
        <f>'OddsRatio_working_3-way'!X241^(1/3)*SIN('OddsRatio_working_3-way'!Y241/3)</f>
        <v>4.643819436056279E-2</v>
      </c>
      <c r="AD241" s="11">
        <f>'OddsRatio_working_3-way'!X241^(1/3)*SIN(('OddsRatio_working_3-way'!Y241+2*PI())/3)</f>
        <v>0.43564837414692703</v>
      </c>
      <c r="AE241" s="11">
        <f>'OddsRatio_working_3-way'!X241^(1/3)*SIN(('OddsRatio_working_3-way'!Y241+4*PI())/3)</f>
        <v>-0.4820865685074896</v>
      </c>
      <c r="AF241" s="11">
        <f>-'OddsRatio_working_3-way'!U241/(3*'OddsRatio_working_3-way'!X241^(1/3))*COS(('OddsRatio_working_3-way'!Y241)/3)</f>
        <v>0.52985451618625312</v>
      </c>
      <c r="AG241" s="11">
        <f>-'OddsRatio_working_3-way'!U241/(3*'OddsRatio_working_3-way'!X241^(1/3))*COS(('OddsRatio_working_3-way'!Y241+2*PI())/3)</f>
        <v>-0.30514391411525305</v>
      </c>
      <c r="AH241" s="11">
        <f>-'OddsRatio_working_3-way'!U241/(3*'OddsRatio_working_3-way'!X241^(1/3))*COS(('OddsRatio_working_3-way'!Y241+4*PI())/3)</f>
        <v>-0.22471060207100019</v>
      </c>
      <c r="AI241" s="11">
        <f>'OddsRatio_working_3-way'!U241/(3*'OddsRatio_working_3-way'!X241^(1/3))*SIN(('OddsRatio_working_3-way'!Y241)/3)</f>
        <v>-4.6438194360562776E-2</v>
      </c>
      <c r="AJ241" s="11">
        <f>'OddsRatio_working_3-way'!U241/(3*'OddsRatio_working_3-way'!X241^(1/3))*SIN(('OddsRatio_working_3-way'!Y241+2*PI())/3)</f>
        <v>-0.43564837414692692</v>
      </c>
      <c r="AK241" s="11">
        <f>'OddsRatio_working_3-way'!U241/(3*'OddsRatio_working_3-way'!X241^(1/3))*SIN(('OddsRatio_working_3-way'!Y241+4*PI())/3)</f>
        <v>0.48208656850748949</v>
      </c>
      <c r="AL241" s="11">
        <f>'OddsRatio_working_3-way'!Z241+'OddsRatio_working_3-way'!AF241</f>
        <v>1.0597090323725062</v>
      </c>
      <c r="AM241" s="11">
        <f>'OddsRatio_working_3-way'!AA241+'OddsRatio_working_3-way'!AG241</f>
        <v>-0.6102878282305062</v>
      </c>
      <c r="AN241" s="11">
        <f>'OddsRatio_working_3-way'!AB241+'OddsRatio_working_3-way'!AH241</f>
        <v>-0.44942120414200043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1.0597090323725062</v>
      </c>
      <c r="AS241" s="11">
        <f>IF(('OddsRatio_working_3-way'!X241=0),IF(Q241&gt;0,-Q241^(1/3),(-Q241)^(1/3)),'OddsRatio_working_3-way'!AM241-'OddsRatio_working_3-way'!R241/3)</f>
        <v>-0.6102878282305062</v>
      </c>
      <c r="AT241" s="11">
        <f>IF(('OddsRatio_working_3-way'!X241=0),IF(Q241&gt;0,-Q241^(1/3),(-Q241)^(1/3)),'OddsRatio_working_3-way'!AN241-'OddsRatio_working_3-way'!R241/3)</f>
        <v>-0.44942120414200043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2.76</v>
      </c>
      <c r="B242" s="4">
        <f>IF('True_Odds_Calculator_3-way'!B243="","",'True_Odds_Calculator_3-way'!B243)</f>
        <v>3.45</v>
      </c>
      <c r="C242" s="4">
        <f>IF('True_Odds_Calculator_3-way'!C243="","",'True_Odds_Calculator_3-way'!C243)</f>
        <v>2.59</v>
      </c>
      <c r="D242" s="9">
        <f t="shared" si="52"/>
        <v>0.34918664279086642</v>
      </c>
      <c r="E242" s="9">
        <f t="shared" si="53"/>
        <v>0.27820346793865047</v>
      </c>
      <c r="F242" s="9">
        <f t="shared" si="54"/>
        <v>0.37260988927048333</v>
      </c>
      <c r="G242" s="9">
        <f t="shared" si="55"/>
        <v>1.0589761213104771</v>
      </c>
      <c r="H242" s="9">
        <f t="shared" si="56"/>
        <v>2.8637979735064389</v>
      </c>
      <c r="I242" s="9">
        <f t="shared" si="57"/>
        <v>3.5944914972106687</v>
      </c>
      <c r="J242" s="9">
        <f t="shared" si="58"/>
        <v>2.6837720328836587</v>
      </c>
      <c r="K242" s="11">
        <f t="shared" si="59"/>
        <v>0.3623188405797102</v>
      </c>
      <c r="L242" s="11">
        <f t="shared" si="60"/>
        <v>0.28985507246376813</v>
      </c>
      <c r="M242" s="11">
        <f t="shared" si="61"/>
        <v>0.38610038610038611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-0.27800200957100774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0.23517981930080234</v>
      </c>
      <c r="Q242" s="11">
        <f>2*'OddsRatio_working_3-way'!K242*'OddsRatio_working_3-way'!L242*'OddsRatio_working_3-way'!M242</f>
        <v>8.1096489414069772E-2</v>
      </c>
      <c r="R242" s="11">
        <f t="shared" si="62"/>
        <v>0</v>
      </c>
      <c r="S242" s="11">
        <f t="shared" si="63"/>
        <v>-0.84596445782429608</v>
      </c>
      <c r="T242" s="11">
        <f t="shared" si="64"/>
        <v>-0.291711882008378</v>
      </c>
      <c r="U242" s="11">
        <f>'OddsRatio_working_3-way'!S242-'OddsRatio_working_3-way'!R242^2/3</f>
        <v>-0.84596445782429608</v>
      </c>
      <c r="V242" s="11">
        <f>'OddsRatio_working_3-way'!S242*'OddsRatio_working_3-way'!R242/3-2*'OddsRatio_working_3-way'!R242^3/27-'OddsRatio_working_3-way'!T242</f>
        <v>0.291711882008378</v>
      </c>
      <c r="W242" s="11">
        <f>'OddsRatio_working_3-way'!V242^2+4*'OddsRatio_working_3-way'!U242^3/27</f>
        <v>-4.5959445461813686E-3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0.149742918573009</v>
      </c>
      <c r="Y242" s="11">
        <f>IF('OddsRatio_working_3-way'!W242&gt;=0,IF('OddsRatio_working_3-way'!V242+SQRT('OddsRatio_working_3-way'!W242)&gt;0,0,PI()),ACOS('OddsRatio_working_3-way'!V242/(2*'OddsRatio_working_3-way'!X242)))</f>
        <v>0.22834515998215266</v>
      </c>
      <c r="Z242" s="11">
        <f>'OddsRatio_working_3-way'!X242^(1/3)*COS('OddsRatio_working_3-way'!Y242/3)</f>
        <v>0.52948806065523868</v>
      </c>
      <c r="AA242" s="11">
        <f>'OddsRatio_working_3-way'!X242^(1/3)*COS(('OddsRatio_working_3-way'!Y242+2*PI())/3)</f>
        <v>-0.29971415577405947</v>
      </c>
      <c r="AB242" s="11">
        <f>'OddsRatio_working_3-way'!X242^(1/3)*COS(('OddsRatio_working_3-way'!Y242+4*PI())/3)</f>
        <v>-0.22977390488117916</v>
      </c>
      <c r="AC242" s="11">
        <f>'OddsRatio_working_3-way'!X242^(1/3)*SIN('OddsRatio_working_3-way'!Y242/3)</f>
        <v>4.0380022680194368E-2</v>
      </c>
      <c r="AD242" s="11">
        <f>'OddsRatio_working_3-way'!X242^(1/3)*SIN(('OddsRatio_working_3-way'!Y242+2*PI())/3)</f>
        <v>0.43836010018789529</v>
      </c>
      <c r="AE242" s="11">
        <f>'OddsRatio_working_3-way'!X242^(1/3)*SIN(('OddsRatio_working_3-way'!Y242+4*PI())/3)</f>
        <v>-0.4787401228680897</v>
      </c>
      <c r="AF242" s="11">
        <f>-'OddsRatio_working_3-way'!U242/(3*'OddsRatio_working_3-way'!X242^(1/3))*COS(('OddsRatio_working_3-way'!Y242)/3)</f>
        <v>0.52948806065523857</v>
      </c>
      <c r="AG242" s="11">
        <f>-'OddsRatio_working_3-way'!U242/(3*'OddsRatio_working_3-way'!X242^(1/3))*COS(('OddsRatio_working_3-way'!Y242+2*PI())/3)</f>
        <v>-0.29971415577405941</v>
      </c>
      <c r="AH242" s="11">
        <f>-'OddsRatio_working_3-way'!U242/(3*'OddsRatio_working_3-way'!X242^(1/3))*COS(('OddsRatio_working_3-way'!Y242+4*PI())/3)</f>
        <v>-0.2297739048811791</v>
      </c>
      <c r="AI242" s="11">
        <f>'OddsRatio_working_3-way'!U242/(3*'OddsRatio_working_3-way'!X242^(1/3))*SIN(('OddsRatio_working_3-way'!Y242)/3)</f>
        <v>-4.0380022680194354E-2</v>
      </c>
      <c r="AJ242" s="11">
        <f>'OddsRatio_working_3-way'!U242/(3*'OddsRatio_working_3-way'!X242^(1/3))*SIN(('OddsRatio_working_3-way'!Y242+2*PI())/3)</f>
        <v>-0.43836010018789517</v>
      </c>
      <c r="AK242" s="11">
        <f>'OddsRatio_working_3-way'!U242/(3*'OddsRatio_working_3-way'!X242^(1/3))*SIN(('OddsRatio_working_3-way'!Y242+4*PI())/3)</f>
        <v>0.47874012286808959</v>
      </c>
      <c r="AL242" s="11">
        <f>'OddsRatio_working_3-way'!Z242+'OddsRatio_working_3-way'!AF242</f>
        <v>1.0589761213104771</v>
      </c>
      <c r="AM242" s="11">
        <f>'OddsRatio_working_3-way'!AA242+'OddsRatio_working_3-way'!AG242</f>
        <v>-0.59942831154811893</v>
      </c>
      <c r="AN242" s="11">
        <f>'OddsRatio_working_3-way'!AB242+'OddsRatio_working_3-way'!AH242</f>
        <v>-0.45954780976235826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1.0589761213104771</v>
      </c>
      <c r="AS242" s="11">
        <f>IF(('OddsRatio_working_3-way'!X242=0),IF(Q242&gt;0,-Q242^(1/3),(-Q242)^(1/3)),'OddsRatio_working_3-way'!AM242-'OddsRatio_working_3-way'!R242/3)</f>
        <v>-0.59942831154811893</v>
      </c>
      <c r="AT242" s="11">
        <f>IF(('OddsRatio_working_3-way'!X242=0),IF(Q242&gt;0,-Q242^(1/3),(-Q242)^(1/3)),'OddsRatio_working_3-way'!AN242-'OddsRatio_working_3-way'!R242/3)</f>
        <v>-0.45954780976235826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4.66</v>
      </c>
      <c r="C243" s="4">
        <f>IF('True_Odds_Calculator_3-way'!C244="","",'True_Odds_Calculator_3-way'!C244)</f>
        <v>7.54</v>
      </c>
      <c r="D243" s="9">
        <f t="shared" si="52"/>
        <v>0.67893497931371949</v>
      </c>
      <c r="E243" s="9">
        <f t="shared" si="53"/>
        <v>0.19900073464824844</v>
      </c>
      <c r="F243" s="9">
        <f t="shared" si="54"/>
        <v>0.12206428603803217</v>
      </c>
      <c r="G243" s="9">
        <f t="shared" si="55"/>
        <v>1.0997560319547022</v>
      </c>
      <c r="H243" s="9">
        <f t="shared" si="56"/>
        <v>1.4728950937405216</v>
      </c>
      <c r="I243" s="9">
        <f t="shared" si="57"/>
        <v>5.0251070769542094</v>
      </c>
      <c r="J243" s="9">
        <f t="shared" si="58"/>
        <v>8.1924044489837513</v>
      </c>
      <c r="K243" s="11">
        <f t="shared" si="59"/>
        <v>0.69930069930069938</v>
      </c>
      <c r="L243" s="11">
        <f t="shared" si="60"/>
        <v>0.21459227467811159</v>
      </c>
      <c r="M243" s="11">
        <f t="shared" si="61"/>
        <v>0.13262599469496023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-0.20484906653096902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0.21156312068300778</v>
      </c>
      <c r="Q243" s="11">
        <f>2*'OddsRatio_working_3-way'!K243*'OddsRatio_working_3-way'!L243*'OddsRatio_working_3-way'!M243</f>
        <v>3.9804914521732425E-2</v>
      </c>
      <c r="R243" s="11">
        <f t="shared" si="62"/>
        <v>0</v>
      </c>
      <c r="S243" s="11">
        <f t="shared" si="63"/>
        <v>-1.0327756150698579</v>
      </c>
      <c r="T243" s="11">
        <f t="shared" si="64"/>
        <v>-0.19431338006958762</v>
      </c>
      <c r="U243" s="11">
        <f>'OddsRatio_working_3-way'!S243-'OddsRatio_working_3-way'!R243^2/3</f>
        <v>-1.0327756150698579</v>
      </c>
      <c r="V243" s="11">
        <f>'OddsRatio_working_3-way'!S243*'OddsRatio_working_3-way'!R243/3-2*'OddsRatio_working_3-way'!R243^3/27-'OddsRatio_working_3-way'!T243</f>
        <v>0.19431338006958762</v>
      </c>
      <c r="W243" s="11">
        <f>'OddsRatio_working_3-way'!V243^2+4*'OddsRatio_working_3-way'!U243^3/27</f>
        <v>-0.12544005505879763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0.20198870310791248</v>
      </c>
      <c r="Y243" s="11">
        <f>IF('OddsRatio_working_3-way'!W243&gt;=0,IF('OddsRatio_working_3-way'!V243+SQRT('OddsRatio_working_3-way'!W243)&gt;0,0,PI()),ACOS('OddsRatio_working_3-way'!V243/(2*'OddsRatio_working_3-way'!X243)))</f>
        <v>1.0690006572467934</v>
      </c>
      <c r="Z243" s="11">
        <f>'OddsRatio_working_3-way'!X243^(1/3)*COS('OddsRatio_working_3-way'!Y243/3)</f>
        <v>0.5498780159773512</v>
      </c>
      <c r="AA243" s="11">
        <f>'OddsRatio_working_3-way'!X243^(1/3)*COS(('OddsRatio_working_3-way'!Y243+2*PI())/3)</f>
        <v>-0.4521945563533839</v>
      </c>
      <c r="AB243" s="11">
        <f>'OddsRatio_working_3-way'!X243^(1/3)*COS(('OddsRatio_working_3-way'!Y243+4*PI())/3)</f>
        <v>-9.7683459623967378E-2</v>
      </c>
      <c r="AC243" s="11">
        <f>'OddsRatio_working_3-way'!X243^(1/3)*SIN('OddsRatio_working_3-way'!Y243/3)</f>
        <v>0.20467707712743821</v>
      </c>
      <c r="AD243" s="11">
        <f>'OddsRatio_working_3-way'!X243^(1/3)*SIN(('OddsRatio_working_3-way'!Y243+2*PI())/3)</f>
        <v>0.37386979225525252</v>
      </c>
      <c r="AE243" s="11">
        <f>'OddsRatio_working_3-way'!X243^(1/3)*SIN(('OddsRatio_working_3-way'!Y243+4*PI())/3)</f>
        <v>-0.57854686938269062</v>
      </c>
      <c r="AF243" s="11">
        <f>-'OddsRatio_working_3-way'!U243/(3*'OddsRatio_working_3-way'!X243^(1/3))*COS(('OddsRatio_working_3-way'!Y243)/3)</f>
        <v>0.54987801597735109</v>
      </c>
      <c r="AG243" s="11">
        <f>-'OddsRatio_working_3-way'!U243/(3*'OddsRatio_working_3-way'!X243^(1/3))*COS(('OddsRatio_working_3-way'!Y243+2*PI())/3)</f>
        <v>-0.45219455635338385</v>
      </c>
      <c r="AH243" s="11">
        <f>-'OddsRatio_working_3-way'!U243/(3*'OddsRatio_working_3-way'!X243^(1/3))*COS(('OddsRatio_working_3-way'!Y243+4*PI())/3)</f>
        <v>-9.7683459623967364E-2</v>
      </c>
      <c r="AI243" s="11">
        <f>'OddsRatio_working_3-way'!U243/(3*'OddsRatio_working_3-way'!X243^(1/3))*SIN(('OddsRatio_working_3-way'!Y243)/3)</f>
        <v>-0.20467707712743816</v>
      </c>
      <c r="AJ243" s="11">
        <f>'OddsRatio_working_3-way'!U243/(3*'OddsRatio_working_3-way'!X243^(1/3))*SIN(('OddsRatio_working_3-way'!Y243+2*PI())/3)</f>
        <v>-0.37386979225525246</v>
      </c>
      <c r="AK243" s="11">
        <f>'OddsRatio_working_3-way'!U243/(3*'OddsRatio_working_3-way'!X243^(1/3))*SIN(('OddsRatio_working_3-way'!Y243+4*PI())/3)</f>
        <v>0.57854686938269051</v>
      </c>
      <c r="AL243" s="11">
        <f>'OddsRatio_working_3-way'!Z243+'OddsRatio_working_3-way'!AF243</f>
        <v>1.0997560319547022</v>
      </c>
      <c r="AM243" s="11">
        <f>'OddsRatio_working_3-way'!AA243+'OddsRatio_working_3-way'!AG243</f>
        <v>-0.90438911270676781</v>
      </c>
      <c r="AN243" s="11">
        <f>'OddsRatio_working_3-way'!AB243+'OddsRatio_working_3-way'!AH243</f>
        <v>-0.19536691924793476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1.0997560319547022</v>
      </c>
      <c r="AS243" s="11">
        <f>IF(('OddsRatio_working_3-way'!X243=0),IF(Q243&gt;0,-Q243^(1/3),(-Q243)^(1/3)),'OddsRatio_working_3-way'!AM243-'OddsRatio_working_3-way'!R243/3)</f>
        <v>-0.90438911270676781</v>
      </c>
      <c r="AT243" s="11">
        <f>IF(('OddsRatio_working_3-way'!X243=0),IF(Q243&gt;0,-Q243^(1/3),(-Q243)^(1/3)),'OddsRatio_working_3-way'!AN243-'OddsRatio_working_3-way'!R243/3)</f>
        <v>-0.19536691924793476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3.27</v>
      </c>
      <c r="B244" s="4">
        <f>IF('True_Odds_Calculator_3-way'!B245="","",'True_Odds_Calculator_3-way'!B245)</f>
        <v>3.56</v>
      </c>
      <c r="C244" s="4">
        <f>IF('True_Odds_Calculator_3-way'!C245="","",'True_Odds_Calculator_3-way'!C245)</f>
        <v>2.21</v>
      </c>
      <c r="D244" s="9">
        <f t="shared" si="52"/>
        <v>0.29327626729678063</v>
      </c>
      <c r="E244" s="9">
        <f t="shared" si="53"/>
        <v>0.26899014459862058</v>
      </c>
      <c r="F244" s="9">
        <f t="shared" si="54"/>
        <v>0.43773358810459873</v>
      </c>
      <c r="G244" s="9">
        <f t="shared" si="55"/>
        <v>1.0615657506421083</v>
      </c>
      <c r="H244" s="9">
        <f t="shared" si="56"/>
        <v>3.4097542539575865</v>
      </c>
      <c r="I244" s="9">
        <f t="shared" si="57"/>
        <v>3.7176083216437963</v>
      </c>
      <c r="J244" s="9">
        <f t="shared" si="58"/>
        <v>2.2844945582769509</v>
      </c>
      <c r="K244" s="11">
        <f t="shared" si="59"/>
        <v>0.3058103975535168</v>
      </c>
      <c r="L244" s="11">
        <f t="shared" si="60"/>
        <v>0.2808988764044944</v>
      </c>
      <c r="M244" s="11">
        <f t="shared" si="61"/>
        <v>0.45248868778280543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-0.27331355337564522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0.23477233225167038</v>
      </c>
      <c r="Q244" s="11">
        <f>2*'OddsRatio_working_3-way'!K244*'OddsRatio_working_3-way'!L244*'OddsRatio_working_3-way'!M244</f>
        <v>7.7739182864791506E-2</v>
      </c>
      <c r="R244" s="11">
        <f t="shared" si="62"/>
        <v>0</v>
      </c>
      <c r="S244" s="11">
        <f t="shared" si="63"/>
        <v>-0.85898532784796311</v>
      </c>
      <c r="T244" s="11">
        <f t="shared" si="64"/>
        <v>-0.28443222776422616</v>
      </c>
      <c r="U244" s="11">
        <f>'OddsRatio_working_3-way'!S244-'OddsRatio_working_3-way'!R244^2/3</f>
        <v>-0.85898532784796311</v>
      </c>
      <c r="V244" s="11">
        <f>'OddsRatio_working_3-way'!S244*'OddsRatio_working_3-way'!R244/3-2*'OddsRatio_working_3-way'!R244^3/27-'OddsRatio_working_3-way'!T244</f>
        <v>0.28443222776422616</v>
      </c>
      <c r="W244" s="11">
        <f>'OddsRatio_working_3-way'!V244^2+4*'OddsRatio_working_3-way'!U244^3/27</f>
        <v>-1.2995685682872182E-2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0.15321339519914112</v>
      </c>
      <c r="Y244" s="11">
        <f>IF('OddsRatio_working_3-way'!W244&gt;=0,IF('OddsRatio_working_3-way'!V244+SQRT('OddsRatio_working_3-way'!W244)&gt;0,0,PI()),ACOS('OddsRatio_working_3-way'!V244/(2*'OddsRatio_working_3-way'!X244)))</f>
        <v>0.38119034257105167</v>
      </c>
      <c r="Z244" s="11">
        <f>'OddsRatio_working_3-way'!X244^(1/3)*COS('OddsRatio_working_3-way'!Y244/3)</f>
        <v>0.53078287532105417</v>
      </c>
      <c r="AA244" s="11">
        <f>'OddsRatio_working_3-way'!X244^(1/3)*COS(('OddsRatio_working_3-way'!Y244+2*PI())/3)</f>
        <v>-0.32411525234781152</v>
      </c>
      <c r="AB244" s="11">
        <f>'OddsRatio_working_3-way'!X244^(1/3)*COS(('OddsRatio_working_3-way'!Y244+4*PI())/3)</f>
        <v>-0.20666762297324254</v>
      </c>
      <c r="AC244" s="11">
        <f>'OddsRatio_working_3-way'!X244^(1/3)*SIN('OddsRatio_working_3-way'!Y244/3)</f>
        <v>6.7808420435090805E-2</v>
      </c>
      <c r="AD244" s="11">
        <f>'OddsRatio_working_3-way'!X244^(1/3)*SIN(('OddsRatio_working_3-way'!Y244+2*PI())/3)</f>
        <v>0.42576724370423591</v>
      </c>
      <c r="AE244" s="11">
        <f>'OddsRatio_working_3-way'!X244^(1/3)*SIN(('OddsRatio_working_3-way'!Y244+4*PI())/3)</f>
        <v>-0.49357566413932669</v>
      </c>
      <c r="AF244" s="11">
        <f>-'OddsRatio_working_3-way'!U244/(3*'OddsRatio_working_3-way'!X244^(1/3))*COS(('OddsRatio_working_3-way'!Y244)/3)</f>
        <v>0.53078287532105406</v>
      </c>
      <c r="AG244" s="11">
        <f>-'OddsRatio_working_3-way'!U244/(3*'OddsRatio_working_3-way'!X244^(1/3))*COS(('OddsRatio_working_3-way'!Y244+2*PI())/3)</f>
        <v>-0.32411525234781147</v>
      </c>
      <c r="AH244" s="11">
        <f>-'OddsRatio_working_3-way'!U244/(3*'OddsRatio_working_3-way'!X244^(1/3))*COS(('OddsRatio_working_3-way'!Y244+4*PI())/3)</f>
        <v>-0.20666762297324248</v>
      </c>
      <c r="AI244" s="11">
        <f>'OddsRatio_working_3-way'!U244/(3*'OddsRatio_working_3-way'!X244^(1/3))*SIN(('OddsRatio_working_3-way'!Y244)/3)</f>
        <v>-6.7808420435090791E-2</v>
      </c>
      <c r="AJ244" s="11">
        <f>'OddsRatio_working_3-way'!U244/(3*'OddsRatio_working_3-way'!X244^(1/3))*SIN(('OddsRatio_working_3-way'!Y244+2*PI())/3)</f>
        <v>-0.42576724370423585</v>
      </c>
      <c r="AK244" s="11">
        <f>'OddsRatio_working_3-way'!U244/(3*'OddsRatio_working_3-way'!X244^(1/3))*SIN(('OddsRatio_working_3-way'!Y244+4*PI())/3)</f>
        <v>0.49357566413932658</v>
      </c>
      <c r="AL244" s="11">
        <f>'OddsRatio_working_3-way'!Z244+'OddsRatio_working_3-way'!AF244</f>
        <v>1.0615657506421083</v>
      </c>
      <c r="AM244" s="11">
        <f>'OddsRatio_working_3-way'!AA244+'OddsRatio_working_3-way'!AG244</f>
        <v>-0.64823050469562293</v>
      </c>
      <c r="AN244" s="11">
        <f>'OddsRatio_working_3-way'!AB244+'OddsRatio_working_3-way'!AH244</f>
        <v>-0.41333524594648502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1.0615657506421083</v>
      </c>
      <c r="AS244" s="11">
        <f>IF(('OddsRatio_working_3-way'!X244=0),IF(Q244&gt;0,-Q244^(1/3),(-Q244)^(1/3)),'OddsRatio_working_3-way'!AM244-'OddsRatio_working_3-way'!R244/3)</f>
        <v>-0.64823050469562293</v>
      </c>
      <c r="AT244" s="11">
        <f>IF(('OddsRatio_working_3-way'!X244=0),IF(Q244&gt;0,-Q244^(1/3),(-Q244)^(1/3)),'OddsRatio_working_3-way'!AN244-'OddsRatio_working_3-way'!R244/3)</f>
        <v>-0.41333524594648502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1.63</v>
      </c>
      <c r="B245" s="4">
        <f>IF('True_Odds_Calculator_3-way'!B246="","",'True_Odds_Calculator_3-way'!B246)</f>
        <v>3.98</v>
      </c>
      <c r="C245" s="4">
        <f>IF('True_Odds_Calculator_3-way'!C246="","",'True_Odds_Calculator_3-way'!C246)</f>
        <v>5.59</v>
      </c>
      <c r="D245" s="9">
        <f t="shared" si="52"/>
        <v>0.59508902164708699</v>
      </c>
      <c r="E245" s="9">
        <f t="shared" si="53"/>
        <v>0.23705116165454251</v>
      </c>
      <c r="F245" s="9">
        <f t="shared" si="54"/>
        <v>0.16785981669837013</v>
      </c>
      <c r="G245" s="9">
        <f t="shared" si="55"/>
        <v>1.0800330963533975</v>
      </c>
      <c r="H245" s="9">
        <f t="shared" si="56"/>
        <v>1.6804208507026406</v>
      </c>
      <c r="I245" s="9">
        <f t="shared" si="57"/>
        <v>4.2184986271331244</v>
      </c>
      <c r="J245" s="9">
        <f t="shared" si="58"/>
        <v>5.9573519122620944</v>
      </c>
      <c r="K245" s="11">
        <f t="shared" si="59"/>
        <v>0.61349693251533743</v>
      </c>
      <c r="L245" s="11">
        <f t="shared" si="60"/>
        <v>0.25125628140703515</v>
      </c>
      <c r="M245" s="11">
        <f t="shared" si="61"/>
        <v>0.17889087656529518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-0.23762220124184019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0.22611603844921241</v>
      </c>
      <c r="Q245" s="11">
        <f>2*'OddsRatio_working_3-way'!K245*'OddsRatio_working_3-way'!L245*'OddsRatio_working_3-way'!M245</f>
        <v>5.51502532802957E-2</v>
      </c>
      <c r="R245" s="11">
        <f t="shared" si="62"/>
        <v>0</v>
      </c>
      <c r="S245" s="11">
        <f t="shared" si="63"/>
        <v>-0.95157791345886333</v>
      </c>
      <c r="T245" s="11">
        <f t="shared" si="64"/>
        <v>-0.23209217401435686</v>
      </c>
      <c r="U245" s="11">
        <f>'OddsRatio_working_3-way'!S245-'OddsRatio_working_3-way'!R245^2/3</f>
        <v>-0.95157791345886333</v>
      </c>
      <c r="V245" s="11">
        <f>'OddsRatio_working_3-way'!S245*'OddsRatio_working_3-way'!R245/3-2*'OddsRatio_working_3-way'!R245^3/27-'OddsRatio_working_3-way'!T245</f>
        <v>0.23209217401435686</v>
      </c>
      <c r="W245" s="11">
        <f>'OddsRatio_working_3-way'!V245^2+4*'OddsRatio_working_3-way'!U245^3/27</f>
        <v>-7.3785711736044618E-2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0.17864244244772512</v>
      </c>
      <c r="Y245" s="11">
        <f>IF('OddsRatio_working_3-way'!W245&gt;=0,IF('OddsRatio_working_3-way'!V245+SQRT('OddsRatio_working_3-way'!W245)&gt;0,0,PI()),ACOS('OddsRatio_working_3-way'!V245/(2*'OddsRatio_working_3-way'!X245)))</f>
        <v>0.86373845408412842</v>
      </c>
      <c r="Z245" s="11">
        <f>'OddsRatio_working_3-way'!X245^(1/3)*COS('OddsRatio_working_3-way'!Y245/3)</f>
        <v>0.54001654817669875</v>
      </c>
      <c r="AA245" s="11">
        <f>'OddsRatio_working_3-way'!X245^(1/3)*COS(('OddsRatio_working_3-way'!Y245+2*PI())/3)</f>
        <v>-0.40850402902765554</v>
      </c>
      <c r="AB245" s="11">
        <f>'OddsRatio_working_3-way'!X245^(1/3)*COS(('OddsRatio_working_3-way'!Y245+4*PI())/3)</f>
        <v>-0.1315125191490433</v>
      </c>
      <c r="AC245" s="11">
        <f>'OddsRatio_working_3-way'!X245^(1/3)*SIN('OddsRatio_working_3-way'!Y245/3)</f>
        <v>0.15992112279165774</v>
      </c>
      <c r="AD245" s="11">
        <f>'OddsRatio_working_3-way'!X245^(1/3)*SIN(('OddsRatio_working_3-way'!Y245+2*PI())/3)</f>
        <v>0.38770748778917541</v>
      </c>
      <c r="AE245" s="11">
        <f>'OddsRatio_working_3-way'!X245^(1/3)*SIN(('OddsRatio_working_3-way'!Y245+4*PI())/3)</f>
        <v>-0.54762861058083312</v>
      </c>
      <c r="AF245" s="11">
        <f>-'OddsRatio_working_3-way'!U245/(3*'OddsRatio_working_3-way'!X245^(1/3))*COS(('OddsRatio_working_3-way'!Y245)/3)</f>
        <v>0.54001654817669864</v>
      </c>
      <c r="AG245" s="11">
        <f>-'OddsRatio_working_3-way'!U245/(3*'OddsRatio_working_3-way'!X245^(1/3))*COS(('OddsRatio_working_3-way'!Y245+2*PI())/3)</f>
        <v>-0.40850402902765542</v>
      </c>
      <c r="AH245" s="11">
        <f>-'OddsRatio_working_3-way'!U245/(3*'OddsRatio_working_3-way'!X245^(1/3))*COS(('OddsRatio_working_3-way'!Y245+4*PI())/3)</f>
        <v>-0.13151251914904327</v>
      </c>
      <c r="AI245" s="11">
        <f>'OddsRatio_working_3-way'!U245/(3*'OddsRatio_working_3-way'!X245^(1/3))*SIN(('OddsRatio_working_3-way'!Y245)/3)</f>
        <v>-0.15992112279165768</v>
      </c>
      <c r="AJ245" s="11">
        <f>'OddsRatio_working_3-way'!U245/(3*'OddsRatio_working_3-way'!X245^(1/3))*SIN(('OddsRatio_working_3-way'!Y245+2*PI())/3)</f>
        <v>-0.3877074877891753</v>
      </c>
      <c r="AK245" s="11">
        <f>'OddsRatio_working_3-way'!U245/(3*'OddsRatio_working_3-way'!X245^(1/3))*SIN(('OddsRatio_working_3-way'!Y245+4*PI())/3)</f>
        <v>0.54762861058083301</v>
      </c>
      <c r="AL245" s="11">
        <f>'OddsRatio_working_3-way'!Z245+'OddsRatio_working_3-way'!AF245</f>
        <v>1.0800330963533975</v>
      </c>
      <c r="AM245" s="11">
        <f>'OddsRatio_working_3-way'!AA245+'OddsRatio_working_3-way'!AG245</f>
        <v>-0.81700805805531096</v>
      </c>
      <c r="AN245" s="11">
        <f>'OddsRatio_working_3-way'!AB245+'OddsRatio_working_3-way'!AH245</f>
        <v>-0.26302503829808654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1.0800330963533975</v>
      </c>
      <c r="AS245" s="11">
        <f>IF(('OddsRatio_working_3-way'!X245=0),IF(Q245&gt;0,-Q245^(1/3),(-Q245)^(1/3)),'OddsRatio_working_3-way'!AM245-'OddsRatio_working_3-way'!R245/3)</f>
        <v>-0.81700805805531096</v>
      </c>
      <c r="AT245" s="11">
        <f>IF(('OddsRatio_working_3-way'!X245=0),IF(Q245&gt;0,-Q245^(1/3),(-Q245)^(1/3)),'OddsRatio_working_3-way'!AN245-'OddsRatio_working_3-way'!R245/3)</f>
        <v>-0.26302503829808654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2.83</v>
      </c>
      <c r="B246" s="4">
        <f>IF('True_Odds_Calculator_3-way'!B247="","",'True_Odds_Calculator_3-way'!B247)</f>
        <v>3.67</v>
      </c>
      <c r="C246" s="4">
        <f>IF('True_Odds_Calculator_3-way'!C247="","",'True_Odds_Calculator_3-way'!C247)</f>
        <v>2.42</v>
      </c>
      <c r="D246" s="9">
        <f t="shared" si="52"/>
        <v>0.34001852255461013</v>
      </c>
      <c r="E246" s="9">
        <f t="shared" si="53"/>
        <v>0.26096206868379385</v>
      </c>
      <c r="F246" s="9">
        <f t="shared" si="54"/>
        <v>0.39901940876159608</v>
      </c>
      <c r="G246" s="9">
        <f t="shared" si="55"/>
        <v>1.0606646172708252</v>
      </c>
      <c r="H246" s="9">
        <f t="shared" si="56"/>
        <v>2.9410162496056103</v>
      </c>
      <c r="I246" s="9">
        <f t="shared" si="57"/>
        <v>3.8319745281131028</v>
      </c>
      <c r="J246" s="9">
        <f t="shared" si="58"/>
        <v>2.5061437565245717</v>
      </c>
      <c r="K246" s="11">
        <f t="shared" si="59"/>
        <v>0.35335689045936397</v>
      </c>
      <c r="L246" s="11">
        <f t="shared" si="60"/>
        <v>0.27247956403269757</v>
      </c>
      <c r="M246" s="11">
        <f t="shared" si="61"/>
        <v>0.41322314049586778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-0.27604687160947228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0.23553412654755274</v>
      </c>
      <c r="Q246" s="11">
        <f>2*'OddsRatio_working_3-way'!K246*'OddsRatio_working_3-way'!L246*'OddsRatio_working_3-way'!M246</f>
        <v>7.9572340049848894E-2</v>
      </c>
      <c r="R246" s="11">
        <f t="shared" si="62"/>
        <v>0</v>
      </c>
      <c r="S246" s="11">
        <f t="shared" si="63"/>
        <v>-0.8532396153388272</v>
      </c>
      <c r="T246" s="11">
        <f t="shared" si="64"/>
        <v>-0.28825662680365782</v>
      </c>
      <c r="U246" s="11">
        <f>'OddsRatio_working_3-way'!S246-'OddsRatio_working_3-way'!R246^2/3</f>
        <v>-0.8532396153388272</v>
      </c>
      <c r="V246" s="11">
        <f>'OddsRatio_working_3-way'!S246*'OddsRatio_working_3-way'!R246/3-2*'OddsRatio_working_3-way'!R246^3/27-'OddsRatio_working_3-way'!T246</f>
        <v>0.28825662680365782</v>
      </c>
      <c r="W246" s="11">
        <f>'OddsRatio_working_3-way'!V246^2+4*'OddsRatio_working_3-way'!U246^3/27</f>
        <v>-8.9338449217404997E-3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0.1516787129246914</v>
      </c>
      <c r="Y246" s="11">
        <f>IF('OddsRatio_working_3-way'!W246&gt;=0,IF('OddsRatio_working_3-way'!V246+SQRT('OddsRatio_working_3-way'!W246)&gt;0,0,PI()),ACOS('OddsRatio_working_3-way'!V246/(2*'OddsRatio_working_3-way'!X246)))</f>
        <v>0.31685157901762651</v>
      </c>
      <c r="Z246" s="11">
        <f>'OddsRatio_working_3-way'!X246^(1/3)*COS('OddsRatio_working_3-way'!Y246/3)</f>
        <v>0.5303323086354127</v>
      </c>
      <c r="AA246" s="11">
        <f>'OddsRatio_working_3-way'!X246^(1/3)*COS(('OddsRatio_working_3-way'!Y246+2*PI())/3)</f>
        <v>-0.31385532814292</v>
      </c>
      <c r="AB246" s="11">
        <f>'OddsRatio_working_3-way'!X246^(1/3)*COS(('OddsRatio_working_3-way'!Y246+4*PI())/3)</f>
        <v>-0.21647698049249287</v>
      </c>
      <c r="AC246" s="11">
        <f>'OddsRatio_working_3-way'!X246^(1/3)*SIN('OddsRatio_working_3-way'!Y246/3)</f>
        <v>5.6221415229215095E-2</v>
      </c>
      <c r="AD246" s="11">
        <f>'OddsRatio_working_3-way'!X246^(1/3)*SIN(('OddsRatio_working_3-way'!Y246+2*PI())/3)</f>
        <v>0.43117054411130934</v>
      </c>
      <c r="AE246" s="11">
        <f>'OddsRatio_working_3-way'!X246^(1/3)*SIN(('OddsRatio_working_3-way'!Y246+4*PI())/3)</f>
        <v>-0.48739195934052437</v>
      </c>
      <c r="AF246" s="11">
        <f>-'OddsRatio_working_3-way'!U246/(3*'OddsRatio_working_3-way'!X246^(1/3))*COS(('OddsRatio_working_3-way'!Y246)/3)</f>
        <v>0.53033230863541247</v>
      </c>
      <c r="AG246" s="11">
        <f>-'OddsRatio_working_3-way'!U246/(3*'OddsRatio_working_3-way'!X246^(1/3))*COS(('OddsRatio_working_3-way'!Y246+2*PI())/3)</f>
        <v>-0.31385532814291983</v>
      </c>
      <c r="AH246" s="11">
        <f>-'OddsRatio_working_3-way'!U246/(3*'OddsRatio_working_3-way'!X246^(1/3))*COS(('OddsRatio_working_3-way'!Y246+4*PI())/3)</f>
        <v>-0.21647698049249278</v>
      </c>
      <c r="AI246" s="11">
        <f>'OddsRatio_working_3-way'!U246/(3*'OddsRatio_working_3-way'!X246^(1/3))*SIN(('OddsRatio_working_3-way'!Y246)/3)</f>
        <v>-5.6221415229215074E-2</v>
      </c>
      <c r="AJ246" s="11">
        <f>'OddsRatio_working_3-way'!U246/(3*'OddsRatio_working_3-way'!X246^(1/3))*SIN(('OddsRatio_working_3-way'!Y246+2*PI())/3)</f>
        <v>-0.43117054411130917</v>
      </c>
      <c r="AK246" s="11">
        <f>'OddsRatio_working_3-way'!U246/(3*'OddsRatio_working_3-way'!X246^(1/3))*SIN(('OddsRatio_working_3-way'!Y246+4*PI())/3)</f>
        <v>0.48739195934052415</v>
      </c>
      <c r="AL246" s="11">
        <f>'OddsRatio_working_3-way'!Z246+'OddsRatio_working_3-way'!AF246</f>
        <v>1.0606646172708252</v>
      </c>
      <c r="AM246" s="11">
        <f>'OddsRatio_working_3-way'!AA246+'OddsRatio_working_3-way'!AG246</f>
        <v>-0.62771065628583989</v>
      </c>
      <c r="AN246" s="11">
        <f>'OddsRatio_working_3-way'!AB246+'OddsRatio_working_3-way'!AH246</f>
        <v>-0.43295396098498562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1.0606646172708252</v>
      </c>
      <c r="AS246" s="11">
        <f>IF(('OddsRatio_working_3-way'!X246=0),IF(Q246&gt;0,-Q246^(1/3),(-Q246)^(1/3)),'OddsRatio_working_3-way'!AM246-'OddsRatio_working_3-way'!R246/3)</f>
        <v>-0.62771065628583989</v>
      </c>
      <c r="AT246" s="11">
        <f>IF(('OddsRatio_working_3-way'!X246=0),IF(Q246&gt;0,-Q246^(1/3),(-Q246)^(1/3)),'OddsRatio_working_3-way'!AN246-'OddsRatio_working_3-way'!R246/3)</f>
        <v>-0.43295396098498562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2.5099999999999998</v>
      </c>
      <c r="B247" s="4">
        <f>IF('True_Odds_Calculator_3-way'!B248="","",'True_Odds_Calculator_3-way'!B248)</f>
        <v>3.45</v>
      </c>
      <c r="C247" s="4">
        <f>IF('True_Odds_Calculator_3-way'!C248="","",'True_Odds_Calculator_3-way'!C248)</f>
        <v>2.85</v>
      </c>
      <c r="D247" s="9">
        <f t="shared" si="52"/>
        <v>0.38443361892163469</v>
      </c>
      <c r="E247" s="9">
        <f t="shared" si="53"/>
        <v>0.27793055641009207</v>
      </c>
      <c r="F247" s="9">
        <f t="shared" si="54"/>
        <v>0.33763582466827319</v>
      </c>
      <c r="G247" s="9">
        <f t="shared" si="55"/>
        <v>1.0604167662607178</v>
      </c>
      <c r="H247" s="9">
        <f t="shared" si="56"/>
        <v>2.6012293170536838</v>
      </c>
      <c r="I247" s="9">
        <f t="shared" si="57"/>
        <v>3.5980210773387582</v>
      </c>
      <c r="J247" s="9">
        <f t="shared" si="58"/>
        <v>2.9617710175823282</v>
      </c>
      <c r="K247" s="11">
        <f t="shared" si="59"/>
        <v>0.39840637450199207</v>
      </c>
      <c r="L247" s="11">
        <f t="shared" si="60"/>
        <v>0.28985507246376813</v>
      </c>
      <c r="M247" s="11">
        <f t="shared" si="61"/>
        <v>0.35087719298245612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-0.27731737681868507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0.235417344099321</v>
      </c>
      <c r="Q247" s="11">
        <f>2*'OddsRatio_working_3-way'!K247*'OddsRatio_working_3-way'!L247*'OddsRatio_working_3-way'!M247</f>
        <v>8.1038672667580386E-2</v>
      </c>
      <c r="R247" s="11">
        <f t="shared" si="62"/>
        <v>0</v>
      </c>
      <c r="S247" s="11">
        <f t="shared" si="63"/>
        <v>-0.8489094581809814</v>
      </c>
      <c r="T247" s="11">
        <f t="shared" si="64"/>
        <v>-0.29222356563889207</v>
      </c>
      <c r="U247" s="11">
        <f>'OddsRatio_working_3-way'!S247-'OddsRatio_working_3-way'!R247^2/3</f>
        <v>-0.8489094581809814</v>
      </c>
      <c r="V247" s="11">
        <f>'OddsRatio_working_3-way'!S247*'OddsRatio_working_3-way'!R247/3-2*'OddsRatio_working_3-way'!R247^3/27-'OddsRatio_working_3-way'!T247</f>
        <v>0.29222356563889207</v>
      </c>
      <c r="W247" s="11">
        <f>'OddsRatio_working_3-way'!V247^2+4*'OddsRatio_working_3-way'!U247^3/27</f>
        <v>-5.2371331635197721E-3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0.15052553394543036</v>
      </c>
      <c r="Y247" s="11">
        <f>IF('OddsRatio_working_3-way'!W247&gt;=0,IF('OddsRatio_working_3-way'!V247+SQRT('OddsRatio_working_3-way'!W247)&gt;0,0,PI()),ACOS('OddsRatio_working_3-way'!V247/(2*'OddsRatio_working_3-way'!X247)))</f>
        <v>0.24276204661687162</v>
      </c>
      <c r="Z247" s="11">
        <f>'OddsRatio_working_3-way'!X247^(1/3)*COS('OddsRatio_working_3-way'!Y247/3)</f>
        <v>0.5302083831303589</v>
      </c>
      <c r="AA247" s="11">
        <f>'OddsRatio_working_3-way'!X247^(1/3)*COS(('OddsRatio_working_3-way'!Y247+2*PI())/3)</f>
        <v>-0.3023421747136163</v>
      </c>
      <c r="AB247" s="11">
        <f>'OddsRatio_working_3-way'!X247^(1/3)*COS(('OddsRatio_working_3-way'!Y247+4*PI())/3)</f>
        <v>-0.22786620841674243</v>
      </c>
      <c r="AC247" s="11">
        <f>'OddsRatio_working_3-way'!X247^(1/3)*SIN('OddsRatio_working_3-way'!Y247/3)</f>
        <v>4.299871918965769E-2</v>
      </c>
      <c r="AD247" s="11">
        <f>'OddsRatio_working_3-way'!X247^(1/3)*SIN(('OddsRatio_working_3-way'!Y247+2*PI())/3)</f>
        <v>0.43767456949553457</v>
      </c>
      <c r="AE247" s="11">
        <f>'OddsRatio_working_3-way'!X247^(1/3)*SIN(('OddsRatio_working_3-way'!Y247+4*PI())/3)</f>
        <v>-0.48067328868519221</v>
      </c>
      <c r="AF247" s="11">
        <f>-'OddsRatio_working_3-way'!U247/(3*'OddsRatio_working_3-way'!X247^(1/3))*COS(('OddsRatio_working_3-way'!Y247)/3)</f>
        <v>0.5302083831303589</v>
      </c>
      <c r="AG247" s="11">
        <f>-'OddsRatio_working_3-way'!U247/(3*'OddsRatio_working_3-way'!X247^(1/3))*COS(('OddsRatio_working_3-way'!Y247+2*PI())/3)</f>
        <v>-0.3023421747136163</v>
      </c>
      <c r="AH247" s="11">
        <f>-'OddsRatio_working_3-way'!U247/(3*'OddsRatio_working_3-way'!X247^(1/3))*COS(('OddsRatio_working_3-way'!Y247+4*PI())/3)</f>
        <v>-0.22786620841674243</v>
      </c>
      <c r="AI247" s="11">
        <f>'OddsRatio_working_3-way'!U247/(3*'OddsRatio_working_3-way'!X247^(1/3))*SIN(('OddsRatio_working_3-way'!Y247)/3)</f>
        <v>-4.299871918965769E-2</v>
      </c>
      <c r="AJ247" s="11">
        <f>'OddsRatio_working_3-way'!U247/(3*'OddsRatio_working_3-way'!X247^(1/3))*SIN(('OddsRatio_working_3-way'!Y247+2*PI())/3)</f>
        <v>-0.43767456949553457</v>
      </c>
      <c r="AK247" s="11">
        <f>'OddsRatio_working_3-way'!U247/(3*'OddsRatio_working_3-way'!X247^(1/3))*SIN(('OddsRatio_working_3-way'!Y247+4*PI())/3)</f>
        <v>0.48067328868519221</v>
      </c>
      <c r="AL247" s="11">
        <f>'OddsRatio_working_3-way'!Z247+'OddsRatio_working_3-way'!AF247</f>
        <v>1.0604167662607178</v>
      </c>
      <c r="AM247" s="11">
        <f>'OddsRatio_working_3-way'!AA247+'OddsRatio_working_3-way'!AG247</f>
        <v>-0.60468434942723259</v>
      </c>
      <c r="AN247" s="11">
        <f>'OddsRatio_working_3-way'!AB247+'OddsRatio_working_3-way'!AH247</f>
        <v>-0.45573241683348487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1.0604167662607178</v>
      </c>
      <c r="AS247" s="11">
        <f>IF(('OddsRatio_working_3-way'!X247=0),IF(Q247&gt;0,-Q247^(1/3),(-Q247)^(1/3)),'OddsRatio_working_3-way'!AM247-'OddsRatio_working_3-way'!R247/3)</f>
        <v>-0.60468434942723259</v>
      </c>
      <c r="AT247" s="11">
        <f>IF(('OddsRatio_working_3-way'!X247=0),IF(Q247&gt;0,-Q247^(1/3),(-Q247)^(1/3)),'OddsRatio_working_3-way'!AN247-'OddsRatio_working_3-way'!R247/3)</f>
        <v>-0.45573241683348487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3.42</v>
      </c>
      <c r="B248" s="4">
        <f>IF('True_Odds_Calculator_3-way'!B249="","",'True_Odds_Calculator_3-way'!B249)</f>
        <v>3.21</v>
      </c>
      <c r="C248" s="4">
        <f>IF('True_Odds_Calculator_3-way'!C249="","",'True_Odds_Calculator_3-way'!C249)</f>
        <v>2.2999999999999998</v>
      </c>
      <c r="D248" s="9">
        <f t="shared" si="52"/>
        <v>0.2804340563756339</v>
      </c>
      <c r="E248" s="9">
        <f t="shared" si="53"/>
        <v>0.29911105073463029</v>
      </c>
      <c r="F248" s="9">
        <f t="shared" si="54"/>
        <v>0.42045489288973587</v>
      </c>
      <c r="G248" s="9">
        <f t="shared" si="55"/>
        <v>1.0602895484992465</v>
      </c>
      <c r="H248" s="9">
        <f t="shared" si="56"/>
        <v>3.5659007073681765</v>
      </c>
      <c r="I248" s="9">
        <f t="shared" si="57"/>
        <v>3.3432399021833352</v>
      </c>
      <c r="J248" s="9">
        <f t="shared" si="58"/>
        <v>2.3783764130490201</v>
      </c>
      <c r="K248" s="11">
        <f t="shared" si="59"/>
        <v>0.29239766081871343</v>
      </c>
      <c r="L248" s="11">
        <f t="shared" si="60"/>
        <v>0.3115264797507788</v>
      </c>
      <c r="M248" s="11">
        <f t="shared" si="61"/>
        <v>0.43478260869565222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-0.27535439800458295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0.23485278730258302</v>
      </c>
      <c r="Q248" s="11">
        <f>2*'OddsRatio_working_3-way'!K248*'OddsRatio_working_3-way'!L248*'OddsRatio_working_3-way'!M248</f>
        <v>7.9208359967144371E-2</v>
      </c>
      <c r="R248" s="11">
        <f t="shared" si="62"/>
        <v>0</v>
      </c>
      <c r="S248" s="11">
        <f t="shared" si="63"/>
        <v>-0.85291097220344447</v>
      </c>
      <c r="T248" s="11">
        <f t="shared" si="64"/>
        <v>-0.28765968708379241</v>
      </c>
      <c r="U248" s="11">
        <f>'OddsRatio_working_3-way'!S248-'OddsRatio_working_3-way'!R248^2/3</f>
        <v>-0.85291097220344447</v>
      </c>
      <c r="V248" s="11">
        <f>'OddsRatio_working_3-way'!S248*'OddsRatio_working_3-way'!R248/3-2*'OddsRatio_working_3-way'!R248^3/27-'OddsRatio_working_3-way'!T248</f>
        <v>0.28765968708379241</v>
      </c>
      <c r="W248" s="11">
        <f>'OddsRatio_working_3-way'!V248^2+4*'OddsRatio_working_3-way'!U248^3/27</f>
        <v>-9.1713362792582992E-3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0.15159108800685123</v>
      </c>
      <c r="Y248" s="11">
        <f>IF('OddsRatio_working_3-way'!W248&gt;=0,IF('OddsRatio_working_3-way'!V248+SQRT('OddsRatio_working_3-way'!W248)&gt;0,0,PI()),ACOS('OddsRatio_working_3-way'!V248/(2*'OddsRatio_working_3-way'!X248)))</f>
        <v>0.32137672730632616</v>
      </c>
      <c r="Z248" s="11">
        <f>'OddsRatio_working_3-way'!X248^(1/3)*COS('OddsRatio_working_3-way'!Y248/3)</f>
        <v>0.53014477424962336</v>
      </c>
      <c r="AA248" s="11">
        <f>'OddsRatio_working_3-way'!X248^(1/3)*COS(('OddsRatio_working_3-way'!Y248+2*PI())/3)</f>
        <v>-0.31444476607015992</v>
      </c>
      <c r="AB248" s="11">
        <f>'OddsRatio_working_3-way'!X248^(1/3)*COS(('OddsRatio_working_3-way'!Y248+4*PI())/3)</f>
        <v>-0.21570000817946355</v>
      </c>
      <c r="AC248" s="11">
        <f>'OddsRatio_working_3-way'!X248^(1/3)*SIN('OddsRatio_working_3-way'!Y248/3)</f>
        <v>5.7010312549257994E-2</v>
      </c>
      <c r="AD248" s="11">
        <f>'OddsRatio_working_3-way'!X248^(1/3)*SIN(('OddsRatio_working_3-way'!Y248+2*PI())/3)</f>
        <v>0.43061368590911114</v>
      </c>
      <c r="AE248" s="11">
        <f>'OddsRatio_working_3-way'!X248^(1/3)*SIN(('OddsRatio_working_3-way'!Y248+4*PI())/3)</f>
        <v>-0.48762399845836907</v>
      </c>
      <c r="AF248" s="11">
        <f>-'OddsRatio_working_3-way'!U248/(3*'OddsRatio_working_3-way'!X248^(1/3))*COS(('OddsRatio_working_3-way'!Y248)/3)</f>
        <v>0.53014477424962325</v>
      </c>
      <c r="AG248" s="11">
        <f>-'OddsRatio_working_3-way'!U248/(3*'OddsRatio_working_3-way'!X248^(1/3))*COS(('OddsRatio_working_3-way'!Y248+2*PI())/3)</f>
        <v>-0.31444476607015981</v>
      </c>
      <c r="AH248" s="11">
        <f>-'OddsRatio_working_3-way'!U248/(3*'OddsRatio_working_3-way'!X248^(1/3))*COS(('OddsRatio_working_3-way'!Y248+4*PI())/3)</f>
        <v>-0.2157000081794635</v>
      </c>
      <c r="AI248" s="11">
        <f>'OddsRatio_working_3-way'!U248/(3*'OddsRatio_working_3-way'!X248^(1/3))*SIN(('OddsRatio_working_3-way'!Y248)/3)</f>
        <v>-5.701031254925798E-2</v>
      </c>
      <c r="AJ248" s="11">
        <f>'OddsRatio_working_3-way'!U248/(3*'OddsRatio_working_3-way'!X248^(1/3))*SIN(('OddsRatio_working_3-way'!Y248+2*PI())/3)</f>
        <v>-0.43061368590911103</v>
      </c>
      <c r="AK248" s="11">
        <f>'OddsRatio_working_3-way'!U248/(3*'OddsRatio_working_3-way'!X248^(1/3))*SIN(('OddsRatio_working_3-way'!Y248+4*PI())/3)</f>
        <v>0.48762399845836901</v>
      </c>
      <c r="AL248" s="11">
        <f>'OddsRatio_working_3-way'!Z248+'OddsRatio_working_3-way'!AF248</f>
        <v>1.0602895484992465</v>
      </c>
      <c r="AM248" s="11">
        <f>'OddsRatio_working_3-way'!AA248+'OddsRatio_working_3-way'!AG248</f>
        <v>-0.62888953214031973</v>
      </c>
      <c r="AN248" s="11">
        <f>'OddsRatio_working_3-way'!AB248+'OddsRatio_working_3-way'!AH248</f>
        <v>-0.43140001635892705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1.0602895484992465</v>
      </c>
      <c r="AS248" s="11">
        <f>IF(('OddsRatio_working_3-way'!X248=0),IF(Q248&gt;0,-Q248^(1/3),(-Q248)^(1/3)),'OddsRatio_working_3-way'!AM248-'OddsRatio_working_3-way'!R248/3)</f>
        <v>-0.62888953214031973</v>
      </c>
      <c r="AT248" s="11">
        <f>IF(('OddsRatio_working_3-way'!X248=0),IF(Q248&gt;0,-Q248^(1/3),(-Q248)^(1/3)),'OddsRatio_working_3-way'!AN248-'OddsRatio_working_3-way'!R248/3)</f>
        <v>-0.43140001635892705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1.88</v>
      </c>
      <c r="B249" s="4">
        <f>IF('True_Odds_Calculator_3-way'!B250="","",'True_Odds_Calculator_3-way'!B250)</f>
        <v>3.63</v>
      </c>
      <c r="C249" s="4">
        <f>IF('True_Odds_Calculator_3-way'!C250="","",'True_Odds_Calculator_3-way'!C250)</f>
        <v>4.28</v>
      </c>
      <c r="D249" s="9">
        <f t="shared" si="52"/>
        <v>0.51545545253258485</v>
      </c>
      <c r="E249" s="9">
        <f t="shared" si="53"/>
        <v>0.26250760827183955</v>
      </c>
      <c r="F249" s="9">
        <f t="shared" si="54"/>
        <v>0.22203693919557557</v>
      </c>
      <c r="G249" s="9">
        <f t="shared" si="55"/>
        <v>1.0682180220131372</v>
      </c>
      <c r="H249" s="9">
        <f t="shared" si="56"/>
        <v>1.9400318593715611</v>
      </c>
      <c r="I249" s="9">
        <f t="shared" si="57"/>
        <v>3.8094133978945508</v>
      </c>
      <c r="J249" s="9">
        <f t="shared" si="58"/>
        <v>4.5037551122030894</v>
      </c>
      <c r="K249" s="11">
        <f t="shared" si="59"/>
        <v>0.53191489361702127</v>
      </c>
      <c r="L249" s="11">
        <f t="shared" si="60"/>
        <v>0.27548209366391185</v>
      </c>
      <c r="M249" s="11">
        <f t="shared" si="61"/>
        <v>0.23364485981308411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-0.25989864844507915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0.23246711771450107</v>
      </c>
      <c r="Q249" s="11">
        <f>2*'OddsRatio_working_3-way'!K249*'OddsRatio_working_3-way'!L249*'OddsRatio_working_3-way'!M249</f>
        <v>6.8473377824595311E-2</v>
      </c>
      <c r="R249" s="11">
        <f t="shared" si="62"/>
        <v>0</v>
      </c>
      <c r="S249" s="11">
        <f t="shared" si="63"/>
        <v>-0.89445296889885595</v>
      </c>
      <c r="T249" s="11">
        <f t="shared" si="64"/>
        <v>-0.26346184650923593</v>
      </c>
      <c r="U249" s="11">
        <f>'OddsRatio_working_3-way'!S249-'OddsRatio_working_3-way'!R249^2/3</f>
        <v>-0.89445296889885595</v>
      </c>
      <c r="V249" s="11">
        <f>'OddsRatio_working_3-way'!S249*'OddsRatio_working_3-way'!R249/3-2*'OddsRatio_working_3-way'!R249^3/27-'OddsRatio_working_3-way'!T249</f>
        <v>0.26346184650923593</v>
      </c>
      <c r="W249" s="11">
        <f>'OddsRatio_working_3-way'!V249^2+4*'OddsRatio_working_3-way'!U249^3/27</f>
        <v>-3.6603206773269253E-2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0.16279999335021902</v>
      </c>
      <c r="Y249" s="11">
        <f>IF('OddsRatio_working_3-way'!W249&gt;=0,IF('OddsRatio_working_3-way'!V249+SQRT('OddsRatio_working_3-way'!W249)&gt;0,0,PI()),ACOS('OddsRatio_working_3-way'!V249/(2*'OddsRatio_working_3-way'!X249)))</f>
        <v>0.62807853281776804</v>
      </c>
      <c r="Z249" s="11">
        <f>'OddsRatio_working_3-way'!X249^(1/3)*COS('OddsRatio_working_3-way'!Y249/3)</f>
        <v>0.5341090110065686</v>
      </c>
      <c r="AA249" s="11">
        <f>'OddsRatio_working_3-way'!X249^(1/3)*COS(('OddsRatio_working_3-way'!Y249+2*PI())/3)</f>
        <v>-0.36533428722822942</v>
      </c>
      <c r="AB249" s="11">
        <f>'OddsRatio_working_3-way'!X249^(1/3)*COS(('OddsRatio_working_3-way'!Y249+4*PI())/3)</f>
        <v>-0.1687747237783393</v>
      </c>
      <c r="AC249" s="11">
        <f>'OddsRatio_working_3-way'!X249^(1/3)*SIN('OddsRatio_working_3-way'!Y249/3)</f>
        <v>0.1134837168695894</v>
      </c>
      <c r="AD249" s="11">
        <f>'OddsRatio_working_3-way'!X249^(1/3)*SIN(('OddsRatio_working_3-way'!Y249+2*PI())/3)</f>
        <v>0.40581011348707602</v>
      </c>
      <c r="AE249" s="11">
        <f>'OddsRatio_working_3-way'!X249^(1/3)*SIN(('OddsRatio_working_3-way'!Y249+4*PI())/3)</f>
        <v>-0.51929383035666543</v>
      </c>
      <c r="AF249" s="11">
        <f>-'OddsRatio_working_3-way'!U249/(3*'OddsRatio_working_3-way'!X249^(1/3))*COS(('OddsRatio_working_3-way'!Y249)/3)</f>
        <v>0.5341090110065686</v>
      </c>
      <c r="AG249" s="11">
        <f>-'OddsRatio_working_3-way'!U249/(3*'OddsRatio_working_3-way'!X249^(1/3))*COS(('OddsRatio_working_3-way'!Y249+2*PI())/3)</f>
        <v>-0.36533428722822942</v>
      </c>
      <c r="AH249" s="11">
        <f>-'OddsRatio_working_3-way'!U249/(3*'OddsRatio_working_3-way'!X249^(1/3))*COS(('OddsRatio_working_3-way'!Y249+4*PI())/3)</f>
        <v>-0.1687747237783393</v>
      </c>
      <c r="AI249" s="11">
        <f>'OddsRatio_working_3-way'!U249/(3*'OddsRatio_working_3-way'!X249^(1/3))*SIN(('OddsRatio_working_3-way'!Y249)/3)</f>
        <v>-0.1134837168695894</v>
      </c>
      <c r="AJ249" s="11">
        <f>'OddsRatio_working_3-way'!U249/(3*'OddsRatio_working_3-way'!X249^(1/3))*SIN(('OddsRatio_working_3-way'!Y249+2*PI())/3)</f>
        <v>-0.40581011348707602</v>
      </c>
      <c r="AK249" s="11">
        <f>'OddsRatio_working_3-way'!U249/(3*'OddsRatio_working_3-way'!X249^(1/3))*SIN(('OddsRatio_working_3-way'!Y249+4*PI())/3)</f>
        <v>0.51929383035666543</v>
      </c>
      <c r="AL249" s="11">
        <f>'OddsRatio_working_3-way'!Z249+'OddsRatio_working_3-way'!AF249</f>
        <v>1.0682180220131372</v>
      </c>
      <c r="AM249" s="11">
        <f>'OddsRatio_working_3-way'!AA249+'OddsRatio_working_3-way'!AG249</f>
        <v>-0.73066857445645883</v>
      </c>
      <c r="AN249" s="11">
        <f>'OddsRatio_working_3-way'!AB249+'OddsRatio_working_3-way'!AH249</f>
        <v>-0.33754944755667859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1.0682180220131372</v>
      </c>
      <c r="AS249" s="11">
        <f>IF(('OddsRatio_working_3-way'!X249=0),IF(Q249&gt;0,-Q249^(1/3),(-Q249)^(1/3)),'OddsRatio_working_3-way'!AM249-'OddsRatio_working_3-way'!R249/3)</f>
        <v>-0.73066857445645883</v>
      </c>
      <c r="AT249" s="11">
        <f>IF(('OddsRatio_working_3-way'!X249=0),IF(Q249&gt;0,-Q249^(1/3),(-Q249)^(1/3)),'OddsRatio_working_3-way'!AN249-'OddsRatio_working_3-way'!R249/3)</f>
        <v>-0.33754944755667859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1.82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4.79</v>
      </c>
      <c r="D250" s="9">
        <f t="shared" si="52"/>
        <v>0.53256244614385084</v>
      </c>
      <c r="E250" s="9">
        <f t="shared" si="53"/>
        <v>0.2696821422917417</v>
      </c>
      <c r="F250" s="9">
        <f t="shared" si="54"/>
        <v>0.19775541156440746</v>
      </c>
      <c r="G250" s="9">
        <f t="shared" si="55"/>
        <v>1.0703830161384911</v>
      </c>
      <c r="H250" s="9">
        <f t="shared" si="56"/>
        <v>1.8777140732335627</v>
      </c>
      <c r="I250" s="9">
        <f t="shared" si="57"/>
        <v>3.7080690308303828</v>
      </c>
      <c r="J250" s="9">
        <f t="shared" si="58"/>
        <v>5.0567516311648824</v>
      </c>
      <c r="K250" s="11">
        <f t="shared" si="59"/>
        <v>0.54945054945054939</v>
      </c>
      <c r="L250" s="11">
        <f t="shared" si="60"/>
        <v>0.28328611898016998</v>
      </c>
      <c r="M250" s="11">
        <f t="shared" si="61"/>
        <v>0.20876826722338204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-0.25550063082812491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0.23201528935263638</v>
      </c>
      <c r="Q250" s="11">
        <f>2*'OddsRatio_working_3-way'!K250*'OddsRatio_working_3-way'!L250*'OddsRatio_working_3-way'!M250</f>
        <v>6.4990277129590018E-2</v>
      </c>
      <c r="R250" s="11">
        <f t="shared" si="62"/>
        <v>0</v>
      </c>
      <c r="S250" s="11">
        <f t="shared" si="63"/>
        <v>-0.90808108222915851</v>
      </c>
      <c r="T250" s="11">
        <f t="shared" si="64"/>
        <v>-0.25436444880368586</v>
      </c>
      <c r="U250" s="11">
        <f>'OddsRatio_working_3-way'!S250-'OddsRatio_working_3-way'!R250^2/3</f>
        <v>-0.90808108222915851</v>
      </c>
      <c r="V250" s="11">
        <f>'OddsRatio_working_3-way'!S250*'OddsRatio_working_3-way'!R250/3-2*'OddsRatio_working_3-way'!R250^3/27-'OddsRatio_working_3-way'!T250</f>
        <v>0.25436444880368586</v>
      </c>
      <c r="W250" s="11">
        <f>'OddsRatio_working_3-way'!V250^2+4*'OddsRatio_working_3-way'!U250^3/27</f>
        <v>-4.6234116524937086E-2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0.16653482319033158</v>
      </c>
      <c r="Y250" s="11">
        <f>IF('OddsRatio_working_3-way'!W250&gt;=0,IF('OddsRatio_working_3-way'!V250+SQRT('OddsRatio_working_3-way'!W250)&gt;0,0,PI()),ACOS('OddsRatio_working_3-way'!V250/(2*'OddsRatio_working_3-way'!X250)))</f>
        <v>0.70177502948073822</v>
      </c>
      <c r="Z250" s="11">
        <f>'OddsRatio_working_3-way'!X250^(1/3)*COS('OddsRatio_working_3-way'!Y250/3)</f>
        <v>0.53519150806924554</v>
      </c>
      <c r="AA250" s="11">
        <f>'OddsRatio_working_3-way'!X250^(1/3)*COS(('OddsRatio_working_3-way'!Y250+2*PI())/3)</f>
        <v>-0.37803944025169262</v>
      </c>
      <c r="AB250" s="11">
        <f>'OddsRatio_working_3-way'!X250^(1/3)*COS(('OddsRatio_working_3-way'!Y250+4*PI())/3)</f>
        <v>-0.15715206781755309</v>
      </c>
      <c r="AC250" s="11">
        <f>'OddsRatio_working_3-way'!X250^(1/3)*SIN('OddsRatio_working_3-way'!Y250/3)</f>
        <v>0.12752938393543975</v>
      </c>
      <c r="AD250" s="11">
        <f>'OddsRatio_working_3-way'!X250^(1/3)*SIN(('OddsRatio_working_3-way'!Y250+2*PI())/3)</f>
        <v>0.39972474990995122</v>
      </c>
      <c r="AE250" s="11">
        <f>'OddsRatio_working_3-way'!X250^(1/3)*SIN(('OddsRatio_working_3-way'!Y250+4*PI())/3)</f>
        <v>-0.52725413384539077</v>
      </c>
      <c r="AF250" s="11">
        <f>-'OddsRatio_working_3-way'!U250/(3*'OddsRatio_working_3-way'!X250^(1/3))*COS(('OddsRatio_working_3-way'!Y250)/3)</f>
        <v>0.53519150806924565</v>
      </c>
      <c r="AG250" s="11">
        <f>-'OddsRatio_working_3-way'!U250/(3*'OddsRatio_working_3-way'!X250^(1/3))*COS(('OddsRatio_working_3-way'!Y250+2*PI())/3)</f>
        <v>-0.37803944025169273</v>
      </c>
      <c r="AH250" s="11">
        <f>-'OddsRatio_working_3-way'!U250/(3*'OddsRatio_working_3-way'!X250^(1/3))*COS(('OddsRatio_working_3-way'!Y250+4*PI())/3)</f>
        <v>-0.15715206781755311</v>
      </c>
      <c r="AI250" s="11">
        <f>'OddsRatio_working_3-way'!U250/(3*'OddsRatio_working_3-way'!X250^(1/3))*SIN(('OddsRatio_working_3-way'!Y250)/3)</f>
        <v>-0.12752938393543975</v>
      </c>
      <c r="AJ250" s="11">
        <f>'OddsRatio_working_3-way'!U250/(3*'OddsRatio_working_3-way'!X250^(1/3))*SIN(('OddsRatio_working_3-way'!Y250+2*PI())/3)</f>
        <v>-0.39972474990995133</v>
      </c>
      <c r="AK250" s="11">
        <f>'OddsRatio_working_3-way'!U250/(3*'OddsRatio_working_3-way'!X250^(1/3))*SIN(('OddsRatio_working_3-way'!Y250+4*PI())/3)</f>
        <v>0.52725413384539088</v>
      </c>
      <c r="AL250" s="11">
        <f>'OddsRatio_working_3-way'!Z250+'OddsRatio_working_3-way'!AF250</f>
        <v>1.0703830161384911</v>
      </c>
      <c r="AM250" s="11">
        <f>'OddsRatio_working_3-way'!AA250+'OddsRatio_working_3-way'!AG250</f>
        <v>-0.75607888050338534</v>
      </c>
      <c r="AN250" s="11">
        <f>'OddsRatio_working_3-way'!AB250+'OddsRatio_working_3-way'!AH250</f>
        <v>-0.31430413563510617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1.0703830161384911</v>
      </c>
      <c r="AS250" s="11">
        <f>IF(('OddsRatio_working_3-way'!X250=0),IF(Q250&gt;0,-Q250^(1/3),(-Q250)^(1/3)),'OddsRatio_working_3-way'!AM250-'OddsRatio_working_3-way'!R250/3)</f>
        <v>-0.75607888050338534</v>
      </c>
      <c r="AT250" s="11">
        <f>IF(('OddsRatio_working_3-way'!X250=0),IF(Q250&gt;0,-Q250^(1/3),(-Q250)^(1/3)),'OddsRatio_working_3-way'!AN250-'OddsRatio_working_3-way'!R250/3)</f>
        <v>-0.31430413563510617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1.85</v>
      </c>
      <c r="B251" s="4">
        <f>IF('True_Odds_Calculator_3-way'!B252="","",'True_Odds_Calculator_3-way'!B252)</f>
        <v>3.66</v>
      </c>
      <c r="C251" s="4">
        <f>IF('True_Odds_Calculator_3-way'!C252="","",'True_Odds_Calculator_3-way'!C252)</f>
        <v>4.42</v>
      </c>
      <c r="D251" s="9">
        <f t="shared" si="52"/>
        <v>0.5243859303606323</v>
      </c>
      <c r="E251" s="9">
        <f t="shared" si="53"/>
        <v>0.26052842363463807</v>
      </c>
      <c r="F251" s="9">
        <f t="shared" si="54"/>
        <v>0.21508564600472962</v>
      </c>
      <c r="G251" s="9">
        <f t="shared" si="55"/>
        <v>1.0670499185529185</v>
      </c>
      <c r="H251" s="9">
        <f t="shared" si="56"/>
        <v>1.9069924307699806</v>
      </c>
      <c r="I251" s="9">
        <f t="shared" si="57"/>
        <v>3.8383527833507638</v>
      </c>
      <c r="J251" s="9">
        <f t="shared" si="58"/>
        <v>4.6493107214509823</v>
      </c>
      <c r="K251" s="11">
        <f t="shared" si="59"/>
        <v>0.54054054054054046</v>
      </c>
      <c r="L251" s="11">
        <f t="shared" si="60"/>
        <v>0.27322404371584696</v>
      </c>
      <c r="M251" s="11">
        <f t="shared" si="61"/>
        <v>0.22624434389140272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-0.25837565181827471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0.23155712644622958</v>
      </c>
      <c r="Q251" s="11">
        <f>2*'OddsRatio_working_3-way'!K251*'OddsRatio_working_3-way'!L251*'OddsRatio_working_3-way'!M251</f>
        <v>6.6827453519835364E-2</v>
      </c>
      <c r="R251" s="11">
        <f t="shared" si="62"/>
        <v>0</v>
      </c>
      <c r="S251" s="11">
        <f t="shared" si="63"/>
        <v>-0.89620335668893603</v>
      </c>
      <c r="T251" s="11">
        <f t="shared" si="64"/>
        <v>-0.25864454738497428</v>
      </c>
      <c r="U251" s="11">
        <f>'OddsRatio_working_3-way'!S251-'OddsRatio_working_3-way'!R251^2/3</f>
        <v>-0.89620335668893603</v>
      </c>
      <c r="V251" s="11">
        <f>'OddsRatio_working_3-way'!S251*'OddsRatio_working_3-way'!R251/3-2*'OddsRatio_working_3-way'!R251^3/27-'OddsRatio_working_3-way'!T251</f>
        <v>0.25864454738497428</v>
      </c>
      <c r="W251" s="11">
        <f>'OddsRatio_working_3-way'!V251^2+4*'OddsRatio_working_3-way'!U251^3/27</f>
        <v>-3.9741964208549627E-2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0.16327811097980022</v>
      </c>
      <c r="Y251" s="11">
        <f>IF('OddsRatio_working_3-way'!W251&gt;=0,IF('OddsRatio_working_3-way'!V251+SQRT('OddsRatio_working_3-way'!W251)&gt;0,0,PI()),ACOS('OddsRatio_working_3-way'!V251/(2*'OddsRatio_working_3-way'!X251)))</f>
        <v>0.6566580743560807</v>
      </c>
      <c r="Z251" s="11">
        <f>'OddsRatio_working_3-way'!X251^(1/3)*COS('OddsRatio_working_3-way'!Y251/3)</f>
        <v>0.53352495927645927</v>
      </c>
      <c r="AA251" s="11">
        <f>'OddsRatio_working_3-way'!X251^(1/3)*COS(('OddsRatio_working_3-way'!Y251+2*PI())/3)</f>
        <v>-0.36954466459274066</v>
      </c>
      <c r="AB251" s="11">
        <f>'OddsRatio_working_3-way'!X251^(1/3)*COS(('OddsRatio_working_3-way'!Y251+4*PI())/3)</f>
        <v>-0.1639802946837185</v>
      </c>
      <c r="AC251" s="11">
        <f>'OddsRatio_working_3-way'!X251^(1/3)*SIN('OddsRatio_working_3-way'!Y251/3)</f>
        <v>0.11868264430276977</v>
      </c>
      <c r="AD251" s="11">
        <f>'OddsRatio_working_3-way'!X251^(1/3)*SIN(('OddsRatio_working_3-way'!Y251+2*PI())/3)</f>
        <v>0.402704846135087</v>
      </c>
      <c r="AE251" s="11">
        <f>'OddsRatio_working_3-way'!X251^(1/3)*SIN(('OddsRatio_working_3-way'!Y251+4*PI())/3)</f>
        <v>-0.52138749043785682</v>
      </c>
      <c r="AF251" s="11">
        <f>-'OddsRatio_working_3-way'!U251/(3*'OddsRatio_working_3-way'!X251^(1/3))*COS(('OddsRatio_working_3-way'!Y251)/3)</f>
        <v>0.53352495927645927</v>
      </c>
      <c r="AG251" s="11">
        <f>-'OddsRatio_working_3-way'!U251/(3*'OddsRatio_working_3-way'!X251^(1/3))*COS(('OddsRatio_working_3-way'!Y251+2*PI())/3)</f>
        <v>-0.36954466459274066</v>
      </c>
      <c r="AH251" s="11">
        <f>-'OddsRatio_working_3-way'!U251/(3*'OddsRatio_working_3-way'!X251^(1/3))*COS(('OddsRatio_working_3-way'!Y251+4*PI())/3)</f>
        <v>-0.1639802946837185</v>
      </c>
      <c r="AI251" s="11">
        <f>'OddsRatio_working_3-way'!U251/(3*'OddsRatio_working_3-way'!X251^(1/3))*SIN(('OddsRatio_working_3-way'!Y251)/3)</f>
        <v>-0.11868264430276977</v>
      </c>
      <c r="AJ251" s="11">
        <f>'OddsRatio_working_3-way'!U251/(3*'OddsRatio_working_3-way'!X251^(1/3))*SIN(('OddsRatio_working_3-way'!Y251+2*PI())/3)</f>
        <v>-0.402704846135087</v>
      </c>
      <c r="AK251" s="11">
        <f>'OddsRatio_working_3-way'!U251/(3*'OddsRatio_working_3-way'!X251^(1/3))*SIN(('OddsRatio_working_3-way'!Y251+4*PI())/3)</f>
        <v>0.52138749043785682</v>
      </c>
      <c r="AL251" s="11">
        <f>'OddsRatio_working_3-way'!Z251+'OddsRatio_working_3-way'!AF251</f>
        <v>1.0670499185529185</v>
      </c>
      <c r="AM251" s="11">
        <f>'OddsRatio_working_3-way'!AA251+'OddsRatio_working_3-way'!AG251</f>
        <v>-0.73908932918548131</v>
      </c>
      <c r="AN251" s="11">
        <f>'OddsRatio_working_3-way'!AB251+'OddsRatio_working_3-way'!AH251</f>
        <v>-0.32796058936743699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1.0670499185529185</v>
      </c>
      <c r="AS251" s="11">
        <f>IF(('OddsRatio_working_3-way'!X251=0),IF(Q251&gt;0,-Q251^(1/3),(-Q251)^(1/3)),'OddsRatio_working_3-way'!AM251-'OddsRatio_working_3-way'!R251/3)</f>
        <v>-0.73908932918548131</v>
      </c>
      <c r="AT251" s="11">
        <f>IF(('OddsRatio_working_3-way'!X251=0),IF(Q251&gt;0,-Q251^(1/3),(-Q251)^(1/3)),'OddsRatio_working_3-way'!AN251-'OddsRatio_working_3-way'!R251/3)</f>
        <v>-0.32796058936743699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2.92</v>
      </c>
      <c r="B252" s="4">
        <f>IF('True_Odds_Calculator_3-way'!B253="","",'True_Odds_Calculator_3-way'!B253)</f>
        <v>3.28</v>
      </c>
      <c r="C252" s="4">
        <f>IF('True_Odds_Calculator_3-way'!C253="","",'True_Odds_Calculator_3-way'!C253)</f>
        <v>2.5499999999999998</v>
      </c>
      <c r="D252" s="9">
        <f t="shared" si="52"/>
        <v>0.32930200539966004</v>
      </c>
      <c r="E252" s="9">
        <f t="shared" si="53"/>
        <v>0.29251635546278121</v>
      </c>
      <c r="F252" s="9">
        <f t="shared" si="54"/>
        <v>0.3781816391375587</v>
      </c>
      <c r="G252" s="9">
        <f t="shared" si="55"/>
        <v>1.0607948523232333</v>
      </c>
      <c r="H252" s="9">
        <f t="shared" si="56"/>
        <v>3.0367261164606085</v>
      </c>
      <c r="I252" s="9">
        <f t="shared" si="57"/>
        <v>3.4186122632969718</v>
      </c>
      <c r="J252" s="9">
        <f t="shared" si="58"/>
        <v>2.6442320211010109</v>
      </c>
      <c r="K252" s="11">
        <f t="shared" si="59"/>
        <v>0.34246575342465752</v>
      </c>
      <c r="L252" s="11">
        <f t="shared" si="60"/>
        <v>0.3048780487804878</v>
      </c>
      <c r="M252" s="11">
        <f t="shared" si="61"/>
        <v>0.39215686274509809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-0.27782472828757288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0.23543496917644441</v>
      </c>
      <c r="Q252" s="11">
        <f>2*'OddsRatio_working_3-way'!K252*'OddsRatio_working_3-way'!L252*'OddsRatio_working_3-way'!M252</f>
        <v>8.1890424061371966E-2</v>
      </c>
      <c r="R252" s="11">
        <f t="shared" si="62"/>
        <v>0</v>
      </c>
      <c r="S252" s="11">
        <f t="shared" si="63"/>
        <v>-0.84742265610262246</v>
      </c>
      <c r="T252" s="11">
        <f t="shared" si="64"/>
        <v>-0.29475570647047739</v>
      </c>
      <c r="U252" s="11">
        <f>'OddsRatio_working_3-way'!S252-'OddsRatio_working_3-way'!R252^2/3</f>
        <v>-0.84742265610262246</v>
      </c>
      <c r="V252" s="11">
        <f>'OddsRatio_working_3-way'!S252*'OddsRatio_working_3-way'!R252/3-2*'OddsRatio_working_3-way'!R252^3/27-'OddsRatio_working_3-way'!T252</f>
        <v>0.29475570647047739</v>
      </c>
      <c r="W252" s="11">
        <f>'OddsRatio_working_3-way'!V252^2+4*'OddsRatio_working_3-way'!U252^3/27</f>
        <v>-3.2754481506304389E-3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0.15013025565116833</v>
      </c>
      <c r="Y252" s="11">
        <f>IF('OddsRatio_working_3-way'!W252&gt;=0,IF('OddsRatio_working_3-way'!V252+SQRT('OddsRatio_working_3-way'!W252)&gt;0,0,PI()),ACOS('OddsRatio_working_3-way'!V252/(2*'OddsRatio_working_3-way'!X252)))</f>
        <v>0.19177968517404209</v>
      </c>
      <c r="Z252" s="11">
        <f>'OddsRatio_working_3-way'!X252^(1/3)*COS('OddsRatio_working_3-way'!Y252/3)</f>
        <v>0.53039742616161667</v>
      </c>
      <c r="AA252" s="11">
        <f>'OddsRatio_working_3-way'!X252^(1/3)*COS(('OddsRatio_working_3-way'!Y252+2*PI())/3)</f>
        <v>-0.29460265442384775</v>
      </c>
      <c r="AB252" s="11">
        <f>'OddsRatio_working_3-way'!X252^(1/3)*COS(('OddsRatio_working_3-way'!Y252+4*PI())/3)</f>
        <v>-0.23579477173776878</v>
      </c>
      <c r="AC252" s="11">
        <f>'OddsRatio_working_3-way'!X252^(1/3)*SIN('OddsRatio_working_3-way'!Y252/3)</f>
        <v>3.3952746899279573E-2</v>
      </c>
      <c r="AD252" s="11">
        <f>'OddsRatio_working_3-way'!X252^(1/3)*SIN(('OddsRatio_working_3-way'!Y252+2*PI())/3)</f>
        <v>0.44236127170820122</v>
      </c>
      <c r="AE252" s="11">
        <f>'OddsRatio_working_3-way'!X252^(1/3)*SIN(('OddsRatio_working_3-way'!Y252+4*PI())/3)</f>
        <v>-0.47631401860748085</v>
      </c>
      <c r="AF252" s="11">
        <f>-'OddsRatio_working_3-way'!U252/(3*'OddsRatio_working_3-way'!X252^(1/3))*COS(('OddsRatio_working_3-way'!Y252)/3)</f>
        <v>0.53039742616161678</v>
      </c>
      <c r="AG252" s="11">
        <f>-'OddsRatio_working_3-way'!U252/(3*'OddsRatio_working_3-way'!X252^(1/3))*COS(('OddsRatio_working_3-way'!Y252+2*PI())/3)</f>
        <v>-0.29460265442384781</v>
      </c>
      <c r="AH252" s="11">
        <f>-'OddsRatio_working_3-way'!U252/(3*'OddsRatio_working_3-way'!X252^(1/3))*COS(('OddsRatio_working_3-way'!Y252+4*PI())/3)</f>
        <v>-0.23579477173776883</v>
      </c>
      <c r="AI252" s="11">
        <f>'OddsRatio_working_3-way'!U252/(3*'OddsRatio_working_3-way'!X252^(1/3))*SIN(('OddsRatio_working_3-way'!Y252)/3)</f>
        <v>-3.395274689927958E-2</v>
      </c>
      <c r="AJ252" s="11">
        <f>'OddsRatio_working_3-way'!U252/(3*'OddsRatio_working_3-way'!X252^(1/3))*SIN(('OddsRatio_working_3-way'!Y252+2*PI())/3)</f>
        <v>-0.44236127170820133</v>
      </c>
      <c r="AK252" s="11">
        <f>'OddsRatio_working_3-way'!U252/(3*'OddsRatio_working_3-way'!X252^(1/3))*SIN(('OddsRatio_working_3-way'!Y252+4*PI())/3)</f>
        <v>0.47631401860748096</v>
      </c>
      <c r="AL252" s="11">
        <f>'OddsRatio_working_3-way'!Z252+'OddsRatio_working_3-way'!AF252</f>
        <v>1.0607948523232333</v>
      </c>
      <c r="AM252" s="11">
        <f>'OddsRatio_working_3-way'!AA252+'OddsRatio_working_3-way'!AG252</f>
        <v>-0.58920530884769562</v>
      </c>
      <c r="AN252" s="11">
        <f>'OddsRatio_working_3-way'!AB252+'OddsRatio_working_3-way'!AH252</f>
        <v>-0.47158954347553761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1.0607948523232333</v>
      </c>
      <c r="AS252" s="11">
        <f>IF(('OddsRatio_working_3-way'!X252=0),IF(Q252&gt;0,-Q252^(1/3),(-Q252)^(1/3)),'OddsRatio_working_3-way'!AM252-'OddsRatio_working_3-way'!R252/3)</f>
        <v>-0.58920530884769562</v>
      </c>
      <c r="AT252" s="11">
        <f>IF(('OddsRatio_working_3-way'!X252=0),IF(Q252&gt;0,-Q252^(1/3),(-Q252)^(1/3)),'OddsRatio_working_3-way'!AN252-'OddsRatio_working_3-way'!R252/3)</f>
        <v>-0.47158954347553761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2.2599999999999998</v>
      </c>
      <c r="B253" s="4">
        <f>IF('True_Odds_Calculator_3-way'!B254="","",'True_Odds_Calculator_3-way'!B254)</f>
        <v>3.55</v>
      </c>
      <c r="C253" s="4">
        <f>IF('True_Odds_Calculator_3-way'!C254="","",'True_Odds_Calculator_3-way'!C254)</f>
        <v>3.18</v>
      </c>
      <c r="D253" s="9">
        <f t="shared" si="52"/>
        <v>0.42806225277999005</v>
      </c>
      <c r="E253" s="9">
        <f t="shared" si="53"/>
        <v>0.26997623442726176</v>
      </c>
      <c r="F253" s="9">
        <f t="shared" si="54"/>
        <v>0.30196151279274841</v>
      </c>
      <c r="G253" s="9">
        <f t="shared" si="55"/>
        <v>1.0604038175571333</v>
      </c>
      <c r="H253" s="9">
        <f t="shared" si="56"/>
        <v>2.3361088101219876</v>
      </c>
      <c r="I253" s="9">
        <f t="shared" si="57"/>
        <v>3.7040297347706899</v>
      </c>
      <c r="J253" s="9">
        <f t="shared" si="58"/>
        <v>3.311680322274551</v>
      </c>
      <c r="K253" s="11">
        <f t="shared" si="59"/>
        <v>0.44247787610619471</v>
      </c>
      <c r="L253" s="11">
        <f t="shared" si="60"/>
        <v>0.28169014084507044</v>
      </c>
      <c r="M253" s="11">
        <f t="shared" si="61"/>
        <v>0.31446540880503143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-0.27453853190943966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0.23478097952662824</v>
      </c>
      <c r="Q253" s="11">
        <f>2*'OddsRatio_working_3-way'!K253*'OddsRatio_working_3-way'!L253*'OddsRatio_working_3-way'!M253</f>
        <v>7.8390978139107934E-2</v>
      </c>
      <c r="R253" s="11">
        <f t="shared" si="62"/>
        <v>0</v>
      </c>
      <c r="S253" s="11">
        <f t="shared" si="63"/>
        <v>-0.85518407158989984</v>
      </c>
      <c r="T253" s="11">
        <f t="shared" si="64"/>
        <v>-0.28553725261766272</v>
      </c>
      <c r="U253" s="11">
        <f>'OddsRatio_working_3-way'!S253-'OddsRatio_working_3-way'!R253^2/3</f>
        <v>-0.85518407158989984</v>
      </c>
      <c r="V253" s="11">
        <f>'OddsRatio_working_3-way'!S253*'OddsRatio_working_3-way'!R253/3-2*'OddsRatio_working_3-way'!R253^3/27-'OddsRatio_working_3-way'!T253</f>
        <v>0.28553725261766272</v>
      </c>
      <c r="W253" s="11">
        <f>'OddsRatio_working_3-way'!V253^2+4*'OddsRatio_working_3-way'!U253^3/27</f>
        <v>-1.1124795103332558E-2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0.15219750140506208</v>
      </c>
      <c r="Y253" s="11">
        <f>IF('OddsRatio_working_3-way'!W253&gt;=0,IF('OddsRatio_working_3-way'!V253+SQRT('OddsRatio_working_3-way'!W253)&gt;0,0,PI()),ACOS('OddsRatio_working_3-way'!V253/(2*'OddsRatio_working_3-way'!X253)))</f>
        <v>0.35384184368098937</v>
      </c>
      <c r="Z253" s="11">
        <f>'OddsRatio_working_3-way'!X253^(1/3)*COS('OddsRatio_working_3-way'!Y253/3)</f>
        <v>0.53020190877856666</v>
      </c>
      <c r="AA253" s="11">
        <f>'OddsRatio_working_3-way'!X253^(1/3)*COS(('OddsRatio_working_3-way'!Y253+2*PI())/3)</f>
        <v>-0.31951115419729936</v>
      </c>
      <c r="AB253" s="11">
        <f>'OddsRatio_working_3-way'!X253^(1/3)*COS(('OddsRatio_working_3-way'!Y253+4*PI())/3)</f>
        <v>-0.21069075458126751</v>
      </c>
      <c r="AC253" s="11">
        <f>'OddsRatio_working_3-way'!X253^(1/3)*SIN('OddsRatio_working_3-way'!Y253/3)</f>
        <v>6.2827487011638858E-2</v>
      </c>
      <c r="AD253" s="11">
        <f>'OddsRatio_working_3-way'!X253^(1/3)*SIN(('OddsRatio_working_3-way'!Y253+2*PI())/3)</f>
        <v>0.42775457863141897</v>
      </c>
      <c r="AE253" s="11">
        <f>'OddsRatio_working_3-way'!X253^(1/3)*SIN(('OddsRatio_working_3-way'!Y253+4*PI())/3)</f>
        <v>-0.49058206564305767</v>
      </c>
      <c r="AF253" s="11">
        <f>-'OddsRatio_working_3-way'!U253/(3*'OddsRatio_working_3-way'!X253^(1/3))*COS(('OddsRatio_working_3-way'!Y253)/3)</f>
        <v>0.53020190877856666</v>
      </c>
      <c r="AG253" s="11">
        <f>-'OddsRatio_working_3-way'!U253/(3*'OddsRatio_working_3-way'!X253^(1/3))*COS(('OddsRatio_working_3-way'!Y253+2*PI())/3)</f>
        <v>-0.31951115419729936</v>
      </c>
      <c r="AH253" s="11">
        <f>-'OddsRatio_working_3-way'!U253/(3*'OddsRatio_working_3-way'!X253^(1/3))*COS(('OddsRatio_working_3-way'!Y253+4*PI())/3)</f>
        <v>-0.21069075458126751</v>
      </c>
      <c r="AI253" s="11">
        <f>'OddsRatio_working_3-way'!U253/(3*'OddsRatio_working_3-way'!X253^(1/3))*SIN(('OddsRatio_working_3-way'!Y253)/3)</f>
        <v>-6.2827487011638858E-2</v>
      </c>
      <c r="AJ253" s="11">
        <f>'OddsRatio_working_3-way'!U253/(3*'OddsRatio_working_3-way'!X253^(1/3))*SIN(('OddsRatio_working_3-way'!Y253+2*PI())/3)</f>
        <v>-0.42775457863141897</v>
      </c>
      <c r="AK253" s="11">
        <f>'OddsRatio_working_3-way'!U253/(3*'OddsRatio_working_3-way'!X253^(1/3))*SIN(('OddsRatio_working_3-way'!Y253+4*PI())/3)</f>
        <v>0.49058206564305767</v>
      </c>
      <c r="AL253" s="11">
        <f>'OddsRatio_working_3-way'!Z253+'OddsRatio_working_3-way'!AF253</f>
        <v>1.0604038175571333</v>
      </c>
      <c r="AM253" s="11">
        <f>'OddsRatio_working_3-way'!AA253+'OddsRatio_working_3-way'!AG253</f>
        <v>-0.63902230839459873</v>
      </c>
      <c r="AN253" s="11">
        <f>'OddsRatio_working_3-way'!AB253+'OddsRatio_working_3-way'!AH253</f>
        <v>-0.42138150916253503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1.0604038175571333</v>
      </c>
      <c r="AS253" s="11">
        <f>IF(('OddsRatio_working_3-way'!X253=0),IF(Q253&gt;0,-Q253^(1/3),(-Q253)^(1/3)),'OddsRatio_working_3-way'!AM253-'OddsRatio_working_3-way'!R253/3)</f>
        <v>-0.63902230839459873</v>
      </c>
      <c r="AT253" s="11">
        <f>IF(('OddsRatio_working_3-way'!X253=0),IF(Q253&gt;0,-Q253^(1/3),(-Q253)^(1/3)),'OddsRatio_working_3-way'!AN253-'OddsRatio_working_3-way'!R253/3)</f>
        <v>-0.42138150916253503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2.19</v>
      </c>
      <c r="B254" s="4">
        <f>IF('True_Odds_Calculator_3-way'!B255="","",'True_Odds_Calculator_3-way'!B255)</f>
        <v>3.18</v>
      </c>
      <c r="C254" s="4">
        <f>IF('True_Odds_Calculator_3-way'!C255="","",'True_Odds_Calculator_3-way'!C255)</f>
        <v>3.73</v>
      </c>
      <c r="D254" s="9">
        <f t="shared" si="52"/>
        <v>0.44179897195117718</v>
      </c>
      <c r="E254" s="9">
        <f t="shared" si="53"/>
        <v>0.30169576439902784</v>
      </c>
      <c r="F254" s="9">
        <f t="shared" si="54"/>
        <v>0.25650526364979498</v>
      </c>
      <c r="G254" s="9">
        <f t="shared" si="55"/>
        <v>1.0617419322798061</v>
      </c>
      <c r="H254" s="9">
        <f t="shared" si="56"/>
        <v>2.2634728994129691</v>
      </c>
      <c r="I254" s="9">
        <f t="shared" si="57"/>
        <v>3.3145974123699773</v>
      </c>
      <c r="J254" s="9">
        <f t="shared" si="58"/>
        <v>3.89855547512387</v>
      </c>
      <c r="K254" s="11">
        <f t="shared" si="59"/>
        <v>0.45662100456621008</v>
      </c>
      <c r="L254" s="11">
        <f t="shared" si="60"/>
        <v>0.31446540880503143</v>
      </c>
      <c r="M254" s="11">
        <f t="shared" si="61"/>
        <v>0.26809651474530832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-0.27263777913439025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0.23482794002848578</v>
      </c>
      <c r="Q254" s="11">
        <f>2*'OddsRatio_working_3-way'!K254*'OddsRatio_working_3-way'!L254*'OddsRatio_working_3-way'!M254</f>
        <v>7.6992767222454364E-2</v>
      </c>
      <c r="R254" s="11">
        <f t="shared" si="62"/>
        <v>0</v>
      </c>
      <c r="S254" s="11">
        <f t="shared" si="63"/>
        <v>-0.86131841586316982</v>
      </c>
      <c r="T254" s="11">
        <f t="shared" si="64"/>
        <v>-0.28239948061087539</v>
      </c>
      <c r="U254" s="11">
        <f>'OddsRatio_working_3-way'!S254-'OddsRatio_working_3-way'!R254^2/3</f>
        <v>-0.86131841586316982</v>
      </c>
      <c r="V254" s="11">
        <f>'OddsRatio_working_3-way'!S254*'OddsRatio_working_3-way'!R254/3-2*'OddsRatio_working_3-way'!R254^3/27-'OddsRatio_working_3-way'!T254</f>
        <v>0.28239948061087539</v>
      </c>
      <c r="W254" s="11">
        <f>'OddsRatio_working_3-way'!V254^2+4*'OddsRatio_working_3-way'!U254^3/27</f>
        <v>-1.4915094538485621E-2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0.1538380326737977</v>
      </c>
      <c r="Y254" s="11">
        <f>IF('OddsRatio_working_3-way'!W254&gt;=0,IF('OddsRatio_working_3-way'!V254+SQRT('OddsRatio_working_3-way'!W254)&gt;0,0,PI()),ACOS('OddsRatio_working_3-way'!V254/(2*'OddsRatio_working_3-way'!X254)))</f>
        <v>0.40817498541886699</v>
      </c>
      <c r="Z254" s="11">
        <f>'OddsRatio_working_3-way'!X254^(1/3)*COS('OddsRatio_working_3-way'!Y254/3)</f>
        <v>0.53087096613990303</v>
      </c>
      <c r="AA254" s="11">
        <f>'OddsRatio_working_3-way'!X254^(1/3)*COS(('OddsRatio_working_3-way'!Y254+2*PI())/3)</f>
        <v>-0.32837686014463002</v>
      </c>
      <c r="AB254" s="11">
        <f>'OddsRatio_working_3-way'!X254^(1/3)*COS(('OddsRatio_working_3-way'!Y254+4*PI())/3)</f>
        <v>-0.20249410599527315</v>
      </c>
      <c r="AC254" s="11">
        <f>'OddsRatio_working_3-way'!X254^(1/3)*SIN('OddsRatio_working_3-way'!Y254/3)</f>
        <v>7.26784419944628E-2</v>
      </c>
      <c r="AD254" s="11">
        <f>'OddsRatio_working_3-way'!X254^(1/3)*SIN(('OddsRatio_working_3-way'!Y254+2*PI())/3)</f>
        <v>0.42340852181151323</v>
      </c>
      <c r="AE254" s="11">
        <f>'OddsRatio_working_3-way'!X254^(1/3)*SIN(('OddsRatio_working_3-way'!Y254+4*PI())/3)</f>
        <v>-0.49608696380597594</v>
      </c>
      <c r="AF254" s="11">
        <f>-'OddsRatio_working_3-way'!U254/(3*'OddsRatio_working_3-way'!X254^(1/3))*COS(('OddsRatio_working_3-way'!Y254)/3)</f>
        <v>0.53087096613990303</v>
      </c>
      <c r="AG254" s="11">
        <f>-'OddsRatio_working_3-way'!U254/(3*'OddsRatio_working_3-way'!X254^(1/3))*COS(('OddsRatio_working_3-way'!Y254+2*PI())/3)</f>
        <v>-0.32837686014463002</v>
      </c>
      <c r="AH254" s="11">
        <f>-'OddsRatio_working_3-way'!U254/(3*'OddsRatio_working_3-way'!X254^(1/3))*COS(('OddsRatio_working_3-way'!Y254+4*PI())/3)</f>
        <v>-0.20249410599527315</v>
      </c>
      <c r="AI254" s="11">
        <f>'OddsRatio_working_3-way'!U254/(3*'OddsRatio_working_3-way'!X254^(1/3))*SIN(('OddsRatio_working_3-way'!Y254)/3)</f>
        <v>-7.26784419944628E-2</v>
      </c>
      <c r="AJ254" s="11">
        <f>'OddsRatio_working_3-way'!U254/(3*'OddsRatio_working_3-way'!X254^(1/3))*SIN(('OddsRatio_working_3-way'!Y254+2*PI())/3)</f>
        <v>-0.42340852181151323</v>
      </c>
      <c r="AK254" s="11">
        <f>'OddsRatio_working_3-way'!U254/(3*'OddsRatio_working_3-way'!X254^(1/3))*SIN(('OddsRatio_working_3-way'!Y254+4*PI())/3)</f>
        <v>0.49608696380597594</v>
      </c>
      <c r="AL254" s="11">
        <f>'OddsRatio_working_3-way'!Z254+'OddsRatio_working_3-way'!AF254</f>
        <v>1.0617419322798061</v>
      </c>
      <c r="AM254" s="11">
        <f>'OddsRatio_working_3-way'!AA254+'OddsRatio_working_3-way'!AG254</f>
        <v>-0.65675372028926005</v>
      </c>
      <c r="AN254" s="11">
        <f>'OddsRatio_working_3-way'!AB254+'OddsRatio_working_3-way'!AH254</f>
        <v>-0.4049882119905463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1.0617419322798061</v>
      </c>
      <c r="AS254" s="11">
        <f>IF(('OddsRatio_working_3-way'!X254=0),IF(Q254&gt;0,-Q254^(1/3),(-Q254)^(1/3)),'OddsRatio_working_3-way'!AM254-'OddsRatio_working_3-way'!R254/3)</f>
        <v>-0.65675372028926005</v>
      </c>
      <c r="AT254" s="11">
        <f>IF(('OddsRatio_working_3-way'!X254=0),IF(Q254&gt;0,-Q254^(1/3),(-Q254)^(1/3)),'OddsRatio_working_3-way'!AN254-'OddsRatio_working_3-way'!R254/3)</f>
        <v>-0.4049882119905463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2.65</v>
      </c>
      <c r="B255" s="4">
        <f>IF('True_Odds_Calculator_3-way'!B256="","",'True_Odds_Calculator_3-way'!B256)</f>
        <v>3.2</v>
      </c>
      <c r="C255" s="4">
        <f>IF('True_Odds_Calculator_3-way'!C256="","",'True_Odds_Calculator_3-way'!C256)</f>
        <v>2.87</v>
      </c>
      <c r="D255" s="9">
        <f t="shared" si="52"/>
        <v>0.36404327910259948</v>
      </c>
      <c r="E255" s="9">
        <f t="shared" si="53"/>
        <v>0.30036931711284137</v>
      </c>
      <c r="F255" s="9">
        <f t="shared" si="54"/>
        <v>0.33558740378455926</v>
      </c>
      <c r="G255" s="9">
        <f t="shared" si="55"/>
        <v>1.0587431160534293</v>
      </c>
      <c r="H255" s="9">
        <f t="shared" si="56"/>
        <v>2.7469261414881574</v>
      </c>
      <c r="I255" s="9">
        <f t="shared" si="57"/>
        <v>3.3292348553175444</v>
      </c>
      <c r="J255" s="9">
        <f t="shared" si="58"/>
        <v>2.9798496270199135</v>
      </c>
      <c r="K255" s="11">
        <f t="shared" si="59"/>
        <v>0.37735849056603776</v>
      </c>
      <c r="L255" s="11">
        <f t="shared" si="60"/>
        <v>0.3125</v>
      </c>
      <c r="M255" s="11">
        <f t="shared" si="61"/>
        <v>0.34843205574912889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-0.27891410821116303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0.23502728288738411</v>
      </c>
      <c r="Q255" s="11">
        <f>2*'OddsRatio_working_3-way'!K255*'OddsRatio_working_3-way'!L255*'OddsRatio_working_3-way'!M255</f>
        <v>8.2177371638945493E-2</v>
      </c>
      <c r="R255" s="11">
        <f t="shared" si="62"/>
        <v>0</v>
      </c>
      <c r="S255" s="11">
        <f t="shared" si="63"/>
        <v>-0.84265111003078896</v>
      </c>
      <c r="T255" s="11">
        <f t="shared" si="64"/>
        <v>-0.29463325525552059</v>
      </c>
      <c r="U255" s="11">
        <f>'OddsRatio_working_3-way'!S255-'OddsRatio_working_3-way'!R255^2/3</f>
        <v>-0.84265111003078896</v>
      </c>
      <c r="V255" s="11">
        <f>'OddsRatio_working_3-way'!S255*'OddsRatio_working_3-way'!R255/3-2*'OddsRatio_working_3-way'!R255^3/27-'OddsRatio_working_3-way'!T255</f>
        <v>0.29463325525552059</v>
      </c>
      <c r="W255" s="11">
        <f>'OddsRatio_working_3-way'!V255^2+4*'OddsRatio_working_3-way'!U255^3/27</f>
        <v>-1.8332596938123863E-3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0.14886404434607198</v>
      </c>
      <c r="Y255" s="11">
        <f>IF('OddsRatio_working_3-way'!W255&gt;=0,IF('OddsRatio_working_3-way'!V255+SQRT('OddsRatio_working_3-way'!W255)&gt;0,0,PI()),ACOS('OddsRatio_working_3-way'!V255/(2*'OddsRatio_working_3-way'!X255)))</f>
        <v>0.14431140461663294</v>
      </c>
      <c r="Z255" s="11">
        <f>'OddsRatio_working_3-way'!X255^(1/3)*COS('OddsRatio_working_3-way'!Y255/3)</f>
        <v>0.52937155802671465</v>
      </c>
      <c r="AA255" s="11">
        <f>'OddsRatio_working_3-way'!X255^(1/3)*COS(('OddsRatio_working_3-way'!Y255+2*PI())/3)</f>
        <v>-0.28675595508818208</v>
      </c>
      <c r="AB255" s="11">
        <f>'OddsRatio_working_3-way'!X255^(1/3)*COS(('OddsRatio_working_3-way'!Y255+4*PI())/3)</f>
        <v>-0.24261560293853246</v>
      </c>
      <c r="AC255" s="11">
        <f>'OddsRatio_working_3-way'!X255^(1/3)*SIN('OddsRatio_working_3-way'!Y255/3)</f>
        <v>2.5484444195725091E-2</v>
      </c>
      <c r="AD255" s="11">
        <f>'OddsRatio_working_3-way'!X255^(1/3)*SIN(('OddsRatio_working_3-way'!Y255+2*PI())/3)</f>
        <v>0.44570699519422047</v>
      </c>
      <c r="AE255" s="11">
        <f>'OddsRatio_working_3-way'!X255^(1/3)*SIN(('OddsRatio_working_3-way'!Y255+4*PI())/3)</f>
        <v>-0.47119143938994551</v>
      </c>
      <c r="AF255" s="11">
        <f>-'OddsRatio_working_3-way'!U255/(3*'OddsRatio_working_3-way'!X255^(1/3))*COS(('OddsRatio_working_3-way'!Y255)/3)</f>
        <v>0.52937155802671465</v>
      </c>
      <c r="AG255" s="11">
        <f>-'OddsRatio_working_3-way'!U255/(3*'OddsRatio_working_3-way'!X255^(1/3))*COS(('OddsRatio_working_3-way'!Y255+2*PI())/3)</f>
        <v>-0.28675595508818208</v>
      </c>
      <c r="AH255" s="11">
        <f>-'OddsRatio_working_3-way'!U255/(3*'OddsRatio_working_3-way'!X255^(1/3))*COS(('OddsRatio_working_3-way'!Y255+4*PI())/3)</f>
        <v>-0.24261560293853246</v>
      </c>
      <c r="AI255" s="11">
        <f>'OddsRatio_working_3-way'!U255/(3*'OddsRatio_working_3-way'!X255^(1/3))*SIN(('OddsRatio_working_3-way'!Y255)/3)</f>
        <v>-2.5484444195725091E-2</v>
      </c>
      <c r="AJ255" s="11">
        <f>'OddsRatio_working_3-way'!U255/(3*'OddsRatio_working_3-way'!X255^(1/3))*SIN(('OddsRatio_working_3-way'!Y255+2*PI())/3)</f>
        <v>-0.44570699519422047</v>
      </c>
      <c r="AK255" s="11">
        <f>'OddsRatio_working_3-way'!U255/(3*'OddsRatio_working_3-way'!X255^(1/3))*SIN(('OddsRatio_working_3-way'!Y255+4*PI())/3)</f>
        <v>0.47119143938994551</v>
      </c>
      <c r="AL255" s="11">
        <f>'OddsRatio_working_3-way'!Z255+'OddsRatio_working_3-way'!AF255</f>
        <v>1.0587431160534293</v>
      </c>
      <c r="AM255" s="11">
        <f>'OddsRatio_working_3-way'!AA255+'OddsRatio_working_3-way'!AG255</f>
        <v>-0.57351191017636416</v>
      </c>
      <c r="AN255" s="11">
        <f>'OddsRatio_working_3-way'!AB255+'OddsRatio_working_3-way'!AH255</f>
        <v>-0.48523120587706492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1.0587431160534293</v>
      </c>
      <c r="AS255" s="11">
        <f>IF(('OddsRatio_working_3-way'!X255=0),IF(Q255&gt;0,-Q255^(1/3),(-Q255)^(1/3)),'OddsRatio_working_3-way'!AM255-'OddsRatio_working_3-way'!R255/3)</f>
        <v>-0.57351191017636416</v>
      </c>
      <c r="AT255" s="11">
        <f>IF(('OddsRatio_working_3-way'!X255=0),IF(Q255&gt;0,-Q255^(1/3),(-Q255)^(1/3)),'OddsRatio_working_3-way'!AN255-'OddsRatio_working_3-way'!R255/3)</f>
        <v>-0.48523120587706492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3.86</v>
      </c>
      <c r="B256" s="4">
        <f>IF('True_Odds_Calculator_3-way'!B257="","",'True_Odds_Calculator_3-way'!B257)</f>
        <v>3.23</v>
      </c>
      <c r="C256" s="4">
        <f>IF('True_Odds_Calculator_3-way'!C257="","",'True_Odds_Calculator_3-way'!C257)</f>
        <v>2.12</v>
      </c>
      <c r="D256" s="9">
        <f t="shared" si="52"/>
        <v>0.24730787570031607</v>
      </c>
      <c r="E256" s="9">
        <f t="shared" si="53"/>
        <v>0.29646213010792699</v>
      </c>
      <c r="F256" s="9">
        <f t="shared" si="54"/>
        <v>0.45622999419175708</v>
      </c>
      <c r="G256" s="9">
        <f t="shared" si="55"/>
        <v>1.0641758322301282</v>
      </c>
      <c r="H256" s="9">
        <f t="shared" si="56"/>
        <v>4.0435428801781663</v>
      </c>
      <c r="I256" s="9">
        <f t="shared" si="57"/>
        <v>3.3731121058731857</v>
      </c>
      <c r="J256" s="9">
        <f t="shared" si="58"/>
        <v>2.191876932097744</v>
      </c>
      <c r="K256" s="11">
        <f t="shared" si="59"/>
        <v>0.2590673575129534</v>
      </c>
      <c r="L256" s="11">
        <f t="shared" si="60"/>
        <v>0.30959752321981426</v>
      </c>
      <c r="M256" s="11">
        <f t="shared" si="61"/>
        <v>0.47169811320754712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-0.27024846192471064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0.2349448405507682</v>
      </c>
      <c r="Q256" s="11">
        <f>2*'OddsRatio_working_3-way'!K256*'OddsRatio_working_3-way'!L256*'OddsRatio_working_3-way'!M256</f>
        <v>7.5666615314257085E-2</v>
      </c>
      <c r="R256" s="11">
        <f t="shared" si="62"/>
        <v>0</v>
      </c>
      <c r="S256" s="11">
        <f t="shared" si="63"/>
        <v>-0.86936605994901917</v>
      </c>
      <c r="T256" s="11">
        <f t="shared" si="64"/>
        <v>-0.27998906922673727</v>
      </c>
      <c r="U256" s="11">
        <f>'OddsRatio_working_3-way'!S256-'OddsRatio_working_3-way'!R256^2/3</f>
        <v>-0.86936605994901917</v>
      </c>
      <c r="V256" s="11">
        <f>'OddsRatio_working_3-way'!S256*'OddsRatio_working_3-way'!R256/3-2*'OddsRatio_working_3-way'!R256^3/27-'OddsRatio_working_3-way'!T256</f>
        <v>0.27998906922673727</v>
      </c>
      <c r="W256" s="11">
        <f>'OddsRatio_working_3-way'!V256^2+4*'OddsRatio_working_3-way'!U256^3/27</f>
        <v>-1.8949019036247447E-2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0.15599911692274265</v>
      </c>
      <c r="Y256" s="11">
        <f>IF('OddsRatio_working_3-way'!W256&gt;=0,IF('OddsRatio_working_3-way'!V256+SQRT('OddsRatio_working_3-way'!W256)&gt;0,0,PI()),ACOS('OddsRatio_working_3-way'!V256/(2*'OddsRatio_working_3-way'!X256)))</f>
        <v>0.45694190065654539</v>
      </c>
      <c r="Z256" s="11">
        <f>'OddsRatio_working_3-way'!X256^(1/3)*COS('OddsRatio_working_3-way'!Y256/3)</f>
        <v>0.53208791611506412</v>
      </c>
      <c r="AA256" s="11">
        <f>'OddsRatio_working_3-way'!X256^(1/3)*COS(('OddsRatio_working_3-way'!Y256+2*PI())/3)</f>
        <v>-0.33677833534680446</v>
      </c>
      <c r="AB256" s="11">
        <f>'OddsRatio_working_3-way'!X256^(1/3)*COS(('OddsRatio_working_3-way'!Y256+4*PI())/3)</f>
        <v>-0.19530958076825977</v>
      </c>
      <c r="AC256" s="11">
        <f>'OddsRatio_working_3-way'!X256^(1/3)*SIN('OddsRatio_working_3-way'!Y256/3)</f>
        <v>8.167702353784409E-2</v>
      </c>
      <c r="AD256" s="11">
        <f>'OddsRatio_working_3-way'!X256^(1/3)*SIN(('OddsRatio_working_3-way'!Y256+2*PI())/3)</f>
        <v>0.41996314063344697</v>
      </c>
      <c r="AE256" s="11">
        <f>'OddsRatio_working_3-way'!X256^(1/3)*SIN(('OddsRatio_working_3-way'!Y256+4*PI())/3)</f>
        <v>-0.50164016417129087</v>
      </c>
      <c r="AF256" s="11">
        <f>-'OddsRatio_working_3-way'!U256/(3*'OddsRatio_working_3-way'!X256^(1/3))*COS(('OddsRatio_working_3-way'!Y256)/3)</f>
        <v>0.53208791611506412</v>
      </c>
      <c r="AG256" s="11">
        <f>-'OddsRatio_working_3-way'!U256/(3*'OddsRatio_working_3-way'!X256^(1/3))*COS(('OddsRatio_working_3-way'!Y256+2*PI())/3)</f>
        <v>-0.33677833534680446</v>
      </c>
      <c r="AH256" s="11">
        <f>-'OddsRatio_working_3-way'!U256/(3*'OddsRatio_working_3-way'!X256^(1/3))*COS(('OddsRatio_working_3-way'!Y256+4*PI())/3)</f>
        <v>-0.19530958076825977</v>
      </c>
      <c r="AI256" s="11">
        <f>'OddsRatio_working_3-way'!U256/(3*'OddsRatio_working_3-way'!X256^(1/3))*SIN(('OddsRatio_working_3-way'!Y256)/3)</f>
        <v>-8.167702353784409E-2</v>
      </c>
      <c r="AJ256" s="11">
        <f>'OddsRatio_working_3-way'!U256/(3*'OddsRatio_working_3-way'!X256^(1/3))*SIN(('OddsRatio_working_3-way'!Y256+2*PI())/3)</f>
        <v>-0.41996314063344697</v>
      </c>
      <c r="AK256" s="11">
        <f>'OddsRatio_working_3-way'!U256/(3*'OddsRatio_working_3-way'!X256^(1/3))*SIN(('OddsRatio_working_3-way'!Y256+4*PI())/3)</f>
        <v>0.50164016417129087</v>
      </c>
      <c r="AL256" s="11">
        <f>'OddsRatio_working_3-way'!Z256+'OddsRatio_working_3-way'!AF256</f>
        <v>1.0641758322301282</v>
      </c>
      <c r="AM256" s="11">
        <f>'OddsRatio_working_3-way'!AA256+'OddsRatio_working_3-way'!AG256</f>
        <v>-0.67355667069360892</v>
      </c>
      <c r="AN256" s="11">
        <f>'OddsRatio_working_3-way'!AB256+'OddsRatio_working_3-way'!AH256</f>
        <v>-0.39061916153651954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1.0641758322301282</v>
      </c>
      <c r="AS256" s="11">
        <f>IF(('OddsRatio_working_3-way'!X256=0),IF(Q256&gt;0,-Q256^(1/3),(-Q256)^(1/3)),'OddsRatio_working_3-way'!AM256-'OddsRatio_working_3-way'!R256/3)</f>
        <v>-0.67355667069360892</v>
      </c>
      <c r="AT256" s="11">
        <f>IF(('OddsRatio_working_3-way'!X256=0),IF(Q256&gt;0,-Q256^(1/3),(-Q256)^(1/3)),'OddsRatio_working_3-way'!AN256-'OddsRatio_working_3-way'!R256/3)</f>
        <v>-0.39061916153651954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4.4000000000000004</v>
      </c>
      <c r="B257" s="4">
        <f>IF('True_Odds_Calculator_3-way'!B258="","",'True_Odds_Calculator_3-way'!B258)</f>
        <v>3.53</v>
      </c>
      <c r="C257" s="4">
        <f>IF('True_Odds_Calculator_3-way'!C258="","",'True_Odds_Calculator_3-way'!C258)</f>
        <v>1.88</v>
      </c>
      <c r="D257" s="9">
        <f t="shared" si="52"/>
        <v>0.21549980878029182</v>
      </c>
      <c r="E257" s="9">
        <f t="shared" si="53"/>
        <v>0.26962408061423093</v>
      </c>
      <c r="F257" s="9">
        <f t="shared" si="54"/>
        <v>0.51487611060547733</v>
      </c>
      <c r="G257" s="9">
        <f t="shared" si="55"/>
        <v>1.0706986315425409</v>
      </c>
      <c r="H257" s="9">
        <f t="shared" si="56"/>
        <v>4.640375347244639</v>
      </c>
      <c r="I257" s="9">
        <f t="shared" si="57"/>
        <v>3.7088675378026283</v>
      </c>
      <c r="J257" s="9">
        <f t="shared" si="58"/>
        <v>1.9422147957574356</v>
      </c>
      <c r="K257" s="11">
        <f t="shared" si="59"/>
        <v>0.22727272727272727</v>
      </c>
      <c r="L257" s="11">
        <f t="shared" si="60"/>
        <v>0.28328611898016998</v>
      </c>
      <c r="M257" s="11">
        <f t="shared" si="61"/>
        <v>0.53191489361702127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-0.25923693568802364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0.23321790017588948</v>
      </c>
      <c r="Q257" s="11">
        <f>2*'OddsRatio_working_3-way'!K257*'OddsRatio_working_3-way'!L257*'OddsRatio_working_3-way'!M257</f>
        <v>6.8492775382052701E-2</v>
      </c>
      <c r="R257" s="11">
        <f t="shared" si="62"/>
        <v>0</v>
      </c>
      <c r="S257" s="11">
        <f t="shared" si="63"/>
        <v>-0.899632220836592</v>
      </c>
      <c r="T257" s="11">
        <f t="shared" si="64"/>
        <v>-0.26420916911500497</v>
      </c>
      <c r="U257" s="11">
        <f>'OddsRatio_working_3-way'!S257-'OddsRatio_working_3-way'!R257^2/3</f>
        <v>-0.899632220836592</v>
      </c>
      <c r="V257" s="11">
        <f>'OddsRatio_working_3-way'!S257*'OddsRatio_working_3-way'!R257/3-2*'OddsRatio_working_3-way'!R257^3/27-'OddsRatio_working_3-way'!T257</f>
        <v>0.26420916911500497</v>
      </c>
      <c r="W257" s="11">
        <f>'OddsRatio_working_3-way'!V257^2+4*'OddsRatio_working_3-way'!U257^3/27</f>
        <v>-3.8061168553967212E-2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0.16421605706995321</v>
      </c>
      <c r="Y257" s="11">
        <f>IF('OddsRatio_working_3-way'!W257&gt;=0,IF('OddsRatio_working_3-way'!V257+SQRT('OddsRatio_working_3-way'!W257)&gt;0,0,PI()),ACOS('OddsRatio_working_3-way'!V257/(2*'OddsRatio_working_3-way'!X257)))</f>
        <v>0.63603731383554896</v>
      </c>
      <c r="Z257" s="11">
        <f>'OddsRatio_working_3-way'!X257^(1/3)*COS('OddsRatio_working_3-way'!Y257/3)</f>
        <v>0.53534931577127054</v>
      </c>
      <c r="AA257" s="11">
        <f>'OddsRatio_working_3-way'!X257^(1/3)*COS(('OddsRatio_working_3-way'!Y257+2*PI())/3)</f>
        <v>-0.3674688851063137</v>
      </c>
      <c r="AB257" s="11">
        <f>'OddsRatio_working_3-way'!X257^(1/3)*COS(('OddsRatio_working_3-way'!Y257+4*PI())/3)</f>
        <v>-0.1678804306649565</v>
      </c>
      <c r="AC257" s="11">
        <f>'OddsRatio_working_3-way'!X257^(1/3)*SIN('OddsRatio_working_3-way'!Y257/3)</f>
        <v>0.11523244789885891</v>
      </c>
      <c r="AD257" s="11">
        <f>'OddsRatio_working_3-way'!X257^(1/3)*SIN(('OddsRatio_working_3-way'!Y257+2*PI())/3)</f>
        <v>0.4060098834071082</v>
      </c>
      <c r="AE257" s="11">
        <f>'OddsRatio_working_3-way'!X257^(1/3)*SIN(('OddsRatio_working_3-way'!Y257+4*PI())/3)</f>
        <v>-0.52124233130596698</v>
      </c>
      <c r="AF257" s="11">
        <f>-'OddsRatio_working_3-way'!U257/(3*'OddsRatio_working_3-way'!X257^(1/3))*COS(('OddsRatio_working_3-way'!Y257)/3)</f>
        <v>0.53534931577127032</v>
      </c>
      <c r="AG257" s="11">
        <f>-'OddsRatio_working_3-way'!U257/(3*'OddsRatio_working_3-way'!X257^(1/3))*COS(('OddsRatio_working_3-way'!Y257+2*PI())/3)</f>
        <v>-0.36746888510631354</v>
      </c>
      <c r="AH257" s="11">
        <f>-'OddsRatio_working_3-way'!U257/(3*'OddsRatio_working_3-way'!X257^(1/3))*COS(('OddsRatio_working_3-way'!Y257+4*PI())/3)</f>
        <v>-0.16788043066495645</v>
      </c>
      <c r="AI257" s="11">
        <f>'OddsRatio_working_3-way'!U257/(3*'OddsRatio_working_3-way'!X257^(1/3))*SIN(('OddsRatio_working_3-way'!Y257)/3)</f>
        <v>-0.11523244789885886</v>
      </c>
      <c r="AJ257" s="11">
        <f>'OddsRatio_working_3-way'!U257/(3*'OddsRatio_working_3-way'!X257^(1/3))*SIN(('OddsRatio_working_3-way'!Y257+2*PI())/3)</f>
        <v>-0.40600988340710803</v>
      </c>
      <c r="AK257" s="11">
        <f>'OddsRatio_working_3-way'!U257/(3*'OddsRatio_working_3-way'!X257^(1/3))*SIN(('OddsRatio_working_3-way'!Y257+4*PI())/3)</f>
        <v>0.52124233130596687</v>
      </c>
      <c r="AL257" s="11">
        <f>'OddsRatio_working_3-way'!Z257+'OddsRatio_working_3-way'!AF257</f>
        <v>1.0706986315425409</v>
      </c>
      <c r="AM257" s="11">
        <f>'OddsRatio_working_3-way'!AA257+'OddsRatio_working_3-way'!AG257</f>
        <v>-0.73493777021262718</v>
      </c>
      <c r="AN257" s="11">
        <f>'OddsRatio_working_3-way'!AB257+'OddsRatio_working_3-way'!AH257</f>
        <v>-0.33576086132991295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1.0706986315425409</v>
      </c>
      <c r="AS257" s="11">
        <f>IF(('OddsRatio_working_3-way'!X257=0),IF(Q257&gt;0,-Q257^(1/3),(-Q257)^(1/3)),'OddsRatio_working_3-way'!AM257-'OddsRatio_working_3-way'!R257/3)</f>
        <v>-0.73493777021262718</v>
      </c>
      <c r="AT257" s="11">
        <f>IF(('OddsRatio_working_3-way'!X257=0),IF(Q257&gt;0,-Q257^(1/3),(-Q257)^(1/3)),'OddsRatio_working_3-way'!AN257-'OddsRatio_working_3-way'!R257/3)</f>
        <v>-0.33576086132991295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2.86</v>
      </c>
      <c r="B258" s="4">
        <f>IF('True_Odds_Calculator_3-way'!B259="","",'True_Odds_Calculator_3-way'!B259)</f>
        <v>3.41</v>
      </c>
      <c r="C258" s="4">
        <f>IF('True_Odds_Calculator_3-way'!C259="","",'True_Odds_Calculator_3-way'!C259)</f>
        <v>2.52</v>
      </c>
      <c r="D258" s="9">
        <f t="shared" si="52"/>
        <v>0.33624564240743954</v>
      </c>
      <c r="E258" s="9">
        <f t="shared" si="53"/>
        <v>0.28107804667278091</v>
      </c>
      <c r="F258" s="9">
        <f t="shared" si="54"/>
        <v>0.38267631091977966</v>
      </c>
      <c r="G258" s="9">
        <f t="shared" si="55"/>
        <v>1.0612990519263339</v>
      </c>
      <c r="H258" s="9">
        <f t="shared" si="56"/>
        <v>2.9740162365829805</v>
      </c>
      <c r="I258" s="9">
        <f t="shared" si="57"/>
        <v>3.5577307151424651</v>
      </c>
      <c r="J258" s="9">
        <f t="shared" si="58"/>
        <v>2.6131745589280277</v>
      </c>
      <c r="K258" s="11">
        <f t="shared" si="59"/>
        <v>0.34965034965034969</v>
      </c>
      <c r="L258" s="11">
        <f t="shared" si="60"/>
        <v>0.29325513196480935</v>
      </c>
      <c r="M258" s="11">
        <f t="shared" si="61"/>
        <v>0.3968253968253968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-0.27723791360154992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0.23559041154349067</v>
      </c>
      <c r="Q258" s="11">
        <f>2*'OddsRatio_working_3-way'!K258*'OddsRatio_working_3-way'!L258*'OddsRatio_working_3-way'!M258</f>
        <v>8.1378380498615108E-2</v>
      </c>
      <c r="R258" s="11">
        <f t="shared" si="62"/>
        <v>0</v>
      </c>
      <c r="S258" s="11">
        <f t="shared" si="63"/>
        <v>-0.84977703259621407</v>
      </c>
      <c r="T258" s="11">
        <f t="shared" si="64"/>
        <v>-0.29353265374653342</v>
      </c>
      <c r="U258" s="11">
        <f>'OddsRatio_working_3-way'!S258-'OddsRatio_working_3-way'!R258^2/3</f>
        <v>-0.84977703259621407</v>
      </c>
      <c r="V258" s="11">
        <f>'OddsRatio_working_3-way'!S258*'OddsRatio_working_3-way'!R258/3-2*'OddsRatio_working_3-way'!R258^3/27-'OddsRatio_working_3-way'!T258</f>
        <v>0.29353265374653342</v>
      </c>
      <c r="W258" s="11">
        <f>'OddsRatio_working_3-way'!V258^2+4*'OddsRatio_working_3-way'!U258^3/27</f>
        <v>-4.7484841346051576E-3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0.15075634559620321</v>
      </c>
      <c r="Y258" s="11">
        <f>IF('OddsRatio_working_3-way'!W258&gt;=0,IF('OddsRatio_working_3-way'!V258+SQRT('OddsRatio_working_3-way'!W258)&gt;0,0,PI()),ACOS('OddsRatio_working_3-way'!V258/(2*'OddsRatio_working_3-way'!X258)))</f>
        <v>0.23058295826874486</v>
      </c>
      <c r="Z258" s="11">
        <f>'OddsRatio_working_3-way'!X258^(1/3)*COS('OddsRatio_working_3-way'!Y258/3)</f>
        <v>0.53064952596316706</v>
      </c>
      <c r="AA258" s="11">
        <f>'OddsRatio_working_3-way'!X258^(1/3)*COS(('OddsRatio_working_3-way'!Y258+2*PI())/3)</f>
        <v>-0.30071640882284228</v>
      </c>
      <c r="AB258" s="11">
        <f>'OddsRatio_working_3-way'!X258^(1/3)*COS(('OddsRatio_working_3-way'!Y258+4*PI())/3)</f>
        <v>-0.22993311714032497</v>
      </c>
      <c r="AC258" s="11">
        <f>'OddsRatio_working_3-way'!X258^(1/3)*SIN('OddsRatio_working_3-way'!Y258/3)</f>
        <v>4.0866752507029439E-2</v>
      </c>
      <c r="AD258" s="11">
        <f>'OddsRatio_working_3-way'!X258^(1/3)*SIN(('OddsRatio_working_3-way'!Y258+2*PI())/3)</f>
        <v>0.43912259373675816</v>
      </c>
      <c r="AE258" s="11">
        <f>'OddsRatio_working_3-way'!X258^(1/3)*SIN(('OddsRatio_working_3-way'!Y258+4*PI())/3)</f>
        <v>-0.47998934624378736</v>
      </c>
      <c r="AF258" s="11">
        <f>-'OddsRatio_working_3-way'!U258/(3*'OddsRatio_working_3-way'!X258^(1/3))*COS(('OddsRatio_working_3-way'!Y258)/3)</f>
        <v>0.53064952596316695</v>
      </c>
      <c r="AG258" s="11">
        <f>-'OddsRatio_working_3-way'!U258/(3*'OddsRatio_working_3-way'!X258^(1/3))*COS(('OddsRatio_working_3-way'!Y258+2*PI())/3)</f>
        <v>-0.30071640882284217</v>
      </c>
      <c r="AH258" s="11">
        <f>-'OddsRatio_working_3-way'!U258/(3*'OddsRatio_working_3-way'!X258^(1/3))*COS(('OddsRatio_working_3-way'!Y258+4*PI())/3)</f>
        <v>-0.22993311714032491</v>
      </c>
      <c r="AI258" s="11">
        <f>'OddsRatio_working_3-way'!U258/(3*'OddsRatio_working_3-way'!X258^(1/3))*SIN(('OddsRatio_working_3-way'!Y258)/3)</f>
        <v>-4.0866752507029425E-2</v>
      </c>
      <c r="AJ258" s="11">
        <f>'OddsRatio_working_3-way'!U258/(3*'OddsRatio_working_3-way'!X258^(1/3))*SIN(('OddsRatio_working_3-way'!Y258+2*PI())/3)</f>
        <v>-0.43912259373675805</v>
      </c>
      <c r="AK258" s="11">
        <f>'OddsRatio_working_3-way'!U258/(3*'OddsRatio_working_3-way'!X258^(1/3))*SIN(('OddsRatio_working_3-way'!Y258+4*PI())/3)</f>
        <v>0.47998934624378725</v>
      </c>
      <c r="AL258" s="11">
        <f>'OddsRatio_working_3-way'!Z258+'OddsRatio_working_3-way'!AF258</f>
        <v>1.0612990519263339</v>
      </c>
      <c r="AM258" s="11">
        <f>'OddsRatio_working_3-way'!AA258+'OddsRatio_working_3-way'!AG258</f>
        <v>-0.60143281764568446</v>
      </c>
      <c r="AN258" s="11">
        <f>'OddsRatio_working_3-way'!AB258+'OddsRatio_working_3-way'!AH258</f>
        <v>-0.45986623428064988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1.0612990519263339</v>
      </c>
      <c r="AS258" s="11">
        <f>IF(('OddsRatio_working_3-way'!X258=0),IF(Q258&gt;0,-Q258^(1/3),(-Q258)^(1/3)),'OddsRatio_working_3-way'!AM258-'OddsRatio_working_3-way'!R258/3)</f>
        <v>-0.60143281764568446</v>
      </c>
      <c r="AT258" s="11">
        <f>IF(('OddsRatio_working_3-way'!X258=0),IF(Q258&gt;0,-Q258^(1/3),(-Q258)^(1/3)),'OddsRatio_working_3-way'!AN258-'OddsRatio_working_3-way'!R258/3)</f>
        <v>-0.45986623428064988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1.86</v>
      </c>
      <c r="B259" s="4">
        <f>IF('True_Odds_Calculator_3-way'!B260="","",'True_Odds_Calculator_3-way'!B260)</f>
        <v>3.44</v>
      </c>
      <c r="C259" s="4">
        <f>IF('True_Odds_Calculator_3-way'!C260="","",'True_Odds_Calculator_3-way'!C260)</f>
        <v>4.6500000000000004</v>
      </c>
      <c r="D259" s="9">
        <f t="shared" si="52"/>
        <v>0.52013509434732141</v>
      </c>
      <c r="E259" s="9">
        <f t="shared" si="53"/>
        <v>0.27643053940923895</v>
      </c>
      <c r="F259" s="9">
        <f t="shared" si="54"/>
        <v>0.2034343662434395</v>
      </c>
      <c r="G259" s="9">
        <f t="shared" si="55"/>
        <v>1.0727644692645044</v>
      </c>
      <c r="H259" s="9">
        <f t="shared" si="56"/>
        <v>1.9225774435674738</v>
      </c>
      <c r="I259" s="9">
        <f t="shared" si="57"/>
        <v>3.6175453050053905</v>
      </c>
      <c r="J259" s="9">
        <f t="shared" si="58"/>
        <v>4.9155903128154419</v>
      </c>
      <c r="K259" s="11">
        <f t="shared" si="59"/>
        <v>0.5376344086021505</v>
      </c>
      <c r="L259" s="11">
        <f t="shared" si="60"/>
        <v>0.29069767441860467</v>
      </c>
      <c r="M259" s="11">
        <f t="shared" si="61"/>
        <v>0.21505376344086019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-0.25742860446294358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0.23359334457270226</v>
      </c>
      <c r="Q259" s="11">
        <f>2*'OddsRatio_working_3-way'!K259*'OddsRatio_working_3-way'!L259*'OddsRatio_working_3-way'!M259</f>
        <v>6.7221106351856769E-2</v>
      </c>
      <c r="R259" s="11">
        <f t="shared" si="62"/>
        <v>0</v>
      </c>
      <c r="S259" s="11">
        <f t="shared" si="63"/>
        <v>-0.90741021208592088</v>
      </c>
      <c r="T259" s="11">
        <f t="shared" si="64"/>
        <v>-0.26112524088803479</v>
      </c>
      <c r="U259" s="11">
        <f>'OddsRatio_working_3-way'!S259-'OddsRatio_working_3-way'!R259^2/3</f>
        <v>-0.90741021208592088</v>
      </c>
      <c r="V259" s="11">
        <f>'OddsRatio_working_3-way'!S259*'OddsRatio_working_3-way'!R259/3-2*'OddsRatio_working_3-way'!R259^3/27-'OddsRatio_working_3-way'!T259</f>
        <v>0.26112524088803479</v>
      </c>
      <c r="W259" s="11">
        <f>'OddsRatio_working_3-way'!V259^2+4*'OddsRatio_working_3-way'!U259^3/27</f>
        <v>-4.250330970142846E-2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0.16635030893438602</v>
      </c>
      <c r="Y259" s="11">
        <f>IF('OddsRatio_working_3-way'!W259&gt;=0,IF('OddsRatio_working_3-way'!V259+SQRT('OddsRatio_working_3-way'!W259)&gt;0,0,PI()),ACOS('OddsRatio_working_3-way'!V259/(2*'OddsRatio_working_3-way'!X259)))</f>
        <v>0.66831726210081588</v>
      </c>
      <c r="Z259" s="11">
        <f>'OddsRatio_working_3-way'!X259^(1/3)*COS('OddsRatio_working_3-way'!Y259/3)</f>
        <v>0.53638223463225221</v>
      </c>
      <c r="AA259" s="11">
        <f>'OddsRatio_working_3-way'!X259^(1/3)*COS(('OddsRatio_working_3-way'!Y259+2*PI())/3)</f>
        <v>-0.37342004299563619</v>
      </c>
      <c r="AB259" s="11">
        <f>'OddsRatio_working_3-way'!X259^(1/3)*COS(('OddsRatio_working_3-way'!Y259+4*PI())/3)</f>
        <v>-0.16296219163661613</v>
      </c>
      <c r="AC259" s="11">
        <f>'OddsRatio_working_3-way'!X259^(1/3)*SIN('OddsRatio_working_3-way'!Y259/3)</f>
        <v>0.12150789713520072</v>
      </c>
      <c r="AD259" s="11">
        <f>'OddsRatio_working_3-way'!X259^(1/3)*SIN(('OddsRatio_working_3-way'!Y259+2*PI())/3)</f>
        <v>0.40376669276259547</v>
      </c>
      <c r="AE259" s="11">
        <f>'OddsRatio_working_3-way'!X259^(1/3)*SIN(('OddsRatio_working_3-way'!Y259+4*PI())/3)</f>
        <v>-0.52527458989779596</v>
      </c>
      <c r="AF259" s="11">
        <f>-'OddsRatio_working_3-way'!U259/(3*'OddsRatio_working_3-way'!X259^(1/3))*COS(('OddsRatio_working_3-way'!Y259)/3)</f>
        <v>0.53638223463225221</v>
      </c>
      <c r="AG259" s="11">
        <f>-'OddsRatio_working_3-way'!U259/(3*'OddsRatio_working_3-way'!X259^(1/3))*COS(('OddsRatio_working_3-way'!Y259+2*PI())/3)</f>
        <v>-0.37342004299563619</v>
      </c>
      <c r="AH259" s="11">
        <f>-'OddsRatio_working_3-way'!U259/(3*'OddsRatio_working_3-way'!X259^(1/3))*COS(('OddsRatio_working_3-way'!Y259+4*PI())/3)</f>
        <v>-0.16296219163661613</v>
      </c>
      <c r="AI259" s="11">
        <f>'OddsRatio_working_3-way'!U259/(3*'OddsRatio_working_3-way'!X259^(1/3))*SIN(('OddsRatio_working_3-way'!Y259)/3)</f>
        <v>-0.12150789713520072</v>
      </c>
      <c r="AJ259" s="11">
        <f>'OddsRatio_working_3-way'!U259/(3*'OddsRatio_working_3-way'!X259^(1/3))*SIN(('OddsRatio_working_3-way'!Y259+2*PI())/3)</f>
        <v>-0.40376669276259547</v>
      </c>
      <c r="AK259" s="11">
        <f>'OddsRatio_working_3-way'!U259/(3*'OddsRatio_working_3-way'!X259^(1/3))*SIN(('OddsRatio_working_3-way'!Y259+4*PI())/3)</f>
        <v>0.52527458989779596</v>
      </c>
      <c r="AL259" s="11">
        <f>'OddsRatio_working_3-way'!Z259+'OddsRatio_working_3-way'!AF259</f>
        <v>1.0727644692645044</v>
      </c>
      <c r="AM259" s="11">
        <f>'OddsRatio_working_3-way'!AA259+'OddsRatio_working_3-way'!AG259</f>
        <v>-0.74684008599127238</v>
      </c>
      <c r="AN259" s="11">
        <f>'OddsRatio_working_3-way'!AB259+'OddsRatio_working_3-way'!AH259</f>
        <v>-0.32592438327323225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1.0727644692645044</v>
      </c>
      <c r="AS259" s="11">
        <f>IF(('OddsRatio_working_3-way'!X259=0),IF(Q259&gt;0,-Q259^(1/3),(-Q259)^(1/3)),'OddsRatio_working_3-way'!AM259-'OddsRatio_working_3-way'!R259/3)</f>
        <v>-0.74684008599127238</v>
      </c>
      <c r="AT259" s="11">
        <f>IF(('OddsRatio_working_3-way'!X259=0),IF(Q259&gt;0,-Q259^(1/3),(-Q259)^(1/3)),'OddsRatio_working_3-way'!AN259-'OddsRatio_working_3-way'!R259/3)</f>
        <v>-0.32592438327323225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2.5299999999999998</v>
      </c>
      <c r="B260" s="4">
        <f>IF('True_Odds_Calculator_3-way'!B261="","",'True_Odds_Calculator_3-way'!B261)</f>
        <v>3.06</v>
      </c>
      <c r="C260" s="4">
        <f>IF('True_Odds_Calculator_3-way'!C261="","",'True_Odds_Calculator_3-way'!C261)</f>
        <v>3.06</v>
      </c>
      <c r="D260" s="9">
        <f t="shared" ref="D260:D323" si="65">(K260/(AR260+K260-(AR260*K260)))</f>
        <v>0.37800543308764661</v>
      </c>
      <c r="E260" s="9">
        <f t="shared" ref="E260:E323" si="66">(L260/(AR260+L260-(AR260*L260)))</f>
        <v>0.31099728345617672</v>
      </c>
      <c r="F260" s="9">
        <f t="shared" ref="F260:F323" si="67">(M260/(AR260+M260-(AR260*M260)))</f>
        <v>0.31099728345617672</v>
      </c>
      <c r="G260" s="9">
        <f t="shared" ref="G260:G323" si="68">AR260</f>
        <v>1.0754670729308802</v>
      </c>
      <c r="H260" s="9">
        <f t="shared" ref="H260:H323" si="69">IF(A260="","",1/D260)</f>
        <v>2.6454646215842459</v>
      </c>
      <c r="I260" s="9">
        <f t="shared" ref="I260:I323" si="70">IF(B260="","",1/E260)</f>
        <v>3.2154621702376125</v>
      </c>
      <c r="J260" s="9">
        <f t="shared" ref="J260:J323" si="71">IF(C260="","",1/F260)</f>
        <v>3.2154621702376125</v>
      </c>
      <c r="K260" s="11">
        <f t="shared" ref="K260:K323" si="72">1/A260</f>
        <v>0.39525691699604748</v>
      </c>
      <c r="L260" s="11">
        <f t="shared" ref="L260:L323" si="73">1/B260</f>
        <v>0.32679738562091504</v>
      </c>
      <c r="M260" s="11">
        <f t="shared" ref="M260:M323" si="74">1/C260</f>
        <v>0.32679738562091504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-0.27407062956935069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0.23849818243278953</v>
      </c>
      <c r="Q260" s="11">
        <f>2*'OddsRatio_working_3-way'!K260*'OddsRatio_working_3-way'!L260*'OddsRatio_working_3-way'!M260</f>
        <v>8.4424135374438769E-2</v>
      </c>
      <c r="R260" s="11">
        <f t="shared" ref="R260:R323" si="75">O260/N260</f>
        <v>0</v>
      </c>
      <c r="S260" s="11">
        <f t="shared" ref="S260:S323" si="76">P260/N260</f>
        <v>-0.87020700761531278</v>
      </c>
      <c r="T260" s="11">
        <f t="shared" ref="T260:T323" si="77">Q260/N260</f>
        <v>-0.3080378788018806</v>
      </c>
      <c r="U260" s="11">
        <f>'OddsRatio_working_3-way'!S260-'OddsRatio_working_3-way'!R260^2/3</f>
        <v>-0.87020700761531278</v>
      </c>
      <c r="V260" s="11">
        <f>'OddsRatio_working_3-way'!S260*'OddsRatio_working_3-way'!R260/3-2*'OddsRatio_working_3-way'!R260^3/27-'OddsRatio_working_3-way'!T260</f>
        <v>0.3080378788018806</v>
      </c>
      <c r="W260" s="11">
        <f>'OddsRatio_working_3-way'!V260^2+4*'OddsRatio_working_3-way'!U260^3/27</f>
        <v>-2.7383191558423836E-3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0.15622552122861078</v>
      </c>
      <c r="Y260" s="11">
        <f>IF('OddsRatio_working_3-way'!W260&gt;=0,IF('OddsRatio_working_3-way'!V260+SQRT('OddsRatio_working_3-way'!W260)&gt;0,0,PI()),ACOS('OddsRatio_working_3-way'!V260/(2*'OddsRatio_working_3-way'!X260)))</f>
        <v>0.16827187382011211</v>
      </c>
      <c r="Z260" s="11">
        <f>'OddsRatio_working_3-way'!X260^(1/3)*COS('OddsRatio_working_3-way'!Y260/3)</f>
        <v>0.53773353646544009</v>
      </c>
      <c r="AA260" s="11">
        <f>'OddsRatio_working_3-way'!X260^(1/3)*COS(('OddsRatio_working_3-way'!Y260+2*PI())/3)</f>
        <v>-0.29501508986349839</v>
      </c>
      <c r="AB260" s="11">
        <f>'OddsRatio_working_3-way'!X260^(1/3)*COS(('OddsRatio_working_3-way'!Y260+4*PI())/3)</f>
        <v>-0.24271844660194178</v>
      </c>
      <c r="AC260" s="11">
        <f>'OddsRatio_working_3-way'!X260^(1/3)*SIN('OddsRatio_working_3-way'!Y260/3)</f>
        <v>3.019348106477359E-2</v>
      </c>
      <c r="AD260" s="11">
        <f>'OddsRatio_working_3-way'!X260^(1/3)*SIN(('OddsRatio_working_3-way'!Y260+2*PI())/3)</f>
        <v>0.45059416251353007</v>
      </c>
      <c r="AE260" s="11">
        <f>'OddsRatio_working_3-way'!X260^(1/3)*SIN(('OddsRatio_working_3-way'!Y260+4*PI())/3)</f>
        <v>-0.48078764357830361</v>
      </c>
      <c r="AF260" s="11">
        <f>-'OddsRatio_working_3-way'!U260/(3*'OddsRatio_working_3-way'!X260^(1/3))*COS(('OddsRatio_working_3-way'!Y260)/3)</f>
        <v>0.53773353646544009</v>
      </c>
      <c r="AG260" s="11">
        <f>-'OddsRatio_working_3-way'!U260/(3*'OddsRatio_working_3-way'!X260^(1/3))*COS(('OddsRatio_working_3-way'!Y260+2*PI())/3)</f>
        <v>-0.29501508986349839</v>
      </c>
      <c r="AH260" s="11">
        <f>-'OddsRatio_working_3-way'!U260/(3*'OddsRatio_working_3-way'!X260^(1/3))*COS(('OddsRatio_working_3-way'!Y260+4*PI())/3)</f>
        <v>-0.24271844660194178</v>
      </c>
      <c r="AI260" s="11">
        <f>'OddsRatio_working_3-way'!U260/(3*'OddsRatio_working_3-way'!X260^(1/3))*SIN(('OddsRatio_working_3-way'!Y260)/3)</f>
        <v>-3.019348106477359E-2</v>
      </c>
      <c r="AJ260" s="11">
        <f>'OddsRatio_working_3-way'!U260/(3*'OddsRatio_working_3-way'!X260^(1/3))*SIN(('OddsRatio_working_3-way'!Y260+2*PI())/3)</f>
        <v>-0.45059416251353007</v>
      </c>
      <c r="AK260" s="11">
        <f>'OddsRatio_working_3-way'!U260/(3*'OddsRatio_working_3-way'!X260^(1/3))*SIN(('OddsRatio_working_3-way'!Y260+4*PI())/3)</f>
        <v>0.48078764357830361</v>
      </c>
      <c r="AL260" s="11">
        <f>'OddsRatio_working_3-way'!Z260+'OddsRatio_working_3-way'!AF260</f>
        <v>1.0754670729308802</v>
      </c>
      <c r="AM260" s="11">
        <f>'OddsRatio_working_3-way'!AA260+'OddsRatio_working_3-way'!AG260</f>
        <v>-0.59003017972699678</v>
      </c>
      <c r="AN260" s="11">
        <f>'OddsRatio_working_3-way'!AB260+'OddsRatio_working_3-way'!AH260</f>
        <v>-0.48543689320388356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1.0754670729308802</v>
      </c>
      <c r="AS260" s="11">
        <f>IF(('OddsRatio_working_3-way'!X260=0),IF(Q260&gt;0,-Q260^(1/3),(-Q260)^(1/3)),'OddsRatio_working_3-way'!AM260-'OddsRatio_working_3-way'!R260/3)</f>
        <v>-0.59003017972699678</v>
      </c>
      <c r="AT260" s="11">
        <f>IF(('OddsRatio_working_3-way'!X260=0),IF(Q260&gt;0,-Q260^(1/3),(-Q260)^(1/3)),'OddsRatio_working_3-way'!AN260-'OddsRatio_working_3-way'!R260/3)</f>
        <v>-0.48543689320388356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2.33</v>
      </c>
      <c r="B261" s="4">
        <f>IF('True_Odds_Calculator_3-way'!B262="","",'True_Odds_Calculator_3-way'!B262)</f>
        <v>3.81</v>
      </c>
      <c r="C261" s="4">
        <f>IF('True_Odds_Calculator_3-way'!C262="","",'True_Odds_Calculator_3-way'!C262)</f>
        <v>2.79</v>
      </c>
      <c r="D261" s="9">
        <f t="shared" si="65"/>
        <v>0.41073432272095128</v>
      </c>
      <c r="E261" s="9">
        <f t="shared" si="66"/>
        <v>0.24806928573435677</v>
      </c>
      <c r="F261" s="9">
        <f t="shared" si="67"/>
        <v>0.34119639154469178</v>
      </c>
      <c r="G261" s="9">
        <f t="shared" si="68"/>
        <v>1.078694610362084</v>
      </c>
      <c r="H261" s="9">
        <f t="shared" si="69"/>
        <v>2.4346638317815721</v>
      </c>
      <c r="I261" s="9">
        <f t="shared" si="70"/>
        <v>4.0311318551174562</v>
      </c>
      <c r="J261" s="9">
        <f t="shared" si="71"/>
        <v>2.9308633525481307</v>
      </c>
      <c r="K261" s="11">
        <f t="shared" si="72"/>
        <v>0.42918454935622319</v>
      </c>
      <c r="L261" s="11">
        <f t="shared" si="73"/>
        <v>0.26246719160104987</v>
      </c>
      <c r="M261" s="11">
        <f t="shared" si="74"/>
        <v>0.35842293906810035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-0.27010081329016566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0.23942505363948891</v>
      </c>
      <c r="Q261" s="11">
        <f>2*'OddsRatio_working_3-way'!K261*'OddsRatio_working_3-way'!L261*'OddsRatio_working_3-way'!M261</f>
        <v>8.0750439676050223E-2</v>
      </c>
      <c r="R261" s="11">
        <f t="shared" si="75"/>
        <v>0</v>
      </c>
      <c r="S261" s="11">
        <f t="shared" si="76"/>
        <v>-0.88642848099193905</v>
      </c>
      <c r="T261" s="11">
        <f t="shared" si="77"/>
        <v>-0.29896407453353763</v>
      </c>
      <c r="U261" s="11">
        <f>'OddsRatio_working_3-way'!S261-'OddsRatio_working_3-way'!R261^2/3</f>
        <v>-0.88642848099193905</v>
      </c>
      <c r="V261" s="11">
        <f>'OddsRatio_working_3-way'!S261*'OddsRatio_working_3-way'!R261/3-2*'OddsRatio_working_3-way'!R261^3/27-'OddsRatio_working_3-way'!T261</f>
        <v>0.29896407453353763</v>
      </c>
      <c r="W261" s="11">
        <f>'OddsRatio_working_3-way'!V261^2+4*'OddsRatio_working_3-way'!U261^3/27</f>
        <v>-1.3808039422894228E-2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0.16061410062988621</v>
      </c>
      <c r="Y261" s="11">
        <f>IF('OddsRatio_working_3-way'!W261&gt;=0,IF('OddsRatio_working_3-way'!V261+SQRT('OddsRatio_working_3-way'!W261)&gt;0,0,PI()),ACOS('OddsRatio_working_3-way'!V261/(2*'OddsRatio_working_3-way'!X261)))</f>
        <v>0.37450005343565951</v>
      </c>
      <c r="Z261" s="11">
        <f>'OddsRatio_working_3-way'!X261^(1/3)*COS('OddsRatio_working_3-way'!Y261/3)</f>
        <v>0.53934730518104201</v>
      </c>
      <c r="AA261" s="11">
        <f>'OddsRatio_working_3-way'!X261^(1/3)*COS(('OddsRatio_working_3-way'!Y261+2*PI())/3)</f>
        <v>-0.32828665066642337</v>
      </c>
      <c r="AB261" s="11">
        <f>'OddsRatio_working_3-way'!X261^(1/3)*COS(('OddsRatio_working_3-way'!Y261+4*PI())/3)</f>
        <v>-0.2110606545146187</v>
      </c>
      <c r="AC261" s="11">
        <f>'OddsRatio_working_3-way'!X261^(1/3)*SIN('OddsRatio_working_3-way'!Y261/3)</f>
        <v>6.768046043426644E-2</v>
      </c>
      <c r="AD261" s="11">
        <f>'OddsRatio_working_3-way'!X261^(1/3)*SIN(('OddsRatio_working_3-way'!Y261+2*PI())/3)</f>
        <v>0.4332482375323275</v>
      </c>
      <c r="AE261" s="11">
        <f>'OddsRatio_working_3-way'!X261^(1/3)*SIN(('OddsRatio_working_3-way'!Y261+4*PI())/3)</f>
        <v>-0.50092869796659389</v>
      </c>
      <c r="AF261" s="11">
        <f>-'OddsRatio_working_3-way'!U261/(3*'OddsRatio_working_3-way'!X261^(1/3))*COS(('OddsRatio_working_3-way'!Y261)/3)</f>
        <v>0.53934730518104201</v>
      </c>
      <c r="AG261" s="11">
        <f>-'OddsRatio_working_3-way'!U261/(3*'OddsRatio_working_3-way'!X261^(1/3))*COS(('OddsRatio_working_3-way'!Y261+2*PI())/3)</f>
        <v>-0.32828665066642337</v>
      </c>
      <c r="AH261" s="11">
        <f>-'OddsRatio_working_3-way'!U261/(3*'OddsRatio_working_3-way'!X261^(1/3))*COS(('OddsRatio_working_3-way'!Y261+4*PI())/3)</f>
        <v>-0.2110606545146187</v>
      </c>
      <c r="AI261" s="11">
        <f>'OddsRatio_working_3-way'!U261/(3*'OddsRatio_working_3-way'!X261^(1/3))*SIN(('OddsRatio_working_3-way'!Y261)/3)</f>
        <v>-6.768046043426644E-2</v>
      </c>
      <c r="AJ261" s="11">
        <f>'OddsRatio_working_3-way'!U261/(3*'OddsRatio_working_3-way'!X261^(1/3))*SIN(('OddsRatio_working_3-way'!Y261+2*PI())/3)</f>
        <v>-0.4332482375323275</v>
      </c>
      <c r="AK261" s="11">
        <f>'OddsRatio_working_3-way'!U261/(3*'OddsRatio_working_3-way'!X261^(1/3))*SIN(('OddsRatio_working_3-way'!Y261+4*PI())/3)</f>
        <v>0.50092869796659389</v>
      </c>
      <c r="AL261" s="11">
        <f>'OddsRatio_working_3-way'!Z261+'OddsRatio_working_3-way'!AF261</f>
        <v>1.078694610362084</v>
      </c>
      <c r="AM261" s="11">
        <f>'OddsRatio_working_3-way'!AA261+'OddsRatio_working_3-way'!AG261</f>
        <v>-0.65657330133284675</v>
      </c>
      <c r="AN261" s="11">
        <f>'OddsRatio_working_3-way'!AB261+'OddsRatio_working_3-way'!AH261</f>
        <v>-0.42212130902923739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1.078694610362084</v>
      </c>
      <c r="AS261" s="11">
        <f>IF(('OddsRatio_working_3-way'!X261=0),IF(Q261&gt;0,-Q261^(1/3),(-Q261)^(1/3)),'OddsRatio_working_3-way'!AM261-'OddsRatio_working_3-way'!R261/3)</f>
        <v>-0.65657330133284675</v>
      </c>
      <c r="AT261" s="11">
        <f>IF(('OddsRatio_working_3-way'!X261=0),IF(Q261&gt;0,-Q261^(1/3),(-Q261)^(1/3)),'OddsRatio_working_3-way'!AN261-'OddsRatio_working_3-way'!R261/3)</f>
        <v>-0.42212130902923739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</v>
      </c>
      <c r="B262" s="4">
        <f>IF('True_Odds_Calculator_3-way'!B263="","",'True_Odds_Calculator_3-way'!B263)</f>
        <v>3.24</v>
      </c>
      <c r="C262" s="4">
        <f>IF('True_Odds_Calculator_3-way'!C263="","",'True_Odds_Calculator_3-way'!C263)</f>
        <v>3.96</v>
      </c>
      <c r="D262" s="9">
        <f t="shared" si="65"/>
        <v>0.47625475128438616</v>
      </c>
      <c r="E262" s="9">
        <f t="shared" si="66"/>
        <v>0.28873651968979969</v>
      </c>
      <c r="F262" s="9">
        <f t="shared" si="67"/>
        <v>0.23500872902581413</v>
      </c>
      <c r="G262" s="9">
        <f t="shared" si="68"/>
        <v>1.0997165850905488</v>
      </c>
      <c r="H262" s="9">
        <f t="shared" si="69"/>
        <v>2.0997165850905488</v>
      </c>
      <c r="I262" s="9">
        <f t="shared" si="70"/>
        <v>3.4633651506028298</v>
      </c>
      <c r="J262" s="9">
        <f t="shared" si="71"/>
        <v>4.2551610918680245</v>
      </c>
      <c r="K262" s="11">
        <f t="shared" si="72"/>
        <v>0.5</v>
      </c>
      <c r="L262" s="11">
        <f t="shared" si="73"/>
        <v>0.30864197530864196</v>
      </c>
      <c r="M262" s="11">
        <f t="shared" si="74"/>
        <v>0.25252525252525254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-0.25838633246040654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0.24161366753959349</v>
      </c>
      <c r="Q262" s="11">
        <f>2*'OddsRatio_working_3-way'!K262*'OddsRatio_working_3-way'!L262*'OddsRatio_working_3-way'!M262</f>
        <v>7.7939892754707571E-2</v>
      </c>
      <c r="R262" s="11">
        <f t="shared" si="75"/>
        <v>0</v>
      </c>
      <c r="S262" s="11">
        <f t="shared" si="76"/>
        <v>-0.93508687258687262</v>
      </c>
      <c r="T262" s="11">
        <f t="shared" si="77"/>
        <v>-0.30164092664092662</v>
      </c>
      <c r="U262" s="11">
        <f>'OddsRatio_working_3-way'!S262-'OddsRatio_working_3-way'!R262^2/3</f>
        <v>-0.93508687258687262</v>
      </c>
      <c r="V262" s="11">
        <f>'OddsRatio_working_3-way'!S262*'OddsRatio_working_3-way'!R262/3-2*'OddsRatio_working_3-way'!R262^3/27-'OddsRatio_working_3-way'!T262</f>
        <v>0.30164092664092662</v>
      </c>
      <c r="W262" s="11">
        <f>'OddsRatio_working_3-way'!V262^2+4*'OddsRatio_working_3-way'!U262^3/27</f>
        <v>-3.0142860224289914E-2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0.17401875534628933</v>
      </c>
      <c r="Y262" s="11">
        <f>IF('OddsRatio_working_3-way'!W262&gt;=0,IF('OddsRatio_working_3-way'!V262+SQRT('OddsRatio_working_3-way'!W262)&gt;0,0,PI()),ACOS('OddsRatio_working_3-way'!V262/(2*'OddsRatio_working_3-way'!X262)))</f>
        <v>0.52226634141592587</v>
      </c>
      <c r="Z262" s="11">
        <f>'OddsRatio_working_3-way'!X262^(1/3)*COS('OddsRatio_working_3-way'!Y262/3)</f>
        <v>0.54985829254527441</v>
      </c>
      <c r="AA262" s="11">
        <f>'OddsRatio_working_3-way'!X262^(1/3)*COS(('OddsRatio_working_3-way'!Y262+2*PI())/3)</f>
        <v>-0.35867645510172552</v>
      </c>
      <c r="AB262" s="11">
        <f>'OddsRatio_working_3-way'!X262^(1/3)*COS(('OddsRatio_working_3-way'!Y262+4*PI())/3)</f>
        <v>-0.19118183744354911</v>
      </c>
      <c r="AC262" s="11">
        <f>'OddsRatio_working_3-way'!X262^(1/3)*SIN('OddsRatio_working_3-way'!Y262/3)</f>
        <v>9.6703062592761804E-2</v>
      </c>
      <c r="AD262" s="11">
        <f>'OddsRatio_working_3-way'!X262^(1/3)*SIN(('OddsRatio_working_3-way'!Y262+2*PI())/3)</f>
        <v>0.42783971852936253</v>
      </c>
      <c r="AE262" s="11">
        <f>'OddsRatio_working_3-way'!X262^(1/3)*SIN(('OddsRatio_working_3-way'!Y262+4*PI())/3)</f>
        <v>-0.52454278112212405</v>
      </c>
      <c r="AF262" s="11">
        <f>-'OddsRatio_working_3-way'!U262/(3*'OddsRatio_working_3-way'!X262^(1/3))*COS(('OddsRatio_working_3-way'!Y262)/3)</f>
        <v>0.5498582925452743</v>
      </c>
      <c r="AG262" s="11">
        <f>-'OddsRatio_working_3-way'!U262/(3*'OddsRatio_working_3-way'!X262^(1/3))*COS(('OddsRatio_working_3-way'!Y262+2*PI())/3)</f>
        <v>-0.35867645510172547</v>
      </c>
      <c r="AH262" s="11">
        <f>-'OddsRatio_working_3-way'!U262/(3*'OddsRatio_working_3-way'!X262^(1/3))*COS(('OddsRatio_working_3-way'!Y262+4*PI())/3)</f>
        <v>-0.19118183744354905</v>
      </c>
      <c r="AI262" s="11">
        <f>'OddsRatio_working_3-way'!U262/(3*'OddsRatio_working_3-way'!X262^(1/3))*SIN(('OddsRatio_working_3-way'!Y262)/3)</f>
        <v>-9.6703062592761777E-2</v>
      </c>
      <c r="AJ262" s="11">
        <f>'OddsRatio_working_3-way'!U262/(3*'OddsRatio_working_3-way'!X262^(1/3))*SIN(('OddsRatio_working_3-way'!Y262+2*PI())/3)</f>
        <v>-0.42783971852936242</v>
      </c>
      <c r="AK262" s="11">
        <f>'OddsRatio_working_3-way'!U262/(3*'OddsRatio_working_3-way'!X262^(1/3))*SIN(('OddsRatio_working_3-way'!Y262+4*PI())/3)</f>
        <v>0.52454278112212394</v>
      </c>
      <c r="AL262" s="11">
        <f>'OddsRatio_working_3-way'!Z262+'OddsRatio_working_3-way'!AF262</f>
        <v>1.0997165850905488</v>
      </c>
      <c r="AM262" s="11">
        <f>'OddsRatio_working_3-way'!AA262+'OddsRatio_working_3-way'!AG262</f>
        <v>-0.71735291020345104</v>
      </c>
      <c r="AN262" s="11">
        <f>'OddsRatio_working_3-way'!AB262+'OddsRatio_working_3-way'!AH262</f>
        <v>-0.38236367488709816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1.0997165850905488</v>
      </c>
      <c r="AS262" s="11">
        <f>IF(('OddsRatio_working_3-way'!X262=0),IF(Q262&gt;0,-Q262^(1/3),(-Q262)^(1/3)),'OddsRatio_working_3-way'!AM262-'OddsRatio_working_3-way'!R262/3)</f>
        <v>-0.71735291020345104</v>
      </c>
      <c r="AT262" s="11">
        <f>IF(('OddsRatio_working_3-way'!X262=0),IF(Q262&gt;0,-Q262^(1/3),(-Q262)^(1/3)),'OddsRatio_working_3-way'!AN262-'OddsRatio_working_3-way'!R262/3)</f>
        <v>-0.38236367488709816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2.14</v>
      </c>
      <c r="B263" s="4">
        <f>IF('True_Odds_Calculator_3-way'!B264="","",'True_Odds_Calculator_3-way'!B264)</f>
        <v>4</v>
      </c>
      <c r="C263" s="4">
        <f>IF('True_Odds_Calculator_3-way'!C264="","",'True_Odds_Calculator_3-way'!C264)</f>
        <v>2.99</v>
      </c>
      <c r="D263" s="9">
        <f t="shared" si="65"/>
        <v>0.4475828829581438</v>
      </c>
      <c r="E263" s="9">
        <f t="shared" si="66"/>
        <v>0.23540736627860218</v>
      </c>
      <c r="F263" s="9">
        <f t="shared" si="67"/>
        <v>0.31700975076325366</v>
      </c>
      <c r="G263" s="9">
        <f t="shared" si="68"/>
        <v>1.0826518102192129</v>
      </c>
      <c r="H263" s="9">
        <f t="shared" si="69"/>
        <v>2.2342230636499032</v>
      </c>
      <c r="I263" s="9">
        <f t="shared" si="70"/>
        <v>4.2479554306576386</v>
      </c>
      <c r="J263" s="9">
        <f t="shared" si="71"/>
        <v>3.1544771023362337</v>
      </c>
      <c r="K263" s="11">
        <f t="shared" si="72"/>
        <v>0.46728971962616822</v>
      </c>
      <c r="L263" s="11">
        <f t="shared" si="73"/>
        <v>0.25</v>
      </c>
      <c r="M263" s="11">
        <f t="shared" si="74"/>
        <v>0.33444816053511706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-0.26590973025349274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0.23950551683180699</v>
      </c>
      <c r="Q263" s="11">
        <f>2*'OddsRatio_working_3-way'!K263*'OddsRatio_working_3-way'!L263*'OddsRatio_working_3-way'!M263</f>
        <v>7.8142093582971278E-2</v>
      </c>
      <c r="R263" s="11">
        <f t="shared" si="75"/>
        <v>0</v>
      </c>
      <c r="S263" s="11">
        <f t="shared" si="76"/>
        <v>-0.90070234211995737</v>
      </c>
      <c r="T263" s="11">
        <f t="shared" si="77"/>
        <v>-0.2938669957977022</v>
      </c>
      <c r="U263" s="11">
        <f>'OddsRatio_working_3-way'!S263-'OddsRatio_working_3-way'!R263^2/3</f>
        <v>-0.90070234211995737</v>
      </c>
      <c r="V263" s="11">
        <f>'OddsRatio_working_3-way'!S263*'OddsRatio_working_3-way'!R263/3-2*'OddsRatio_working_3-way'!R263^3/27-'OddsRatio_working_3-way'!T263</f>
        <v>0.2938669957977022</v>
      </c>
      <c r="W263" s="11">
        <f>'OddsRatio_working_3-way'!V263^2+4*'OddsRatio_working_3-way'!U263^3/27</f>
        <v>-2.1895229309125908E-2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0.16450914908318368</v>
      </c>
      <c r="Y263" s="11">
        <f>IF('OddsRatio_working_3-way'!W263&gt;=0,IF('OddsRatio_working_3-way'!V263+SQRT('OddsRatio_working_3-way'!W263)&gt;0,0,PI()),ACOS('OddsRatio_working_3-way'!V263/(2*'OddsRatio_working_3-way'!X263)))</f>
        <v>0.46646631101021319</v>
      </c>
      <c r="Z263" s="11">
        <f>'OddsRatio_working_3-way'!X263^(1/3)*COS('OddsRatio_working_3-way'!Y263/3)</f>
        <v>0.54132590510960643</v>
      </c>
      <c r="AA263" s="11">
        <f>'OddsRatio_working_3-way'!X263^(1/3)*COS(('OddsRatio_working_3-way'!Y263+2*PI())/3)</f>
        <v>-0.34414957632361159</v>
      </c>
      <c r="AB263" s="11">
        <f>'OddsRatio_working_3-way'!X263^(1/3)*COS(('OddsRatio_working_3-way'!Y263+4*PI())/3)</f>
        <v>-0.1971763287859947</v>
      </c>
      <c r="AC263" s="11">
        <f>'OddsRatio_working_3-way'!X263^(1/3)*SIN('OddsRatio_working_3-way'!Y263/3)</f>
        <v>8.4855044029516533E-2</v>
      </c>
      <c r="AD263" s="11">
        <f>'OddsRatio_working_3-way'!X263^(1/3)*SIN(('OddsRatio_working_3-way'!Y263+2*PI())/3)</f>
        <v>0.42637446353676534</v>
      </c>
      <c r="AE263" s="11">
        <f>'OddsRatio_working_3-way'!X263^(1/3)*SIN(('OddsRatio_working_3-way'!Y263+4*PI())/3)</f>
        <v>-0.51122950756628194</v>
      </c>
      <c r="AF263" s="11">
        <f>-'OddsRatio_working_3-way'!U263/(3*'OddsRatio_working_3-way'!X263^(1/3))*COS(('OddsRatio_working_3-way'!Y263)/3)</f>
        <v>0.54132590510960643</v>
      </c>
      <c r="AG263" s="11">
        <f>-'OddsRatio_working_3-way'!U263/(3*'OddsRatio_working_3-way'!X263^(1/3))*COS(('OddsRatio_working_3-way'!Y263+2*PI())/3)</f>
        <v>-0.34414957632361159</v>
      </c>
      <c r="AH263" s="11">
        <f>-'OddsRatio_working_3-way'!U263/(3*'OddsRatio_working_3-way'!X263^(1/3))*COS(('OddsRatio_working_3-way'!Y263+4*PI())/3)</f>
        <v>-0.1971763287859947</v>
      </c>
      <c r="AI263" s="11">
        <f>'OddsRatio_working_3-way'!U263/(3*'OddsRatio_working_3-way'!X263^(1/3))*SIN(('OddsRatio_working_3-way'!Y263)/3)</f>
        <v>-8.4855044029516533E-2</v>
      </c>
      <c r="AJ263" s="11">
        <f>'OddsRatio_working_3-way'!U263/(3*'OddsRatio_working_3-way'!X263^(1/3))*SIN(('OddsRatio_working_3-way'!Y263+2*PI())/3)</f>
        <v>-0.42637446353676534</v>
      </c>
      <c r="AK263" s="11">
        <f>'OddsRatio_working_3-way'!U263/(3*'OddsRatio_working_3-way'!X263^(1/3))*SIN(('OddsRatio_working_3-way'!Y263+4*PI())/3)</f>
        <v>0.51122950756628194</v>
      </c>
      <c r="AL263" s="11">
        <f>'OddsRatio_working_3-way'!Z263+'OddsRatio_working_3-way'!AF263</f>
        <v>1.0826518102192129</v>
      </c>
      <c r="AM263" s="11">
        <f>'OddsRatio_working_3-way'!AA263+'OddsRatio_working_3-way'!AG263</f>
        <v>-0.68829915264722319</v>
      </c>
      <c r="AN263" s="11">
        <f>'OddsRatio_working_3-way'!AB263+'OddsRatio_working_3-way'!AH263</f>
        <v>-0.3943526575719894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1.0826518102192129</v>
      </c>
      <c r="AS263" s="11">
        <f>IF(('OddsRatio_working_3-way'!X263=0),IF(Q263&gt;0,-Q263^(1/3),(-Q263)^(1/3)),'OddsRatio_working_3-way'!AM263-'OddsRatio_working_3-way'!R263/3)</f>
        <v>-0.68829915264722319</v>
      </c>
      <c r="AT263" s="11">
        <f>IF(('OddsRatio_working_3-way'!X263=0),IF(Q263&gt;0,-Q263^(1/3),(-Q263)^(1/3)),'OddsRatio_working_3-way'!AN263-'OddsRatio_working_3-way'!R263/3)</f>
        <v>-0.3943526575719894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1.64</v>
      </c>
      <c r="B264" s="4">
        <f>IF('True_Odds_Calculator_3-way'!B265="","",'True_Odds_Calculator_3-way'!B265)</f>
        <v>3.98</v>
      </c>
      <c r="C264" s="4">
        <f>IF('True_Odds_Calculator_3-way'!C265="","",'True_Odds_Calculator_3-way'!C265)</f>
        <v>5.16</v>
      </c>
      <c r="D264" s="9">
        <f t="shared" si="65"/>
        <v>0.58687638019635702</v>
      </c>
      <c r="E264" s="9">
        <f t="shared" si="66"/>
        <v>0.23377028455562721</v>
      </c>
      <c r="F264" s="9">
        <f t="shared" si="67"/>
        <v>0.17935333524801583</v>
      </c>
      <c r="G264" s="9">
        <f t="shared" si="68"/>
        <v>1.0999005544016249</v>
      </c>
      <c r="H264" s="9">
        <f t="shared" si="69"/>
        <v>1.7039363548170403</v>
      </c>
      <c r="I264" s="9">
        <f t="shared" si="70"/>
        <v>4.2777036521168421</v>
      </c>
      <c r="J264" s="9">
        <f t="shared" si="71"/>
        <v>5.5755863063107602</v>
      </c>
      <c r="K264" s="11">
        <f t="shared" si="72"/>
        <v>0.6097560975609756</v>
      </c>
      <c r="L264" s="11">
        <f t="shared" si="73"/>
        <v>0.25125628140703515</v>
      </c>
      <c r="M264" s="11">
        <f t="shared" si="74"/>
        <v>0.19379844961240308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-0.23556618410638941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0.23099521050136287</v>
      </c>
      <c r="Q264" s="11">
        <f>2*'OddsRatio_working_3-way'!K264*'OddsRatio_working_3-way'!L264*'OddsRatio_working_3-way'!M264</f>
        <v>5.9381802185440327E-2</v>
      </c>
      <c r="R264" s="11">
        <f t="shared" si="75"/>
        <v>0</v>
      </c>
      <c r="S264" s="11">
        <f t="shared" si="76"/>
        <v>-0.98059579891584892</v>
      </c>
      <c r="T264" s="11">
        <f t="shared" si="77"/>
        <v>-0.25208118224057813</v>
      </c>
      <c r="U264" s="11">
        <f>'OddsRatio_working_3-way'!S264-'OddsRatio_working_3-way'!R264^2/3</f>
        <v>-0.98059579891584892</v>
      </c>
      <c r="V264" s="11">
        <f>'OddsRatio_working_3-way'!S264*'OddsRatio_working_3-way'!R264/3-2*'OddsRatio_working_3-way'!R264^3/27-'OddsRatio_working_3-way'!T264</f>
        <v>0.25208118224057813</v>
      </c>
      <c r="W264" s="11">
        <f>'OddsRatio_working_3-way'!V264^2+4*'OddsRatio_working_3-way'!U264^3/27</f>
        <v>-7.6145397512533464E-2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0.18687584110335198</v>
      </c>
      <c r="Y264" s="11">
        <f>IF('OddsRatio_working_3-way'!W264&gt;=0,IF('OddsRatio_working_3-way'!V264+SQRT('OddsRatio_working_3-way'!W264)&gt;0,0,PI()),ACOS('OddsRatio_working_3-way'!V264/(2*'OddsRatio_working_3-way'!X264)))</f>
        <v>0.83056101140991945</v>
      </c>
      <c r="Z264" s="11">
        <f>'OddsRatio_working_3-way'!X264^(1/3)*COS('OddsRatio_working_3-way'!Y264/3)</f>
        <v>0.54995027720081258</v>
      </c>
      <c r="AA264" s="11">
        <f>'OddsRatio_working_3-way'!X264^(1/3)*COS(('OddsRatio_working_3-way'!Y264+2*PI())/3)</f>
        <v>-0.41030794757156563</v>
      </c>
      <c r="AB264" s="11">
        <f>'OddsRatio_working_3-way'!X264^(1/3)*COS(('OddsRatio_working_3-way'!Y264+4*PI())/3)</f>
        <v>-0.13964232962924686</v>
      </c>
      <c r="AC264" s="11">
        <f>'OddsRatio_working_3-way'!X264^(1/3)*SIN('OddsRatio_working_3-way'!Y264/3)</f>
        <v>0.15626886737937412</v>
      </c>
      <c r="AD264" s="11">
        <f>'OddsRatio_working_3-way'!X264^(1/3)*SIN(('OddsRatio_working_3-way'!Y264+2*PI())/3)</f>
        <v>0.39813647718451062</v>
      </c>
      <c r="AE264" s="11">
        <f>'OddsRatio_working_3-way'!X264^(1/3)*SIN(('OddsRatio_working_3-way'!Y264+4*PI())/3)</f>
        <v>-0.55440534456388468</v>
      </c>
      <c r="AF264" s="11">
        <f>-'OddsRatio_working_3-way'!U264/(3*'OddsRatio_working_3-way'!X264^(1/3))*COS(('OddsRatio_working_3-way'!Y264)/3)</f>
        <v>0.54995027720081247</v>
      </c>
      <c r="AG264" s="11">
        <f>-'OddsRatio_working_3-way'!U264/(3*'OddsRatio_working_3-way'!X264^(1/3))*COS(('OddsRatio_working_3-way'!Y264+2*PI())/3)</f>
        <v>-0.41030794757156552</v>
      </c>
      <c r="AH264" s="11">
        <f>-'OddsRatio_working_3-way'!U264/(3*'OddsRatio_working_3-way'!X264^(1/3))*COS(('OddsRatio_working_3-way'!Y264+4*PI())/3)</f>
        <v>-0.13964232962924683</v>
      </c>
      <c r="AI264" s="11">
        <f>'OddsRatio_working_3-way'!U264/(3*'OddsRatio_working_3-way'!X264^(1/3))*SIN(('OddsRatio_working_3-way'!Y264)/3)</f>
        <v>-0.15626886737937409</v>
      </c>
      <c r="AJ264" s="11">
        <f>'OddsRatio_working_3-way'!U264/(3*'OddsRatio_working_3-way'!X264^(1/3))*SIN(('OddsRatio_working_3-way'!Y264+2*PI())/3)</f>
        <v>-0.39813647718451056</v>
      </c>
      <c r="AK264" s="11">
        <f>'OddsRatio_working_3-way'!U264/(3*'OddsRatio_working_3-way'!X264^(1/3))*SIN(('OddsRatio_working_3-way'!Y264+4*PI())/3)</f>
        <v>0.55440534456388468</v>
      </c>
      <c r="AL264" s="11">
        <f>'OddsRatio_working_3-way'!Z264+'OddsRatio_working_3-way'!AF264</f>
        <v>1.0999005544016249</v>
      </c>
      <c r="AM264" s="11">
        <f>'OddsRatio_working_3-way'!AA264+'OddsRatio_working_3-way'!AG264</f>
        <v>-0.82061589514313116</v>
      </c>
      <c r="AN264" s="11">
        <f>'OddsRatio_working_3-way'!AB264+'OddsRatio_working_3-way'!AH264</f>
        <v>-0.27928465925849366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1.0999005544016249</v>
      </c>
      <c r="AS264" s="11">
        <f>IF(('OddsRatio_working_3-way'!X264=0),IF(Q264&gt;0,-Q264^(1/3),(-Q264)^(1/3)),'OddsRatio_working_3-way'!AM264-'OddsRatio_working_3-way'!R264/3)</f>
        <v>-0.82061589514313116</v>
      </c>
      <c r="AT264" s="11">
        <f>IF(('OddsRatio_working_3-way'!X264=0),IF(Q264&gt;0,-Q264^(1/3),(-Q264)^(1/3)),'OddsRatio_working_3-way'!AN264-'OddsRatio_working_3-way'!R264/3)</f>
        <v>-0.27928465925849366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2.13</v>
      </c>
      <c r="B265" s="4">
        <f>IF('True_Odds_Calculator_3-way'!B266="","",'True_Odds_Calculator_3-way'!B266)</f>
        <v>3.62</v>
      </c>
      <c r="C265" s="4">
        <f>IF('True_Odds_Calculator_3-way'!C266="","",'True_Odds_Calculator_3-way'!C266)</f>
        <v>3.28</v>
      </c>
      <c r="D265" s="9">
        <f t="shared" si="65"/>
        <v>0.45025041588067638</v>
      </c>
      <c r="E265" s="9">
        <f t="shared" si="66"/>
        <v>0.26103122124968603</v>
      </c>
      <c r="F265" s="9">
        <f t="shared" si="67"/>
        <v>0.28871836286963726</v>
      </c>
      <c r="G265" s="9">
        <f t="shared" si="68"/>
        <v>1.0805188392578753</v>
      </c>
      <c r="H265" s="9">
        <f t="shared" si="69"/>
        <v>2.2209862883613996</v>
      </c>
      <c r="I265" s="9">
        <f t="shared" si="70"/>
        <v>3.8309593588556328</v>
      </c>
      <c r="J265" s="9">
        <f t="shared" si="71"/>
        <v>3.4635829535079559</v>
      </c>
      <c r="K265" s="11">
        <f t="shared" si="72"/>
        <v>0.46948356807511737</v>
      </c>
      <c r="L265" s="11">
        <f t="shared" si="73"/>
        <v>0.27624309392265195</v>
      </c>
      <c r="M265" s="11">
        <f t="shared" si="74"/>
        <v>0.3048780487804878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-0.26690245230987042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0.2384269232156177</v>
      </c>
      <c r="Q265" s="11">
        <f>2*'OddsRatio_working_3-way'!K265*'OddsRatio_working_3-way'!L265*'OddsRatio_working_3-way'!M265</f>
        <v>7.9080239872510005E-2</v>
      </c>
      <c r="R265" s="11">
        <f t="shared" si="75"/>
        <v>0</v>
      </c>
      <c r="S265" s="11">
        <f t="shared" si="76"/>
        <v>-0.89331109981262746</v>
      </c>
      <c r="T265" s="11">
        <f t="shared" si="77"/>
        <v>-0.29628892199423795</v>
      </c>
      <c r="U265" s="11">
        <f>'OddsRatio_working_3-way'!S265-'OddsRatio_working_3-way'!R265^2/3</f>
        <v>-0.89331109981262746</v>
      </c>
      <c r="V265" s="11">
        <f>'OddsRatio_working_3-way'!S265*'OddsRatio_working_3-way'!R265/3-2*'OddsRatio_working_3-way'!R265^3/27-'OddsRatio_working_3-way'!T265</f>
        <v>0.29628892199423795</v>
      </c>
      <c r="W265" s="11">
        <f>'OddsRatio_working_3-way'!V265^2+4*'OddsRatio_working_3-way'!U265^3/27</f>
        <v>-1.782272285393037E-2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0.16248834431309064</v>
      </c>
      <c r="Y265" s="11">
        <f>IF('OddsRatio_working_3-way'!W265&gt;=0,IF('OddsRatio_working_3-way'!V265+SQRT('OddsRatio_working_3-way'!W265)&gt;0,0,PI()),ACOS('OddsRatio_working_3-way'!V265/(2*'OddsRatio_working_3-way'!X265)))</f>
        <v>0.42333589322150145</v>
      </c>
      <c r="Z265" s="11">
        <f>'OddsRatio_working_3-way'!X265^(1/3)*COS('OddsRatio_working_3-way'!Y265/3)</f>
        <v>0.54025941962893764</v>
      </c>
      <c r="AA265" s="11">
        <f>'OddsRatio_working_3-way'!X265^(1/3)*COS(('OddsRatio_working_3-way'!Y265+2*PI())/3)</f>
        <v>-0.33659469743810044</v>
      </c>
      <c r="AB265" s="11">
        <f>'OddsRatio_working_3-way'!X265^(1/3)*COS(('OddsRatio_working_3-way'!Y265+4*PI())/3)</f>
        <v>-0.20366472219083709</v>
      </c>
      <c r="AC265" s="11">
        <f>'OddsRatio_working_3-way'!X265^(1/3)*SIN('OddsRatio_working_3-way'!Y265/3)</f>
        <v>7.6747156992377705E-2</v>
      </c>
      <c r="AD265" s="11">
        <f>'OddsRatio_working_3-way'!X265^(1/3)*SIN(('OddsRatio_working_3-way'!Y265+2*PI())/3)</f>
        <v>0.42950480353630838</v>
      </c>
      <c r="AE265" s="11">
        <f>'OddsRatio_working_3-way'!X265^(1/3)*SIN(('OddsRatio_working_3-way'!Y265+4*PI())/3)</f>
        <v>-0.50625196052868604</v>
      </c>
      <c r="AF265" s="11">
        <f>-'OddsRatio_working_3-way'!U265/(3*'OddsRatio_working_3-way'!X265^(1/3))*COS(('OddsRatio_working_3-way'!Y265)/3)</f>
        <v>0.54025941962893753</v>
      </c>
      <c r="AG265" s="11">
        <f>-'OddsRatio_working_3-way'!U265/(3*'OddsRatio_working_3-way'!X265^(1/3))*COS(('OddsRatio_working_3-way'!Y265+2*PI())/3)</f>
        <v>-0.33659469743810039</v>
      </c>
      <c r="AH265" s="11">
        <f>-'OddsRatio_working_3-way'!U265/(3*'OddsRatio_working_3-way'!X265^(1/3))*COS(('OddsRatio_working_3-way'!Y265+4*PI())/3)</f>
        <v>-0.20366472219083703</v>
      </c>
      <c r="AI265" s="11">
        <f>'OddsRatio_working_3-way'!U265/(3*'OddsRatio_working_3-way'!X265^(1/3))*SIN(('OddsRatio_working_3-way'!Y265)/3)</f>
        <v>-7.6747156992377691E-2</v>
      </c>
      <c r="AJ265" s="11">
        <f>'OddsRatio_working_3-way'!U265/(3*'OddsRatio_working_3-way'!X265^(1/3))*SIN(('OddsRatio_working_3-way'!Y265+2*PI())/3)</f>
        <v>-0.42950480353630827</v>
      </c>
      <c r="AK265" s="11">
        <f>'OddsRatio_working_3-way'!U265/(3*'OddsRatio_working_3-way'!X265^(1/3))*SIN(('OddsRatio_working_3-way'!Y265+4*PI())/3)</f>
        <v>0.50625196052868604</v>
      </c>
      <c r="AL265" s="11">
        <f>'OddsRatio_working_3-way'!Z265+'OddsRatio_working_3-way'!AF265</f>
        <v>1.0805188392578753</v>
      </c>
      <c r="AM265" s="11">
        <f>'OddsRatio_working_3-way'!AA265+'OddsRatio_working_3-way'!AG265</f>
        <v>-0.67318939487620089</v>
      </c>
      <c r="AN265" s="11">
        <f>'OddsRatio_working_3-way'!AB265+'OddsRatio_working_3-way'!AH265</f>
        <v>-0.40732944438167412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1.0805188392578753</v>
      </c>
      <c r="AS265" s="11">
        <f>IF(('OddsRatio_working_3-way'!X265=0),IF(Q265&gt;0,-Q265^(1/3),(-Q265)^(1/3)),'OddsRatio_working_3-way'!AM265-'OddsRatio_working_3-way'!R265/3)</f>
        <v>-0.67318939487620089</v>
      </c>
      <c r="AT265" s="11">
        <f>IF(('OddsRatio_working_3-way'!X265=0),IF(Q265&gt;0,-Q265^(1/3),(-Q265)^(1/3)),'OddsRatio_working_3-way'!AN265-'OddsRatio_working_3-way'!R265/3)</f>
        <v>-0.40732944438167412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1.36</v>
      </c>
      <c r="B266" s="4">
        <f>IF('True_Odds_Calculator_3-way'!B267="","",'True_Odds_Calculator_3-way'!B267)</f>
        <v>5.28</v>
      </c>
      <c r="C266" s="4">
        <f>IF('True_Odds_Calculator_3-way'!C267="","",'True_Odds_Calculator_3-way'!C267)</f>
        <v>7.61</v>
      </c>
      <c r="D266" s="9">
        <f t="shared" si="65"/>
        <v>0.71072153179275877</v>
      </c>
      <c r="E266" s="9">
        <f t="shared" si="66"/>
        <v>0.17126145653500063</v>
      </c>
      <c r="F266" s="9">
        <f t="shared" si="67"/>
        <v>0.11801701167224064</v>
      </c>
      <c r="G266" s="9">
        <f t="shared" si="68"/>
        <v>1.1306134183788581</v>
      </c>
      <c r="H266" s="9">
        <f t="shared" si="69"/>
        <v>1.4070208306163894</v>
      </c>
      <c r="I266" s="9">
        <f t="shared" si="70"/>
        <v>5.839025430661513</v>
      </c>
      <c r="J266" s="9">
        <f t="shared" si="71"/>
        <v>8.473354695484252</v>
      </c>
      <c r="K266" s="11">
        <f t="shared" si="72"/>
        <v>0.73529411764705876</v>
      </c>
      <c r="L266" s="11">
        <f t="shared" si="73"/>
        <v>0.18939393939393939</v>
      </c>
      <c r="M266" s="11">
        <f t="shared" si="74"/>
        <v>0.13140604467805519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-0.1863761093972891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0.20587093396670575</v>
      </c>
      <c r="Q266" s="11">
        <f>2*'OddsRatio_working_3-way'!K266*'OddsRatio_working_3-way'!L266*'OddsRatio_working_3-way'!M266</f>
        <v>3.659927714963658E-2</v>
      </c>
      <c r="R266" s="11">
        <f t="shared" si="75"/>
        <v>0</v>
      </c>
      <c r="S266" s="11">
        <f t="shared" si="76"/>
        <v>-1.1045993750618566</v>
      </c>
      <c r="T266" s="11">
        <f t="shared" si="77"/>
        <v>-0.19637322223321896</v>
      </c>
      <c r="U266" s="11">
        <f>'OddsRatio_working_3-way'!S266-'OddsRatio_working_3-way'!R266^2/3</f>
        <v>-1.1045993750618566</v>
      </c>
      <c r="V266" s="11">
        <f>'OddsRatio_working_3-way'!S266*'OddsRatio_working_3-way'!R266/3-2*'OddsRatio_working_3-way'!R266^3/27-'OddsRatio_working_3-way'!T266</f>
        <v>0.19637322223321896</v>
      </c>
      <c r="W266" s="11">
        <f>'OddsRatio_working_3-way'!V266^2+4*'OddsRatio_working_3-way'!U266^3/27</f>
        <v>-0.16110654096737842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0.22342167720346409</v>
      </c>
      <c r="Y266" s="11">
        <f>IF('OddsRatio_working_3-way'!W266&gt;=0,IF('OddsRatio_working_3-way'!V266+SQRT('OddsRatio_working_3-way'!W266)&gt;0,0,PI()),ACOS('OddsRatio_working_3-way'!V266/(2*'OddsRatio_working_3-way'!X266)))</f>
        <v>1.1157903280194437</v>
      </c>
      <c r="Z266" s="11">
        <f>'OddsRatio_working_3-way'!X266^(1/3)*COS('OddsRatio_working_3-way'!Y266/3)</f>
        <v>0.56530670918942916</v>
      </c>
      <c r="AA266" s="11">
        <f>'OddsRatio_working_3-way'!X266^(1/3)*COS(('OddsRatio_working_3-way'!Y266+2*PI())/3)</f>
        <v>-0.47362740302676659</v>
      </c>
      <c r="AB266" s="11">
        <f>'OddsRatio_working_3-way'!X266^(1/3)*COS(('OddsRatio_working_3-way'!Y266+4*PI())/3)</f>
        <v>-9.1679306162662802E-2</v>
      </c>
      <c r="AC266" s="11">
        <f>'OddsRatio_working_3-way'!X266^(1/3)*SIN('OddsRatio_working_3-way'!Y266/3)</f>
        <v>0.22051783654095586</v>
      </c>
      <c r="AD266" s="11">
        <f>'OddsRatio_working_3-way'!X266^(1/3)*SIN(('OddsRatio_working_3-way'!Y266+2*PI())/3)</f>
        <v>0.37931105281734989</v>
      </c>
      <c r="AE266" s="11">
        <f>'OddsRatio_working_3-way'!X266^(1/3)*SIN(('OddsRatio_working_3-way'!Y266+4*PI())/3)</f>
        <v>-0.59982888935830547</v>
      </c>
      <c r="AF266" s="11">
        <f>-'OddsRatio_working_3-way'!U266/(3*'OddsRatio_working_3-way'!X266^(1/3))*COS(('OddsRatio_working_3-way'!Y266)/3)</f>
        <v>0.56530670918942905</v>
      </c>
      <c r="AG266" s="11">
        <f>-'OddsRatio_working_3-way'!U266/(3*'OddsRatio_working_3-way'!X266^(1/3))*COS(('OddsRatio_working_3-way'!Y266+2*PI())/3)</f>
        <v>-0.47362740302676654</v>
      </c>
      <c r="AH266" s="11">
        <f>-'OddsRatio_working_3-way'!U266/(3*'OddsRatio_working_3-way'!X266^(1/3))*COS(('OddsRatio_working_3-way'!Y266+4*PI())/3)</f>
        <v>-9.1679306162662788E-2</v>
      </c>
      <c r="AI266" s="11">
        <f>'OddsRatio_working_3-way'!U266/(3*'OddsRatio_working_3-way'!X266^(1/3))*SIN(('OddsRatio_working_3-way'!Y266)/3)</f>
        <v>-0.22051783654095583</v>
      </c>
      <c r="AJ266" s="11">
        <f>'OddsRatio_working_3-way'!U266/(3*'OddsRatio_working_3-way'!X266^(1/3))*SIN(('OddsRatio_working_3-way'!Y266+2*PI())/3)</f>
        <v>-0.37931105281734984</v>
      </c>
      <c r="AK266" s="11">
        <f>'OddsRatio_working_3-way'!U266/(3*'OddsRatio_working_3-way'!X266^(1/3))*SIN(('OddsRatio_working_3-way'!Y266+4*PI())/3)</f>
        <v>0.59982888935830547</v>
      </c>
      <c r="AL266" s="11">
        <f>'OddsRatio_working_3-way'!Z266+'OddsRatio_working_3-way'!AF266</f>
        <v>1.1306134183788581</v>
      </c>
      <c r="AM266" s="11">
        <f>'OddsRatio_working_3-way'!AA266+'OddsRatio_working_3-way'!AG266</f>
        <v>-0.94725480605353307</v>
      </c>
      <c r="AN266" s="11">
        <f>'OddsRatio_working_3-way'!AB266+'OddsRatio_working_3-way'!AH266</f>
        <v>-0.18335861232532558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1.1306134183788581</v>
      </c>
      <c r="AS266" s="11">
        <f>IF(('OddsRatio_working_3-way'!X266=0),IF(Q266&gt;0,-Q266^(1/3),(-Q266)^(1/3)),'OddsRatio_working_3-way'!AM266-'OddsRatio_working_3-way'!R266/3)</f>
        <v>-0.94725480605353307</v>
      </c>
      <c r="AT266" s="11">
        <f>IF(('OddsRatio_working_3-way'!X266=0),IF(Q266&gt;0,-Q266^(1/3),(-Q266)^(1/3)),'OddsRatio_working_3-way'!AN266-'OddsRatio_working_3-way'!R266/3)</f>
        <v>-0.18335861232532558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2.61</v>
      </c>
      <c r="B267" s="4">
        <f>IF('True_Odds_Calculator_3-way'!B268="","",'True_Odds_Calculator_3-way'!B268)</f>
        <v>3.06</v>
      </c>
      <c r="C267" s="4">
        <f>IF('True_Odds_Calculator_3-way'!C268="","",'True_Odds_Calculator_3-way'!C268)</f>
        <v>3.21</v>
      </c>
      <c r="D267" s="9">
        <f t="shared" si="65"/>
        <v>0.3755689774693805</v>
      </c>
      <c r="E267" s="9">
        <f t="shared" si="66"/>
        <v>0.3197609651176922</v>
      </c>
      <c r="F267" s="9">
        <f t="shared" si="67"/>
        <v>0.30467005741292713</v>
      </c>
      <c r="G267" s="9">
        <f t="shared" si="68"/>
        <v>1.0326874126356742</v>
      </c>
      <c r="H267" s="9">
        <f t="shared" si="69"/>
        <v>2.6626267343434358</v>
      </c>
      <c r="I267" s="9">
        <f t="shared" si="70"/>
        <v>3.127336070029489</v>
      </c>
      <c r="J267" s="9">
        <f t="shared" si="71"/>
        <v>3.2822391819248402</v>
      </c>
      <c r="K267" s="11">
        <f t="shared" si="72"/>
        <v>0.38314176245210729</v>
      </c>
      <c r="L267" s="11">
        <f t="shared" si="73"/>
        <v>0.32679738562091504</v>
      </c>
      <c r="M267" s="11">
        <f t="shared" si="74"/>
        <v>0.3115264797507788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-0.28590279684203124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0.22935613414150946</v>
      </c>
      <c r="Q267" s="11">
        <f>2*'OddsRatio_working_3-way'!K267*'OddsRatio_working_3-way'!L267*'OddsRatio_working_3-way'!M267</f>
        <v>7.8012290524322944E-2</v>
      </c>
      <c r="R267" s="11">
        <f t="shared" si="75"/>
        <v>0</v>
      </c>
      <c r="S267" s="11">
        <f t="shared" si="76"/>
        <v>-0.80221717546972693</v>
      </c>
      <c r="T267" s="11">
        <f t="shared" si="77"/>
        <v>-0.27286298485364863</v>
      </c>
      <c r="U267" s="11">
        <f>'OddsRatio_working_3-way'!S267-'OddsRatio_working_3-way'!R267^2/3</f>
        <v>-0.80221717546972693</v>
      </c>
      <c r="V267" s="11">
        <f>'OddsRatio_working_3-way'!S267*'OddsRatio_working_3-way'!R267/3-2*'OddsRatio_working_3-way'!R267^3/27-'OddsRatio_working_3-way'!T267</f>
        <v>0.27286298485364863</v>
      </c>
      <c r="W267" s="11">
        <f>'OddsRatio_working_3-way'!V267^2+4*'OddsRatio_working_3-way'!U267^3/27</f>
        <v>-2.0300560718935212E-3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0.13827894324076967</v>
      </c>
      <c r="Y267" s="11">
        <f>IF('OddsRatio_working_3-way'!W267&gt;=0,IF('OddsRatio_working_3-way'!V267+SQRT('OddsRatio_working_3-way'!W267)&gt;0,0,PI()),ACOS('OddsRatio_working_3-way'!V267/(2*'OddsRatio_working_3-way'!X267)))</f>
        <v>0.16364703046412488</v>
      </c>
      <c r="Z267" s="11">
        <f>'OddsRatio_working_3-way'!X267^(1/3)*COS('OddsRatio_working_3-way'!Y267/3)</f>
        <v>0.5163437063178371</v>
      </c>
      <c r="AA267" s="11">
        <f>'OddsRatio_working_3-way'!X267^(1/3)*COS(('OddsRatio_working_3-way'!Y267+2*PI())/3)</f>
        <v>-0.28258858055841168</v>
      </c>
      <c r="AB267" s="11">
        <f>'OddsRatio_working_3-way'!X267^(1/3)*COS(('OddsRatio_working_3-way'!Y267+4*PI())/3)</f>
        <v>-0.23375512575942528</v>
      </c>
      <c r="AC267" s="11">
        <f>'OddsRatio_working_3-way'!X267^(1/3)*SIN('OddsRatio_working_3-way'!Y267/3)</f>
        <v>2.8194008273654248E-2</v>
      </c>
      <c r="AD267" s="11">
        <f>'OddsRatio_working_3-way'!X267^(1/3)*SIN(('OddsRatio_working_3-way'!Y267+2*PI())/3)</f>
        <v>0.43306976261863134</v>
      </c>
      <c r="AE267" s="11">
        <f>'OddsRatio_working_3-way'!X267^(1/3)*SIN(('OddsRatio_working_3-way'!Y267+4*PI())/3)</f>
        <v>-0.4612637708922856</v>
      </c>
      <c r="AF267" s="11">
        <f>-'OddsRatio_working_3-way'!U267/(3*'OddsRatio_working_3-way'!X267^(1/3))*COS(('OddsRatio_working_3-way'!Y267)/3)</f>
        <v>0.5163437063178371</v>
      </c>
      <c r="AG267" s="11">
        <f>-'OddsRatio_working_3-way'!U267/(3*'OddsRatio_working_3-way'!X267^(1/3))*COS(('OddsRatio_working_3-way'!Y267+2*PI())/3)</f>
        <v>-0.28258858055841168</v>
      </c>
      <c r="AH267" s="11">
        <f>-'OddsRatio_working_3-way'!U267/(3*'OddsRatio_working_3-way'!X267^(1/3))*COS(('OddsRatio_working_3-way'!Y267+4*PI())/3)</f>
        <v>-0.23375512575942528</v>
      </c>
      <c r="AI267" s="11">
        <f>'OddsRatio_working_3-way'!U267/(3*'OddsRatio_working_3-way'!X267^(1/3))*SIN(('OddsRatio_working_3-way'!Y267)/3)</f>
        <v>-2.8194008273654248E-2</v>
      </c>
      <c r="AJ267" s="11">
        <f>'OddsRatio_working_3-way'!U267/(3*'OddsRatio_working_3-way'!X267^(1/3))*SIN(('OddsRatio_working_3-way'!Y267+2*PI())/3)</f>
        <v>-0.43306976261863134</v>
      </c>
      <c r="AK267" s="11">
        <f>'OddsRatio_working_3-way'!U267/(3*'OddsRatio_working_3-way'!X267^(1/3))*SIN(('OddsRatio_working_3-way'!Y267+4*PI())/3)</f>
        <v>0.4612637708922856</v>
      </c>
      <c r="AL267" s="11">
        <f>'OddsRatio_working_3-way'!Z267+'OddsRatio_working_3-way'!AF267</f>
        <v>1.0326874126356742</v>
      </c>
      <c r="AM267" s="11">
        <f>'OddsRatio_working_3-way'!AA267+'OddsRatio_working_3-way'!AG267</f>
        <v>-0.56517716111682337</v>
      </c>
      <c r="AN267" s="11">
        <f>'OddsRatio_working_3-way'!AB267+'OddsRatio_working_3-way'!AH267</f>
        <v>-0.46751025151885056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1.0326874126356742</v>
      </c>
      <c r="AS267" s="11">
        <f>IF(('OddsRatio_working_3-way'!X267=0),IF(Q267&gt;0,-Q267^(1/3),(-Q267)^(1/3)),'OddsRatio_working_3-way'!AM267-'OddsRatio_working_3-way'!R267/3)</f>
        <v>-0.56517716111682337</v>
      </c>
      <c r="AT267" s="11">
        <f>IF(('OddsRatio_working_3-way'!X267=0),IF(Q267&gt;0,-Q267^(1/3),(-Q267)^(1/3)),'OddsRatio_working_3-way'!AN267-'OddsRatio_working_3-way'!R267/3)</f>
        <v>-0.46751025151885056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12.64</v>
      </c>
      <c r="B268" s="4">
        <f>IF('True_Odds_Calculator_3-way'!B269="","",'True_Odds_Calculator_3-way'!B269)</f>
        <v>6.98</v>
      </c>
      <c r="C268" s="4">
        <f>IF('True_Odds_Calculator_3-way'!C269="","",'True_Odds_Calculator_3-way'!C269)</f>
        <v>1.22</v>
      </c>
      <c r="D268" s="9">
        <f t="shared" si="65"/>
        <v>7.0565618958735712E-2</v>
      </c>
      <c r="E268" s="9">
        <f t="shared" si="66"/>
        <v>0.12875562341224689</v>
      </c>
      <c r="F268" s="9">
        <f t="shared" si="67"/>
        <v>0.8006787576290173</v>
      </c>
      <c r="G268" s="9">
        <f t="shared" si="68"/>
        <v>1.131547001226445</v>
      </c>
      <c r="H268" s="9">
        <f t="shared" si="69"/>
        <v>14.171207094275822</v>
      </c>
      <c r="I268" s="9">
        <f t="shared" si="70"/>
        <v>7.7666510673341405</v>
      </c>
      <c r="J268" s="9">
        <f t="shared" si="71"/>
        <v>1.248940340269818</v>
      </c>
      <c r="K268" s="11">
        <f t="shared" si="72"/>
        <v>7.9113924050632903E-2</v>
      </c>
      <c r="L268" s="11">
        <f t="shared" si="73"/>
        <v>0.14326647564469913</v>
      </c>
      <c r="M268" s="11">
        <f t="shared" si="74"/>
        <v>0.81967213114754101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-0.14227038864190278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0.16574198002058471</v>
      </c>
      <c r="Q268" s="11">
        <f>2*'OddsRatio_working_3-way'!K268*'OddsRatio_working_3-way'!L268*'OddsRatio_working_3-way'!M268</f>
        <v>1.858093946419111E-2</v>
      </c>
      <c r="R268" s="11">
        <f t="shared" si="75"/>
        <v>0</v>
      </c>
      <c r="S268" s="11">
        <f t="shared" si="76"/>
        <v>-1.1649787535040785</v>
      </c>
      <c r="T268" s="11">
        <f t="shared" si="77"/>
        <v>-0.13060299927175767</v>
      </c>
      <c r="U268" s="11">
        <f>'OddsRatio_working_3-way'!S268-'OddsRatio_working_3-way'!R268^2/3</f>
        <v>-1.1649787535040785</v>
      </c>
      <c r="V268" s="11">
        <f>'OddsRatio_working_3-way'!S268*'OddsRatio_working_3-way'!R268/3-2*'OddsRatio_working_3-way'!R268^3/27-'OddsRatio_working_3-way'!T268</f>
        <v>0.13060299927175767</v>
      </c>
      <c r="W268" s="11">
        <f>'OddsRatio_working_3-way'!V268^2+4*'OddsRatio_working_3-way'!U268^3/27</f>
        <v>-0.21717702217402124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0.24198872163429433</v>
      </c>
      <c r="Y268" s="11">
        <f>IF('OddsRatio_working_3-way'!W268&gt;=0,IF('OddsRatio_working_3-way'!V268+SQRT('OddsRatio_working_3-way'!W268)&gt;0,0,PI()),ACOS('OddsRatio_working_3-way'!V268/(2*'OddsRatio_working_3-way'!X268)))</f>
        <v>1.2975554594709697</v>
      </c>
      <c r="Z268" s="11">
        <f>'OddsRatio_working_3-way'!X268^(1/3)*COS('OddsRatio_working_3-way'!Y268/3)</f>
        <v>0.5657735006132224</v>
      </c>
      <c r="AA268" s="11">
        <f>'OddsRatio_working_3-way'!X268^(1/3)*COS(('OddsRatio_working_3-way'!Y268+2*PI())/3)</f>
        <v>-0.50909450410588886</v>
      </c>
      <c r="AB268" s="11">
        <f>'OddsRatio_working_3-way'!X268^(1/3)*COS(('OddsRatio_working_3-way'!Y268+4*PI())/3)</f>
        <v>-5.6678996507333719E-2</v>
      </c>
      <c r="AC268" s="11">
        <f>'OddsRatio_working_3-way'!X268^(1/3)*SIN('OddsRatio_working_3-way'!Y268/3)</f>
        <v>0.26120221509758701</v>
      </c>
      <c r="AD268" s="11">
        <f>'OddsRatio_working_3-way'!X268^(1/3)*SIN(('OddsRatio_working_3-way'!Y268+2*PI())/3)</f>
        <v>0.35937311677030775</v>
      </c>
      <c r="AE268" s="11">
        <f>'OddsRatio_working_3-way'!X268^(1/3)*SIN(('OddsRatio_working_3-way'!Y268+4*PI())/3)</f>
        <v>-0.62057533186789482</v>
      </c>
      <c r="AF268" s="11">
        <f>-'OddsRatio_working_3-way'!U268/(3*'OddsRatio_working_3-way'!X268^(1/3))*COS(('OddsRatio_working_3-way'!Y268)/3)</f>
        <v>0.56577350061322251</v>
      </c>
      <c r="AG268" s="11">
        <f>-'OddsRatio_working_3-way'!U268/(3*'OddsRatio_working_3-way'!X268^(1/3))*COS(('OddsRatio_working_3-way'!Y268+2*PI())/3)</f>
        <v>-0.50909450410588897</v>
      </c>
      <c r="AH268" s="11">
        <f>-'OddsRatio_working_3-way'!U268/(3*'OddsRatio_working_3-way'!X268^(1/3))*COS(('OddsRatio_working_3-way'!Y268+4*PI())/3)</f>
        <v>-5.6678996507333726E-2</v>
      </c>
      <c r="AI268" s="11">
        <f>'OddsRatio_working_3-way'!U268/(3*'OddsRatio_working_3-way'!X268^(1/3))*SIN(('OddsRatio_working_3-way'!Y268)/3)</f>
        <v>-0.26120221509758706</v>
      </c>
      <c r="AJ268" s="11">
        <f>'OddsRatio_working_3-way'!U268/(3*'OddsRatio_working_3-way'!X268^(1/3))*SIN(('OddsRatio_working_3-way'!Y268+2*PI())/3)</f>
        <v>-0.35937311677030781</v>
      </c>
      <c r="AK268" s="11">
        <f>'OddsRatio_working_3-way'!U268/(3*'OddsRatio_working_3-way'!X268^(1/3))*SIN(('OddsRatio_working_3-way'!Y268+4*PI())/3)</f>
        <v>0.62057533186789493</v>
      </c>
      <c r="AL268" s="11">
        <f>'OddsRatio_working_3-way'!Z268+'OddsRatio_working_3-way'!AF268</f>
        <v>1.131547001226445</v>
      </c>
      <c r="AM268" s="11">
        <f>'OddsRatio_working_3-way'!AA268+'OddsRatio_working_3-way'!AG268</f>
        <v>-1.0181890082117779</v>
      </c>
      <c r="AN268" s="11">
        <f>'OddsRatio_working_3-way'!AB268+'OddsRatio_working_3-way'!AH268</f>
        <v>-0.11335799301466745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1.131547001226445</v>
      </c>
      <c r="AS268" s="11">
        <f>IF(('OddsRatio_working_3-way'!X268=0),IF(Q268&gt;0,-Q268^(1/3),(-Q268)^(1/3)),'OddsRatio_working_3-way'!AM268-'OddsRatio_working_3-way'!R268/3)</f>
        <v>-1.0181890082117779</v>
      </c>
      <c r="AT268" s="11">
        <f>IF(('OddsRatio_working_3-way'!X268=0),IF(Q268&gt;0,-Q268^(1/3),(-Q268)^(1/3)),'OddsRatio_working_3-way'!AN268-'OddsRatio_working_3-way'!R268/3)</f>
        <v>-0.11335799301466745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1.82</v>
      </c>
      <c r="B269" s="4">
        <f>IF('True_Odds_Calculator_3-way'!B270="","",'True_Odds_Calculator_3-way'!B270)</f>
        <v>3.48</v>
      </c>
      <c r="C269" s="4">
        <f>IF('True_Odds_Calculator_3-way'!C270="","",'True_Odds_Calculator_3-way'!C270)</f>
        <v>4.87</v>
      </c>
      <c r="D269" s="9">
        <f t="shared" si="65"/>
        <v>0.53229203101974265</v>
      </c>
      <c r="E269" s="9">
        <f t="shared" si="66"/>
        <v>0.27341566652284255</v>
      </c>
      <c r="F269" s="9">
        <f t="shared" si="67"/>
        <v>0.19429230245741488</v>
      </c>
      <c r="G269" s="9">
        <f t="shared" si="68"/>
        <v>1.0715463292479532</v>
      </c>
      <c r="H269" s="9">
        <f t="shared" si="69"/>
        <v>1.8786679899833221</v>
      </c>
      <c r="I269" s="9">
        <f t="shared" si="70"/>
        <v>3.6574348965349244</v>
      </c>
      <c r="J269" s="9">
        <f t="shared" si="71"/>
        <v>5.1468842941895794</v>
      </c>
      <c r="K269" s="11">
        <f t="shared" si="72"/>
        <v>0.54945054945054939</v>
      </c>
      <c r="L269" s="11">
        <f t="shared" si="73"/>
        <v>0.28735632183908044</v>
      </c>
      <c r="M269" s="11">
        <f t="shared" si="74"/>
        <v>0.20533880903490759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-0.25515078280071557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0.23245535884493607</v>
      </c>
      <c r="Q269" s="11">
        <f>2*'OddsRatio_working_3-way'!K269*'OddsRatio_working_3-way'!L269*'OddsRatio_working_3-way'!M269</f>
        <v>6.4841104280316891E-2</v>
      </c>
      <c r="R269" s="11">
        <f t="shared" si="75"/>
        <v>0</v>
      </c>
      <c r="S269" s="11">
        <f t="shared" si="76"/>
        <v>-0.91105093346507315</v>
      </c>
      <c r="T269" s="11">
        <f t="shared" si="77"/>
        <v>-0.25412857279360479</v>
      </c>
      <c r="U269" s="11">
        <f>'OddsRatio_working_3-way'!S269-'OddsRatio_working_3-way'!R269^2/3</f>
        <v>-0.91105093346507315</v>
      </c>
      <c r="V269" s="11">
        <f>'OddsRatio_working_3-way'!S269*'OddsRatio_working_3-way'!R269/3-2*'OddsRatio_working_3-way'!R269^3/27-'OddsRatio_working_3-way'!T269</f>
        <v>0.25412857279360479</v>
      </c>
      <c r="W269" s="11">
        <f>'OddsRatio_working_3-way'!V269^2+4*'OddsRatio_working_3-way'!U269^3/27</f>
        <v>-4.7446053726467818E-2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0.16735246131785925</v>
      </c>
      <c r="Y269" s="11">
        <f>IF('OddsRatio_working_3-way'!W269&gt;=0,IF('OddsRatio_working_3-way'!V269+SQRT('OddsRatio_working_3-way'!W269)&gt;0,0,PI()),ACOS('OddsRatio_working_3-way'!V269/(2*'OddsRatio_working_3-way'!X269)))</f>
        <v>0.70861869512714049</v>
      </c>
      <c r="Z269" s="11">
        <f>'OddsRatio_working_3-way'!X269^(1/3)*COS('OddsRatio_working_3-way'!Y269/3)</f>
        <v>0.53577316462397673</v>
      </c>
      <c r="AA269" s="11">
        <f>'OddsRatio_working_3-way'!X269^(1/3)*COS(('OddsRatio_working_3-way'!Y269+2*PI())/3)</f>
        <v>-0.3795694835004656</v>
      </c>
      <c r="AB269" s="11">
        <f>'OddsRatio_working_3-way'!X269^(1/3)*COS(('OddsRatio_working_3-way'!Y269+4*PI())/3)</f>
        <v>-0.15620368112351088</v>
      </c>
      <c r="AC269" s="11">
        <f>'OddsRatio_working_3-way'!X269^(1/3)*SIN('OddsRatio_working_3-way'!Y269/3)</f>
        <v>0.12896030613009152</v>
      </c>
      <c r="AD269" s="11">
        <f>'OddsRatio_working_3-way'!X269^(1/3)*SIN(('OddsRatio_working_3-way'!Y269+2*PI())/3)</f>
        <v>0.39951301816530038</v>
      </c>
      <c r="AE269" s="11">
        <f>'OddsRatio_working_3-way'!X269^(1/3)*SIN(('OddsRatio_working_3-way'!Y269+4*PI())/3)</f>
        <v>-0.52847332429539173</v>
      </c>
      <c r="AF269" s="11">
        <f>-'OddsRatio_working_3-way'!U269/(3*'OddsRatio_working_3-way'!X269^(1/3))*COS(('OddsRatio_working_3-way'!Y269)/3)</f>
        <v>0.53577316462397651</v>
      </c>
      <c r="AG269" s="11">
        <f>-'OddsRatio_working_3-way'!U269/(3*'OddsRatio_working_3-way'!X269^(1/3))*COS(('OddsRatio_working_3-way'!Y269+2*PI())/3)</f>
        <v>-0.37956948350046543</v>
      </c>
      <c r="AH269" s="11">
        <f>-'OddsRatio_working_3-way'!U269/(3*'OddsRatio_working_3-way'!X269^(1/3))*COS(('OddsRatio_working_3-way'!Y269+4*PI())/3)</f>
        <v>-0.15620368112351082</v>
      </c>
      <c r="AI269" s="11">
        <f>'OddsRatio_working_3-way'!U269/(3*'OddsRatio_working_3-way'!X269^(1/3))*SIN(('OddsRatio_working_3-way'!Y269)/3)</f>
        <v>-0.12896030613009146</v>
      </c>
      <c r="AJ269" s="11">
        <f>'OddsRatio_working_3-way'!U269/(3*'OddsRatio_working_3-way'!X269^(1/3))*SIN(('OddsRatio_working_3-way'!Y269+2*PI())/3)</f>
        <v>-0.39951301816530022</v>
      </c>
      <c r="AK269" s="11">
        <f>'OddsRatio_working_3-way'!U269/(3*'OddsRatio_working_3-way'!X269^(1/3))*SIN(('OddsRatio_working_3-way'!Y269+4*PI())/3)</f>
        <v>0.52847332429539151</v>
      </c>
      <c r="AL269" s="11">
        <f>'OddsRatio_working_3-way'!Z269+'OddsRatio_working_3-way'!AF269</f>
        <v>1.0715463292479532</v>
      </c>
      <c r="AM269" s="11">
        <f>'OddsRatio_working_3-way'!AA269+'OddsRatio_working_3-way'!AG269</f>
        <v>-0.75913896700093098</v>
      </c>
      <c r="AN269" s="11">
        <f>'OddsRatio_working_3-way'!AB269+'OddsRatio_working_3-way'!AH269</f>
        <v>-0.3124073622470217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1.0715463292479532</v>
      </c>
      <c r="AS269" s="11">
        <f>IF(('OddsRatio_working_3-way'!X269=0),IF(Q269&gt;0,-Q269^(1/3),(-Q269)^(1/3)),'OddsRatio_working_3-way'!AM269-'OddsRatio_working_3-way'!R269/3)</f>
        <v>-0.75913896700093098</v>
      </c>
      <c r="AT269" s="11">
        <f>IF(('OddsRatio_working_3-way'!X269=0),IF(Q269&gt;0,-Q269^(1/3),(-Q269)^(1/3)),'OddsRatio_working_3-way'!AN269-'OddsRatio_working_3-way'!R269/3)</f>
        <v>-0.3124073622470217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3.47</v>
      </c>
      <c r="C270" s="4">
        <f>IF('True_Odds_Calculator_3-way'!C271="","",'True_Odds_Calculator_3-way'!C271)</f>
        <v>5.05</v>
      </c>
      <c r="D270" s="9">
        <f t="shared" si="65"/>
        <v>0.53846425310327073</v>
      </c>
      <c r="E270" s="9">
        <f t="shared" si="66"/>
        <v>0.27424311433677062</v>
      </c>
      <c r="F270" s="9">
        <f t="shared" si="67"/>
        <v>0.18729263255995873</v>
      </c>
      <c r="G270" s="9">
        <f t="shared" si="68"/>
        <v>1.071416868057657</v>
      </c>
      <c r="H270" s="9">
        <f t="shared" si="69"/>
        <v>1.8571334944461253</v>
      </c>
      <c r="I270" s="9">
        <f t="shared" si="70"/>
        <v>3.6463996641024128</v>
      </c>
      <c r="J270" s="9">
        <f t="shared" si="71"/>
        <v>5.3392383156335104</v>
      </c>
      <c r="K270" s="11">
        <f t="shared" si="72"/>
        <v>0.55555555555555558</v>
      </c>
      <c r="L270" s="11">
        <f t="shared" si="73"/>
        <v>0.28818443804034583</v>
      </c>
      <c r="M270" s="11">
        <f t="shared" si="74"/>
        <v>0.19801980198019803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-0.25371643792621335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0.23206931644173068</v>
      </c>
      <c r="Q270" s="11">
        <f>2*'OddsRatio_working_3-way'!K270*'OddsRatio_working_3-way'!L270*'OddsRatio_working_3-way'!M270</f>
        <v>6.3406917060582144E-2</v>
      </c>
      <c r="R270" s="11">
        <f t="shared" si="75"/>
        <v>0</v>
      </c>
      <c r="S270" s="11">
        <f t="shared" si="76"/>
        <v>-0.91467986204828333</v>
      </c>
      <c r="T270" s="11">
        <f t="shared" si="77"/>
        <v>-0.24991253061428503</v>
      </c>
      <c r="U270" s="11">
        <f>'OddsRatio_working_3-way'!S270-'OddsRatio_working_3-way'!R270^2/3</f>
        <v>-0.91467986204828333</v>
      </c>
      <c r="V270" s="11">
        <f>'OddsRatio_working_3-way'!S270*'OddsRatio_working_3-way'!R270/3-2*'OddsRatio_working_3-way'!R270^3/27-'OddsRatio_working_3-way'!T270</f>
        <v>0.24991253061428503</v>
      </c>
      <c r="W270" s="11">
        <f>'OddsRatio_working_3-way'!V270^2+4*'OddsRatio_working_3-way'!U270^3/27</f>
        <v>-5.0915145383848108E-2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0.16835336226363587</v>
      </c>
      <c r="Y270" s="11">
        <f>IF('OddsRatio_working_3-way'!W270&gt;=0,IF('OddsRatio_working_3-way'!V270+SQRT('OddsRatio_working_3-way'!W270)&gt;0,0,PI()),ACOS('OddsRatio_working_3-way'!V270/(2*'OddsRatio_working_3-way'!X270)))</f>
        <v>0.7344102031801375</v>
      </c>
      <c r="Z270" s="11">
        <f>'OddsRatio_working_3-way'!X270^(1/3)*COS('OddsRatio_working_3-way'!Y270/3)</f>
        <v>0.53570843402882862</v>
      </c>
      <c r="AA270" s="11">
        <f>'OddsRatio_working_3-way'!X270^(1/3)*COS(('OddsRatio_working_3-way'!Y270+2*PI())/3)</f>
        <v>-0.38375210653297293</v>
      </c>
      <c r="AB270" s="11">
        <f>'OddsRatio_working_3-way'!X270^(1/3)*COS(('OddsRatio_working_3-way'!Y270+4*PI())/3)</f>
        <v>-0.15195632749585539</v>
      </c>
      <c r="AC270" s="11">
        <f>'OddsRatio_working_3-way'!X270^(1/3)*SIN('OddsRatio_working_3-way'!Y270/3)</f>
        <v>0.13382735542409877</v>
      </c>
      <c r="AD270" s="11">
        <f>'OddsRatio_working_3-way'!X270^(1/3)*SIN(('OddsRatio_working_3-way'!Y270+2*PI())/3)</f>
        <v>0.39702343517849636</v>
      </c>
      <c r="AE270" s="11">
        <f>'OddsRatio_working_3-way'!X270^(1/3)*SIN(('OddsRatio_working_3-way'!Y270+4*PI())/3)</f>
        <v>-0.5308507906025951</v>
      </c>
      <c r="AF270" s="11">
        <f>-'OddsRatio_working_3-way'!U270/(3*'OddsRatio_working_3-way'!X270^(1/3))*COS(('OddsRatio_working_3-way'!Y270)/3)</f>
        <v>0.53570843402882851</v>
      </c>
      <c r="AG270" s="11">
        <f>-'OddsRatio_working_3-way'!U270/(3*'OddsRatio_working_3-way'!X270^(1/3))*COS(('OddsRatio_working_3-way'!Y270+2*PI())/3)</f>
        <v>-0.38375210653297281</v>
      </c>
      <c r="AH270" s="11">
        <f>-'OddsRatio_working_3-way'!U270/(3*'OddsRatio_working_3-way'!X270^(1/3))*COS(('OddsRatio_working_3-way'!Y270+4*PI())/3)</f>
        <v>-0.15195632749585536</v>
      </c>
      <c r="AI270" s="11">
        <f>'OddsRatio_working_3-way'!U270/(3*'OddsRatio_working_3-way'!X270^(1/3))*SIN(('OddsRatio_working_3-way'!Y270)/3)</f>
        <v>-0.13382735542409874</v>
      </c>
      <c r="AJ270" s="11">
        <f>'OddsRatio_working_3-way'!U270/(3*'OddsRatio_working_3-way'!X270^(1/3))*SIN(('OddsRatio_working_3-way'!Y270+2*PI())/3)</f>
        <v>-0.39702343517849625</v>
      </c>
      <c r="AK270" s="11">
        <f>'OddsRatio_working_3-way'!U270/(3*'OddsRatio_working_3-way'!X270^(1/3))*SIN(('OddsRatio_working_3-way'!Y270+4*PI())/3)</f>
        <v>0.53085079060259499</v>
      </c>
      <c r="AL270" s="11">
        <f>'OddsRatio_working_3-way'!Z270+'OddsRatio_working_3-way'!AF270</f>
        <v>1.071416868057657</v>
      </c>
      <c r="AM270" s="11">
        <f>'OddsRatio_working_3-way'!AA270+'OddsRatio_working_3-way'!AG270</f>
        <v>-0.76750421306594574</v>
      </c>
      <c r="AN270" s="11">
        <f>'OddsRatio_working_3-way'!AB270+'OddsRatio_working_3-way'!AH270</f>
        <v>-0.30391265499171072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1.071416868057657</v>
      </c>
      <c r="AS270" s="11">
        <f>IF(('OddsRatio_working_3-way'!X270=0),IF(Q270&gt;0,-Q270^(1/3),(-Q270)^(1/3)),'OddsRatio_working_3-way'!AM270-'OddsRatio_working_3-way'!R270/3)</f>
        <v>-0.76750421306594574</v>
      </c>
      <c r="AT270" s="11">
        <f>IF(('OddsRatio_working_3-way'!X270=0),IF(Q270&gt;0,-Q270^(1/3),(-Q270)^(1/3)),'OddsRatio_working_3-way'!AN270-'OddsRatio_working_3-way'!R270/3)</f>
        <v>-0.30391265499171072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1.96</v>
      </c>
      <c r="B271" s="4">
        <f>IF('True_Odds_Calculator_3-way'!B272="","",'True_Odds_Calculator_3-way'!B272)</f>
        <v>3.24</v>
      </c>
      <c r="C271" s="4">
        <f>IF('True_Odds_Calculator_3-way'!C272="","",'True_Odds_Calculator_3-way'!C272)</f>
        <v>4.51</v>
      </c>
      <c r="D271" s="9">
        <f t="shared" si="65"/>
        <v>0.49410838119583239</v>
      </c>
      <c r="E271" s="9">
        <f t="shared" si="66"/>
        <v>0.29507425668604548</v>
      </c>
      <c r="F271" s="9">
        <f t="shared" si="67"/>
        <v>0.21081736211812241</v>
      </c>
      <c r="G271" s="9">
        <f t="shared" si="68"/>
        <v>1.066507787176119</v>
      </c>
      <c r="H271" s="9">
        <f t="shared" si="69"/>
        <v>2.0238474756890739</v>
      </c>
      <c r="I271" s="9">
        <f t="shared" si="70"/>
        <v>3.388977443274507</v>
      </c>
      <c r="J271" s="9">
        <f t="shared" si="71"/>
        <v>4.7434423329881774</v>
      </c>
      <c r="K271" s="11">
        <f t="shared" si="72"/>
        <v>0.51020408163265307</v>
      </c>
      <c r="L271" s="11">
        <f t="shared" si="73"/>
        <v>0.30864197530864196</v>
      </c>
      <c r="M271" s="11">
        <f t="shared" si="74"/>
        <v>0.22172949002217296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-0.26354133671206859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0.2342852226708208</v>
      </c>
      <c r="Q271" s="11">
        <f>2*'OddsRatio_working_3-way'!K271*'OddsRatio_working_3-way'!L271*'OddsRatio_working_3-way'!M271</f>
        <v>6.9831661004715592E-2</v>
      </c>
      <c r="R271" s="11">
        <f t="shared" si="75"/>
        <v>0</v>
      </c>
      <c r="S271" s="11">
        <f t="shared" si="76"/>
        <v>-0.88898851919685196</v>
      </c>
      <c r="T271" s="11">
        <f t="shared" si="77"/>
        <v>-0.26497422330755649</v>
      </c>
      <c r="U271" s="11">
        <f>'OddsRatio_working_3-way'!S271-'OddsRatio_working_3-way'!R271^2/3</f>
        <v>-0.88898851919685196</v>
      </c>
      <c r="V271" s="11">
        <f>'OddsRatio_working_3-way'!S271*'OddsRatio_working_3-way'!R271/3-2*'OddsRatio_working_3-way'!R271^3/27-'OddsRatio_working_3-way'!T271</f>
        <v>0.26497422330755649</v>
      </c>
      <c r="W271" s="11">
        <f>'OddsRatio_working_3-way'!V271^2+4*'OddsRatio_working_3-way'!U271^3/27</f>
        <v>-3.3872831173973231E-2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0.16131039194005453</v>
      </c>
      <c r="Y271" s="11">
        <f>IF('OddsRatio_working_3-way'!W271&gt;=0,IF('OddsRatio_working_3-way'!V271+SQRT('OddsRatio_working_3-way'!W271)&gt;0,0,PI()),ACOS('OddsRatio_working_3-way'!V271/(2*'OddsRatio_working_3-way'!X271)))</f>
        <v>0.60707894558485431</v>
      </c>
      <c r="Z271" s="11">
        <f>'OddsRatio_working_3-way'!X271^(1/3)*COS('OddsRatio_working_3-way'!Y271/3)</f>
        <v>0.53325389358805952</v>
      </c>
      <c r="AA271" s="11">
        <f>'OddsRatio_working_3-way'!X271^(1/3)*COS(('OddsRatio_working_3-way'!Y271+2*PI())/3)</f>
        <v>-0.36137579126768993</v>
      </c>
      <c r="AB271" s="11">
        <f>'OddsRatio_working_3-way'!X271^(1/3)*COS(('OddsRatio_working_3-way'!Y271+4*PI())/3)</f>
        <v>-0.17187810232036974</v>
      </c>
      <c r="AC271" s="11">
        <f>'OddsRatio_working_3-way'!X271^(1/3)*SIN('OddsRatio_working_3-way'!Y271/3)</f>
        <v>0.10940654172454746</v>
      </c>
      <c r="AD271" s="11">
        <f>'OddsRatio_working_3-way'!X271^(1/3)*SIN(('OddsRatio_working_3-way'!Y271+2*PI())/3)</f>
        <v>0.40710814765194969</v>
      </c>
      <c r="AE271" s="11">
        <f>'OddsRatio_working_3-way'!X271^(1/3)*SIN(('OddsRatio_working_3-way'!Y271+4*PI())/3)</f>
        <v>-0.51651468937649703</v>
      </c>
      <c r="AF271" s="11">
        <f>-'OddsRatio_working_3-way'!U271/(3*'OddsRatio_working_3-way'!X271^(1/3))*COS(('OddsRatio_working_3-way'!Y271)/3)</f>
        <v>0.53325389358805964</v>
      </c>
      <c r="AG271" s="11">
        <f>-'OddsRatio_working_3-way'!U271/(3*'OddsRatio_working_3-way'!X271^(1/3))*COS(('OddsRatio_working_3-way'!Y271+2*PI())/3)</f>
        <v>-0.36137579126768998</v>
      </c>
      <c r="AH271" s="11">
        <f>-'OddsRatio_working_3-way'!U271/(3*'OddsRatio_working_3-way'!X271^(1/3))*COS(('OddsRatio_working_3-way'!Y271+4*PI())/3)</f>
        <v>-0.17187810232036976</v>
      </c>
      <c r="AI271" s="11">
        <f>'OddsRatio_working_3-way'!U271/(3*'OddsRatio_working_3-way'!X271^(1/3))*SIN(('OddsRatio_working_3-way'!Y271)/3)</f>
        <v>-0.10940654172454749</v>
      </c>
      <c r="AJ271" s="11">
        <f>'OddsRatio_working_3-way'!U271/(3*'OddsRatio_working_3-way'!X271^(1/3))*SIN(('OddsRatio_working_3-way'!Y271+2*PI())/3)</f>
        <v>-0.40710814765194975</v>
      </c>
      <c r="AK271" s="11">
        <f>'OddsRatio_working_3-way'!U271/(3*'OddsRatio_working_3-way'!X271^(1/3))*SIN(('OddsRatio_working_3-way'!Y271+4*PI())/3)</f>
        <v>0.51651468937649714</v>
      </c>
      <c r="AL271" s="11">
        <f>'OddsRatio_working_3-way'!Z271+'OddsRatio_working_3-way'!AF271</f>
        <v>1.066507787176119</v>
      </c>
      <c r="AM271" s="11">
        <f>'OddsRatio_working_3-way'!AA271+'OddsRatio_working_3-way'!AG271</f>
        <v>-0.72275158253537986</v>
      </c>
      <c r="AN271" s="11">
        <f>'OddsRatio_working_3-way'!AB271+'OddsRatio_working_3-way'!AH271</f>
        <v>-0.34375620464073953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1.066507787176119</v>
      </c>
      <c r="AS271" s="11">
        <f>IF(('OddsRatio_working_3-way'!X271=0),IF(Q271&gt;0,-Q271^(1/3),(-Q271)^(1/3)),'OddsRatio_working_3-way'!AM271-'OddsRatio_working_3-way'!R271/3)</f>
        <v>-0.72275158253537986</v>
      </c>
      <c r="AT271" s="11">
        <f>IF(('OddsRatio_working_3-way'!X271=0),IF(Q271&gt;0,-Q271^(1/3),(-Q271)^(1/3)),'OddsRatio_working_3-way'!AN271-'OddsRatio_working_3-way'!R271/3)</f>
        <v>-0.34375620464073953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3.4</v>
      </c>
      <c r="B272" s="4">
        <f>IF('True_Odds_Calculator_3-way'!B273="","",'True_Odds_Calculator_3-way'!B273)</f>
        <v>2.87</v>
      </c>
      <c r="C272" s="4">
        <f>IF('True_Odds_Calculator_3-way'!C273="","",'True_Odds_Calculator_3-way'!C273)</f>
        <v>2.5299999999999998</v>
      </c>
      <c r="D272" s="9">
        <f t="shared" si="65"/>
        <v>0.28250171780221245</v>
      </c>
      <c r="E272" s="9">
        <f t="shared" si="66"/>
        <v>0.33569115453850179</v>
      </c>
      <c r="F272" s="9">
        <f t="shared" si="67"/>
        <v>0.38180712765928559</v>
      </c>
      <c r="G272" s="9">
        <f t="shared" si="68"/>
        <v>1.0582506184678151</v>
      </c>
      <c r="H272" s="9">
        <f t="shared" si="69"/>
        <v>3.5398014843227563</v>
      </c>
      <c r="I272" s="9">
        <f t="shared" si="70"/>
        <v>2.9789286565348148</v>
      </c>
      <c r="J272" s="9">
        <f t="shared" si="71"/>
        <v>2.6191234462557573</v>
      </c>
      <c r="K272" s="11">
        <f t="shared" si="72"/>
        <v>0.29411764705882354</v>
      </c>
      <c r="L272" s="11">
        <f t="shared" si="73"/>
        <v>0.34843205574912889</v>
      </c>
      <c r="M272" s="11">
        <f t="shared" si="74"/>
        <v>0.39525691699604748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-0.27813967580669585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0.23493442494128669</v>
      </c>
      <c r="Q272" s="11">
        <f>2*'OddsRatio_working_3-way'!K272*'OddsRatio_working_3-way'!L272*'OddsRatio_working_3-way'!M272</f>
        <v>8.1011870669409194E-2</v>
      </c>
      <c r="R272" s="11">
        <f t="shared" si="75"/>
        <v>0</v>
      </c>
      <c r="S272" s="11">
        <f t="shared" si="76"/>
        <v>-0.84466347442126033</v>
      </c>
      <c r="T272" s="11">
        <f t="shared" si="77"/>
        <v>-0.29126326704181388</v>
      </c>
      <c r="U272" s="11">
        <f>'OddsRatio_working_3-way'!S272-'OddsRatio_working_3-way'!R272^2/3</f>
        <v>-0.84466347442126033</v>
      </c>
      <c r="V272" s="11">
        <f>'OddsRatio_working_3-way'!S272*'OddsRatio_working_3-way'!R272/3-2*'OddsRatio_working_3-way'!R272^3/27-'OddsRatio_working_3-way'!T272</f>
        <v>0.29126326704181388</v>
      </c>
      <c r="W272" s="11">
        <f>'OddsRatio_working_3-way'!V272^2+4*'OddsRatio_working_3-way'!U272^3/27</f>
        <v>-4.4443091269740498E-3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0.1493976236883012</v>
      </c>
      <c r="Y272" s="11">
        <f>IF('OddsRatio_working_3-way'!W272&gt;=0,IF('OddsRatio_working_3-way'!V272+SQRT('OddsRatio_working_3-way'!W272)&gt;0,0,PI()),ACOS('OddsRatio_working_3-way'!V272/(2*'OddsRatio_working_3-way'!X272)))</f>
        <v>0.22500869011383906</v>
      </c>
      <c r="Z272" s="11">
        <f>'OddsRatio_working_3-way'!X272^(1/3)*COS('OddsRatio_working_3-way'!Y272/3)</f>
        <v>0.52912530923390755</v>
      </c>
      <c r="AA272" s="11">
        <f>'OddsRatio_working_3-way'!X272^(1/3)*COS(('OddsRatio_working_3-way'!Y272+2*PI())/3)</f>
        <v>-0.29899627120607086</v>
      </c>
      <c r="AB272" s="11">
        <f>'OddsRatio_working_3-way'!X272^(1/3)*COS(('OddsRatio_working_3-way'!Y272+4*PI())/3)</f>
        <v>-0.23012903802783682</v>
      </c>
      <c r="AC272" s="11">
        <f>'OddsRatio_working_3-way'!X272^(1/3)*SIN('OddsRatio_working_3-way'!Y272/3)</f>
        <v>3.9760515613798217E-2</v>
      </c>
      <c r="AD272" s="11">
        <f>'OddsRatio_working_3-way'!X272^(1/3)*SIN(('OddsRatio_working_3-way'!Y272+2*PI())/3)</f>
        <v>0.43835570177496164</v>
      </c>
      <c r="AE272" s="11">
        <f>'OddsRatio_working_3-way'!X272^(1/3)*SIN(('OddsRatio_working_3-way'!Y272+4*PI())/3)</f>
        <v>-0.47811621738875981</v>
      </c>
      <c r="AF272" s="11">
        <f>-'OddsRatio_working_3-way'!U272/(3*'OddsRatio_working_3-way'!X272^(1/3))*COS(('OddsRatio_working_3-way'!Y272)/3)</f>
        <v>0.52912530923390755</v>
      </c>
      <c r="AG272" s="11">
        <f>-'OddsRatio_working_3-way'!U272/(3*'OddsRatio_working_3-way'!X272^(1/3))*COS(('OddsRatio_working_3-way'!Y272+2*PI())/3)</f>
        <v>-0.29899627120607086</v>
      </c>
      <c r="AH272" s="11">
        <f>-'OddsRatio_working_3-way'!U272/(3*'OddsRatio_working_3-way'!X272^(1/3))*COS(('OddsRatio_working_3-way'!Y272+4*PI())/3)</f>
        <v>-0.23012903802783682</v>
      </c>
      <c r="AI272" s="11">
        <f>'OddsRatio_working_3-way'!U272/(3*'OddsRatio_working_3-way'!X272^(1/3))*SIN(('OddsRatio_working_3-way'!Y272)/3)</f>
        <v>-3.9760515613798217E-2</v>
      </c>
      <c r="AJ272" s="11">
        <f>'OddsRatio_working_3-way'!U272/(3*'OddsRatio_working_3-way'!X272^(1/3))*SIN(('OddsRatio_working_3-way'!Y272+2*PI())/3)</f>
        <v>-0.43835570177496164</v>
      </c>
      <c r="AK272" s="11">
        <f>'OddsRatio_working_3-way'!U272/(3*'OddsRatio_working_3-way'!X272^(1/3))*SIN(('OddsRatio_working_3-way'!Y272+4*PI())/3)</f>
        <v>0.47811621738875981</v>
      </c>
      <c r="AL272" s="11">
        <f>'OddsRatio_working_3-way'!Z272+'OddsRatio_working_3-way'!AF272</f>
        <v>1.0582506184678151</v>
      </c>
      <c r="AM272" s="11">
        <f>'OddsRatio_working_3-way'!AA272+'OddsRatio_working_3-way'!AG272</f>
        <v>-0.59799254241214173</v>
      </c>
      <c r="AN272" s="11">
        <f>'OddsRatio_working_3-way'!AB272+'OddsRatio_working_3-way'!AH272</f>
        <v>-0.46025807605567365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1.0582506184678151</v>
      </c>
      <c r="AS272" s="11">
        <f>IF(('OddsRatio_working_3-way'!X272=0),IF(Q272&gt;0,-Q272^(1/3),(-Q272)^(1/3)),'OddsRatio_working_3-way'!AM272-'OddsRatio_working_3-way'!R272/3)</f>
        <v>-0.59799254241214173</v>
      </c>
      <c r="AT272" s="11">
        <f>IF(('OddsRatio_working_3-way'!X272=0),IF(Q272&gt;0,-Q272^(1/3),(-Q272)^(1/3)),'OddsRatio_working_3-way'!AN272-'OddsRatio_working_3-way'!R272/3)</f>
        <v>-0.46025807605567365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2.6</v>
      </c>
      <c r="B273" s="4">
        <f>IF('True_Odds_Calculator_3-way'!B274="","",'True_Odds_Calculator_3-way'!B274)</f>
        <v>2.95</v>
      </c>
      <c r="C273" s="4">
        <f>IF('True_Odds_Calculator_3-way'!C274="","",'True_Odds_Calculator_3-way'!C274)</f>
        <v>3.17</v>
      </c>
      <c r="D273" s="9">
        <f t="shared" si="65"/>
        <v>0.37092573477554508</v>
      </c>
      <c r="E273" s="9">
        <f t="shared" si="66"/>
        <v>0.32605702853964169</v>
      </c>
      <c r="F273" s="9">
        <f t="shared" si="67"/>
        <v>0.30301723668481323</v>
      </c>
      <c r="G273" s="9">
        <f t="shared" si="68"/>
        <v>1.0599734095106681</v>
      </c>
      <c r="H273" s="9">
        <f t="shared" si="69"/>
        <v>2.6959574552170689</v>
      </c>
      <c r="I273" s="9">
        <f t="shared" si="70"/>
        <v>3.0669481485458028</v>
      </c>
      <c r="J273" s="9">
        <f t="shared" si="71"/>
        <v>3.3001422986381503</v>
      </c>
      <c r="K273" s="11">
        <f t="shared" si="72"/>
        <v>0.38461538461538458</v>
      </c>
      <c r="L273" s="11">
        <f t="shared" si="73"/>
        <v>0.33898305084745761</v>
      </c>
      <c r="M273" s="11">
        <f t="shared" si="74"/>
        <v>0.31545741324921134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-0.27845800139015131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0.23525637598246268</v>
      </c>
      <c r="Q273" s="11">
        <f>2*'OddsRatio_working_3-way'!K273*'OddsRatio_working_3-way'!L273*'OddsRatio_working_3-way'!M273</f>
        <v>8.2257474119742185E-2</v>
      </c>
      <c r="R273" s="11">
        <f t="shared" si="75"/>
        <v>0</v>
      </c>
      <c r="S273" s="11">
        <f t="shared" si="76"/>
        <v>-0.84485407066052221</v>
      </c>
      <c r="T273" s="11">
        <f t="shared" si="77"/>
        <v>-0.29540352120997276</v>
      </c>
      <c r="U273" s="11">
        <f>'OddsRatio_working_3-way'!S273-'OddsRatio_working_3-way'!R273^2/3</f>
        <v>-0.84485407066052221</v>
      </c>
      <c r="V273" s="11">
        <f>'OddsRatio_working_3-way'!S273*'OddsRatio_working_3-way'!R273/3-2*'OddsRatio_working_3-way'!R273^3/27-'OddsRatio_working_3-way'!T273</f>
        <v>0.29540352120997276</v>
      </c>
      <c r="W273" s="11">
        <f>'OddsRatio_working_3-way'!V273^2+4*'OddsRatio_working_3-way'!U273^3/27</f>
        <v>-2.0758096405712329E-3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0.14944819335125972</v>
      </c>
      <c r="Y273" s="11">
        <f>IF('OddsRatio_working_3-way'!W273&gt;=0,IF('OddsRatio_working_3-way'!V273+SQRT('OddsRatio_working_3-way'!W273)&gt;0,0,PI()),ACOS('OddsRatio_working_3-way'!V273/(2*'OddsRatio_working_3-way'!X273)))</f>
        <v>0.15302748159987245</v>
      </c>
      <c r="Z273" s="11">
        <f>'OddsRatio_working_3-way'!X273^(1/3)*COS('OddsRatio_working_3-way'!Y273/3)</f>
        <v>0.52998670475533416</v>
      </c>
      <c r="AA273" s="11">
        <f>'OddsRatio_working_3-way'!X273^(1/3)*COS(('OddsRatio_working_3-way'!Y273+2*PI())/3)</f>
        <v>-0.28842596324515957</v>
      </c>
      <c r="AB273" s="11">
        <f>'OddsRatio_working_3-way'!X273^(1/3)*COS(('OddsRatio_working_3-way'!Y273+4*PI())/3)</f>
        <v>-0.24156074151017468</v>
      </c>
      <c r="AC273" s="11">
        <f>'OddsRatio_working_3-way'!X273^(1/3)*SIN('OddsRatio_working_3-way'!Y273/3)</f>
        <v>2.7057648384325034E-2</v>
      </c>
      <c r="AD273" s="11">
        <f>'OddsRatio_working_3-way'!X273^(1/3)*SIN(('OddsRatio_working_3-way'!Y273+2*PI())/3)</f>
        <v>0.44545312579395974</v>
      </c>
      <c r="AE273" s="11">
        <f>'OddsRatio_working_3-way'!X273^(1/3)*SIN(('OddsRatio_working_3-way'!Y273+4*PI())/3)</f>
        <v>-0.4725107741782848</v>
      </c>
      <c r="AF273" s="11">
        <f>-'OddsRatio_working_3-way'!U273/(3*'OddsRatio_working_3-way'!X273^(1/3))*COS(('OddsRatio_working_3-way'!Y273)/3)</f>
        <v>0.52998670475533394</v>
      </c>
      <c r="AG273" s="11">
        <f>-'OddsRatio_working_3-way'!U273/(3*'OddsRatio_working_3-way'!X273^(1/3))*COS(('OddsRatio_working_3-way'!Y273+2*PI())/3)</f>
        <v>-0.28842596324515946</v>
      </c>
      <c r="AH273" s="11">
        <f>-'OddsRatio_working_3-way'!U273/(3*'OddsRatio_working_3-way'!X273^(1/3))*COS(('OddsRatio_working_3-way'!Y273+4*PI())/3)</f>
        <v>-0.24156074151017456</v>
      </c>
      <c r="AI273" s="11">
        <f>'OddsRatio_working_3-way'!U273/(3*'OddsRatio_working_3-way'!X273^(1/3))*SIN(('OddsRatio_working_3-way'!Y273)/3)</f>
        <v>-2.7057648384325023E-2</v>
      </c>
      <c r="AJ273" s="11">
        <f>'OddsRatio_working_3-way'!U273/(3*'OddsRatio_working_3-way'!X273^(1/3))*SIN(('OddsRatio_working_3-way'!Y273+2*PI())/3)</f>
        <v>-0.44545312579395957</v>
      </c>
      <c r="AK273" s="11">
        <f>'OddsRatio_working_3-way'!U273/(3*'OddsRatio_working_3-way'!X273^(1/3))*SIN(('OddsRatio_working_3-way'!Y273+4*PI())/3)</f>
        <v>0.47251077417828458</v>
      </c>
      <c r="AL273" s="11">
        <f>'OddsRatio_working_3-way'!Z273+'OddsRatio_working_3-way'!AF273</f>
        <v>1.0599734095106681</v>
      </c>
      <c r="AM273" s="11">
        <f>'OddsRatio_working_3-way'!AA273+'OddsRatio_working_3-way'!AG273</f>
        <v>-0.57685192649031902</v>
      </c>
      <c r="AN273" s="11">
        <f>'OddsRatio_working_3-way'!AB273+'OddsRatio_working_3-way'!AH273</f>
        <v>-0.48312148302034924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1.0599734095106681</v>
      </c>
      <c r="AS273" s="11">
        <f>IF(('OddsRatio_working_3-way'!X273=0),IF(Q273&gt;0,-Q273^(1/3),(-Q273)^(1/3)),'OddsRatio_working_3-way'!AM273-'OddsRatio_working_3-way'!R273/3)</f>
        <v>-0.57685192649031902</v>
      </c>
      <c r="AT273" s="11">
        <f>IF(('OddsRatio_working_3-way'!X273=0),IF(Q273&gt;0,-Q273^(1/3),(-Q273)^(1/3)),'OddsRatio_working_3-way'!AN273-'OddsRatio_working_3-way'!R273/3)</f>
        <v>-0.48312148302034924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1.46</v>
      </c>
      <c r="B274" s="4">
        <f>IF('True_Odds_Calculator_3-way'!B275="","",'True_Odds_Calculator_3-way'!B275)</f>
        <v>3.97</v>
      </c>
      <c r="C274" s="4">
        <f>IF('True_Odds_Calculator_3-way'!C275="","",'True_Odds_Calculator_3-way'!C275)</f>
        <v>9.17</v>
      </c>
      <c r="D274" s="9">
        <f t="shared" si="65"/>
        <v>0.66469052796294537</v>
      </c>
      <c r="E274" s="9">
        <f t="shared" si="66"/>
        <v>0.2349042358220392</v>
      </c>
      <c r="F274" s="9">
        <f t="shared" si="67"/>
        <v>0.10040523621501569</v>
      </c>
      <c r="G274" s="9">
        <f t="shared" si="68"/>
        <v>1.0966511544810191</v>
      </c>
      <c r="H274" s="9">
        <f t="shared" si="69"/>
        <v>1.504459531061269</v>
      </c>
      <c r="I274" s="9">
        <f t="shared" si="70"/>
        <v>4.2570539288086264</v>
      </c>
      <c r="J274" s="9">
        <f t="shared" si="71"/>
        <v>9.9596399321099263</v>
      </c>
      <c r="K274" s="11">
        <f t="shared" si="72"/>
        <v>0.68493150684931503</v>
      </c>
      <c r="L274" s="11">
        <f t="shared" si="73"/>
        <v>0.25188916876574308</v>
      </c>
      <c r="M274" s="11">
        <f t="shared" si="74"/>
        <v>0.10905125408942203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-0.21000210080104764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0.21824549660765596</v>
      </c>
      <c r="Q274" s="11">
        <f>2*'OddsRatio_working_3-way'!K274*'OddsRatio_working_3-way'!L274*'OddsRatio_working_3-way'!M274</f>
        <v>3.7628533897871713E-2</v>
      </c>
      <c r="R274" s="11">
        <f t="shared" si="75"/>
        <v>0</v>
      </c>
      <c r="S274" s="11">
        <f t="shared" si="76"/>
        <v>-1.0392538730572889</v>
      </c>
      <c r="T274" s="11">
        <f t="shared" si="77"/>
        <v>-0.17918170225125668</v>
      </c>
      <c r="U274" s="11">
        <f>'OddsRatio_working_3-way'!S274-'OddsRatio_working_3-way'!R274^2/3</f>
        <v>-1.0392538730572889</v>
      </c>
      <c r="V274" s="11">
        <f>'OddsRatio_working_3-way'!S274*'OddsRatio_working_3-way'!R274/3-2*'OddsRatio_working_3-way'!R274^3/27-'OddsRatio_working_3-way'!T274</f>
        <v>0.17918170225125668</v>
      </c>
      <c r="W274" s="11">
        <f>'OddsRatio_working_3-way'!V274^2+4*'OddsRatio_working_3-way'!U274^3/27</f>
        <v>-0.13418202184527711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0.20389219226526006</v>
      </c>
      <c r="Y274" s="11">
        <f>IF('OddsRatio_working_3-way'!W274&gt;=0,IF('OddsRatio_working_3-way'!V274+SQRT('OddsRatio_working_3-way'!W274)&gt;0,0,PI()),ACOS('OddsRatio_working_3-way'!V274/(2*'OddsRatio_working_3-way'!X274)))</f>
        <v>1.1158623020288256</v>
      </c>
      <c r="Z274" s="11">
        <f>'OddsRatio_working_3-way'!X274^(1/3)*COS('OddsRatio_working_3-way'!Y274/3)</f>
        <v>0.54832557724050968</v>
      </c>
      <c r="AA274" s="11">
        <f>'OddsRatio_working_3-way'!X274^(1/3)*COS(('OddsRatio_working_3-way'!Y274+2*PI())/3)</f>
        <v>-0.45941333321383659</v>
      </c>
      <c r="AB274" s="11">
        <f>'OddsRatio_working_3-way'!X274^(1/3)*COS(('OddsRatio_working_3-way'!Y274+4*PI())/3)</f>
        <v>-8.891224402667347E-2</v>
      </c>
      <c r="AC274" s="11">
        <f>'OddsRatio_working_3-way'!X274^(1/3)*SIN('OddsRatio_working_3-way'!Y274/3)</f>
        <v>0.21390890357725839</v>
      </c>
      <c r="AD274" s="11">
        <f>'OddsRatio_working_3-way'!X274^(1/3)*SIN(('OddsRatio_working_3-way'!Y274+2*PI())/3)</f>
        <v>0.3679094276464186</v>
      </c>
      <c r="AE274" s="11">
        <f>'OddsRatio_working_3-way'!X274^(1/3)*SIN(('OddsRatio_working_3-way'!Y274+4*PI())/3)</f>
        <v>-0.58181833122367699</v>
      </c>
      <c r="AF274" s="11">
        <f>-'OddsRatio_working_3-way'!U274/(3*'OddsRatio_working_3-way'!X274^(1/3))*COS(('OddsRatio_working_3-way'!Y274)/3)</f>
        <v>0.54832557724050957</v>
      </c>
      <c r="AG274" s="11">
        <f>-'OddsRatio_working_3-way'!U274/(3*'OddsRatio_working_3-way'!X274^(1/3))*COS(('OddsRatio_working_3-way'!Y274+2*PI())/3)</f>
        <v>-0.45941333321383654</v>
      </c>
      <c r="AH274" s="11">
        <f>-'OddsRatio_working_3-way'!U274/(3*'OddsRatio_working_3-way'!X274^(1/3))*COS(('OddsRatio_working_3-way'!Y274+4*PI())/3)</f>
        <v>-8.8912244026673456E-2</v>
      </c>
      <c r="AI274" s="11">
        <f>'OddsRatio_working_3-way'!U274/(3*'OddsRatio_working_3-way'!X274^(1/3))*SIN(('OddsRatio_working_3-way'!Y274)/3)</f>
        <v>-0.21390890357725836</v>
      </c>
      <c r="AJ274" s="11">
        <f>'OddsRatio_working_3-way'!U274/(3*'OddsRatio_working_3-way'!X274^(1/3))*SIN(('OddsRatio_working_3-way'!Y274+2*PI())/3)</f>
        <v>-0.36790942764641849</v>
      </c>
      <c r="AK274" s="11">
        <f>'OddsRatio_working_3-way'!U274/(3*'OddsRatio_working_3-way'!X274^(1/3))*SIN(('OddsRatio_working_3-way'!Y274+4*PI())/3)</f>
        <v>0.58181833122367688</v>
      </c>
      <c r="AL274" s="11">
        <f>'OddsRatio_working_3-way'!Z274+'OddsRatio_working_3-way'!AF274</f>
        <v>1.0966511544810191</v>
      </c>
      <c r="AM274" s="11">
        <f>'OddsRatio_working_3-way'!AA274+'OddsRatio_working_3-way'!AG274</f>
        <v>-0.91882666642767319</v>
      </c>
      <c r="AN274" s="11">
        <f>'OddsRatio_working_3-way'!AB274+'OddsRatio_working_3-way'!AH274</f>
        <v>-0.17782448805334694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1.0966511544810191</v>
      </c>
      <c r="AS274" s="11">
        <f>IF(('OddsRatio_working_3-way'!X274=0),IF(Q274&gt;0,-Q274^(1/3),(-Q274)^(1/3)),'OddsRatio_working_3-way'!AM274-'OddsRatio_working_3-way'!R274/3)</f>
        <v>-0.91882666642767319</v>
      </c>
      <c r="AT274" s="11">
        <f>IF(('OddsRatio_working_3-way'!X274=0),IF(Q274&gt;0,-Q274^(1/3),(-Q274)^(1/3)),'OddsRatio_working_3-way'!AN274-'OddsRatio_working_3-way'!R274/3)</f>
        <v>-0.17782448805334694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2.46</v>
      </c>
      <c r="B275" s="4">
        <f>IF('True_Odds_Calculator_3-way'!B276="","",'True_Odds_Calculator_3-way'!B276)</f>
        <v>3.04</v>
      </c>
      <c r="C275" s="4">
        <f>IF('True_Odds_Calculator_3-way'!C276="","",'True_Odds_Calculator_3-way'!C276)</f>
        <v>3.3</v>
      </c>
      <c r="D275" s="9">
        <f t="shared" si="65"/>
        <v>0.39266749665929768</v>
      </c>
      <c r="E275" s="9">
        <f t="shared" si="66"/>
        <v>0.31634357452362405</v>
      </c>
      <c r="F275" s="9">
        <f t="shared" si="67"/>
        <v>0.29098892881707816</v>
      </c>
      <c r="G275" s="9">
        <f t="shared" si="68"/>
        <v>1.0593725485576528</v>
      </c>
      <c r="H275" s="9">
        <f t="shared" si="69"/>
        <v>2.5466839208941736</v>
      </c>
      <c r="I275" s="9">
        <f t="shared" si="70"/>
        <v>3.161119999057612</v>
      </c>
      <c r="J275" s="9">
        <f t="shared" si="71"/>
        <v>3.4365568616826012</v>
      </c>
      <c r="K275" s="11">
        <f t="shared" si="72"/>
        <v>0.4065040650406504</v>
      </c>
      <c r="L275" s="11">
        <f t="shared" si="73"/>
        <v>0.32894736842105265</v>
      </c>
      <c r="M275" s="11">
        <f t="shared" si="74"/>
        <v>0.30303030303030304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-0.27758003656591601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0.23502029278665992</v>
      </c>
      <c r="Q275" s="11">
        <f>2*'OddsRatio_working_3-way'!K275*'OddsRatio_working_3-way'!L275*'OddsRatio_working_3-way'!M275</f>
        <v>8.1041480271262054E-2</v>
      </c>
      <c r="R275" s="11">
        <f t="shared" si="75"/>
        <v>0</v>
      </c>
      <c r="S275" s="11">
        <f t="shared" si="76"/>
        <v>-0.84667577573018449</v>
      </c>
      <c r="T275" s="11">
        <f t="shared" si="77"/>
        <v>-0.29195716404489125</v>
      </c>
      <c r="U275" s="11">
        <f>'OddsRatio_working_3-way'!S275-'OddsRatio_working_3-way'!R275^2/3</f>
        <v>-0.84667577573018449</v>
      </c>
      <c r="V275" s="11">
        <f>'OddsRatio_working_3-way'!S275*'OddsRatio_working_3-way'!R275/3-2*'OddsRatio_working_3-way'!R275^3/27-'OddsRatio_working_3-way'!T275</f>
        <v>0.29195716404489125</v>
      </c>
      <c r="W275" s="11">
        <f>'OddsRatio_working_3-way'!V275^2+4*'OddsRatio_working_3-way'!U275^3/27</f>
        <v>-4.6792196742398845E-3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0.14993182226546789</v>
      </c>
      <c r="Y275" s="11">
        <f>IF('OddsRatio_working_3-way'!W275&gt;=0,IF('OddsRatio_working_3-way'!V275+SQRT('OddsRatio_working_3-way'!W275)&gt;0,0,PI()),ACOS('OddsRatio_working_3-way'!V275/(2*'OddsRatio_working_3-way'!X275)))</f>
        <v>0.23014608376589729</v>
      </c>
      <c r="Z275" s="11">
        <f>'OddsRatio_working_3-way'!X275^(1/3)*COS('OddsRatio_working_3-way'!Y275/3)</f>
        <v>0.52968627427882631</v>
      </c>
      <c r="AA275" s="11">
        <f>'OddsRatio_working_3-way'!X275^(1/3)*COS(('OddsRatio_working_3-way'!Y275+2*PI())/3)</f>
        <v>-0.30010334222968632</v>
      </c>
      <c r="AB275" s="11">
        <f>'OddsRatio_working_3-way'!X275^(1/3)*COS(('OddsRatio_working_3-way'!Y275+4*PI())/3)</f>
        <v>-0.22958293204913979</v>
      </c>
      <c r="AC275" s="11">
        <f>'OddsRatio_working_3-way'!X275^(1/3)*SIN('OddsRatio_working_3-way'!Y275/3)</f>
        <v>4.0714977801101455E-2</v>
      </c>
      <c r="AD275" s="11">
        <f>'OddsRatio_working_3-way'!X275^(1/3)*SIN(('OddsRatio_working_3-way'!Y275+2*PI())/3)</f>
        <v>0.43836428066084476</v>
      </c>
      <c r="AE275" s="11">
        <f>'OddsRatio_working_3-way'!X275^(1/3)*SIN(('OddsRatio_working_3-way'!Y275+4*PI())/3)</f>
        <v>-0.4790792584619461</v>
      </c>
      <c r="AF275" s="11">
        <f>-'OddsRatio_working_3-way'!U275/(3*'OddsRatio_working_3-way'!X275^(1/3))*COS(('OddsRatio_working_3-way'!Y275)/3)</f>
        <v>0.52968627427882642</v>
      </c>
      <c r="AG275" s="11">
        <f>-'OddsRatio_working_3-way'!U275/(3*'OddsRatio_working_3-way'!X275^(1/3))*COS(('OddsRatio_working_3-way'!Y275+2*PI())/3)</f>
        <v>-0.30010334222968643</v>
      </c>
      <c r="AH275" s="11">
        <f>-'OddsRatio_working_3-way'!U275/(3*'OddsRatio_working_3-way'!X275^(1/3))*COS(('OddsRatio_working_3-way'!Y275+4*PI())/3)</f>
        <v>-0.22958293204913985</v>
      </c>
      <c r="AI275" s="11">
        <f>'OddsRatio_working_3-way'!U275/(3*'OddsRatio_working_3-way'!X275^(1/3))*SIN(('OddsRatio_working_3-way'!Y275)/3)</f>
        <v>-4.0714977801101462E-2</v>
      </c>
      <c r="AJ275" s="11">
        <f>'OddsRatio_working_3-way'!U275/(3*'OddsRatio_working_3-way'!X275^(1/3))*SIN(('OddsRatio_working_3-way'!Y275+2*PI())/3)</f>
        <v>-0.43836428066084487</v>
      </c>
      <c r="AK275" s="11">
        <f>'OddsRatio_working_3-way'!U275/(3*'OddsRatio_working_3-way'!X275^(1/3))*SIN(('OddsRatio_working_3-way'!Y275+4*PI())/3)</f>
        <v>0.47907925846194621</v>
      </c>
      <c r="AL275" s="11">
        <f>'OddsRatio_working_3-way'!Z275+'OddsRatio_working_3-way'!AF275</f>
        <v>1.0593725485576528</v>
      </c>
      <c r="AM275" s="11">
        <f>'OddsRatio_working_3-way'!AA275+'OddsRatio_working_3-way'!AG275</f>
        <v>-0.60020668445937275</v>
      </c>
      <c r="AN275" s="11">
        <f>'OddsRatio_working_3-way'!AB275+'OddsRatio_working_3-way'!AH275</f>
        <v>-0.45916586409827964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1.0593725485576528</v>
      </c>
      <c r="AS275" s="11">
        <f>IF(('OddsRatio_working_3-way'!X275=0),IF(Q275&gt;0,-Q275^(1/3),(-Q275)^(1/3)),'OddsRatio_working_3-way'!AM275-'OddsRatio_working_3-way'!R275/3)</f>
        <v>-0.60020668445937275</v>
      </c>
      <c r="AT275" s="11">
        <f>IF(('OddsRatio_working_3-way'!X275=0),IF(Q275&gt;0,-Q275^(1/3),(-Q275)^(1/3)),'OddsRatio_working_3-way'!AN275-'OddsRatio_working_3-way'!R275/3)</f>
        <v>-0.45916586409827964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1.77</v>
      </c>
      <c r="B276" s="4">
        <f>IF('True_Odds_Calculator_3-way'!B277="","",'True_Odds_Calculator_3-way'!B277)</f>
        <v>3.56</v>
      </c>
      <c r="C276" s="4">
        <f>IF('True_Odds_Calculator_3-way'!C277="","",'True_Odds_Calculator_3-way'!C277)</f>
        <v>5.0999999999999996</v>
      </c>
      <c r="D276" s="9">
        <f t="shared" si="65"/>
        <v>0.54771550422138282</v>
      </c>
      <c r="E276" s="9">
        <f t="shared" si="66"/>
        <v>0.26699405489938294</v>
      </c>
      <c r="F276" s="9">
        <f t="shared" si="67"/>
        <v>0.18529044087923408</v>
      </c>
      <c r="G276" s="9">
        <f t="shared" si="68"/>
        <v>1.0724225579211213</v>
      </c>
      <c r="H276" s="9">
        <f t="shared" si="69"/>
        <v>1.8257653695992635</v>
      </c>
      <c r="I276" s="9">
        <f t="shared" si="70"/>
        <v>3.7454017482780704</v>
      </c>
      <c r="J276" s="9">
        <f t="shared" si="71"/>
        <v>5.3969324874765965</v>
      </c>
      <c r="K276" s="11">
        <f t="shared" si="72"/>
        <v>0.56497175141242939</v>
      </c>
      <c r="L276" s="11">
        <f t="shared" si="73"/>
        <v>0.2808988764044944</v>
      </c>
      <c r="M276" s="11">
        <f t="shared" si="74"/>
        <v>0.19607843137254904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-0.25149022346194871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0.23120401591729184</v>
      </c>
      <c r="Q276" s="11">
        <f>2*'OddsRatio_working_3-way'!K276*'OddsRatio_working_3-way'!L276*'OddsRatio_working_3-way'!M276</f>
        <v>6.2235266734129713E-2</v>
      </c>
      <c r="R276" s="11">
        <f t="shared" si="75"/>
        <v>0</v>
      </c>
      <c r="S276" s="11">
        <f t="shared" si="76"/>
        <v>-0.91933599936648736</v>
      </c>
      <c r="T276" s="11">
        <f t="shared" si="77"/>
        <v>-0.24746594868546096</v>
      </c>
      <c r="U276" s="11">
        <f>'OddsRatio_working_3-way'!S276-'OddsRatio_working_3-way'!R276^2/3</f>
        <v>-0.91933599936648736</v>
      </c>
      <c r="V276" s="11">
        <f>'OddsRatio_working_3-way'!S276*'OddsRatio_working_3-way'!R276/3-2*'OddsRatio_working_3-way'!R276^3/27-'OddsRatio_working_3-way'!T276</f>
        <v>0.24746594868546096</v>
      </c>
      <c r="W276" s="11">
        <f>'OddsRatio_working_3-way'!V276^2+4*'OddsRatio_working_3-way'!U276^3/27</f>
        <v>-5.3872187378080486E-2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0.16964048981366128</v>
      </c>
      <c r="Y276" s="11">
        <f>IF('OddsRatio_working_3-way'!W276&gt;=0,IF('OddsRatio_working_3-way'!V276+SQRT('OddsRatio_working_3-way'!W276)&gt;0,0,PI()),ACOS('OddsRatio_working_3-way'!V276/(2*'OddsRatio_working_3-way'!X276)))</f>
        <v>0.75337598581956822</v>
      </c>
      <c r="Z276" s="11">
        <f>'OddsRatio_working_3-way'!X276^(1/3)*COS('OddsRatio_working_3-way'!Y276/3)</f>
        <v>0.53621127896056053</v>
      </c>
      <c r="AA276" s="11">
        <f>'OddsRatio_working_3-way'!X276^(1/3)*COS(('OddsRatio_working_3-way'!Y276+2*PI())/3)</f>
        <v>-0.38723623201734331</v>
      </c>
      <c r="AB276" s="11">
        <f>'OddsRatio_working_3-way'!X276^(1/3)*COS(('OddsRatio_working_3-way'!Y276+4*PI())/3)</f>
        <v>-0.14897504694321709</v>
      </c>
      <c r="AC276" s="11">
        <f>'OddsRatio_working_3-way'!X276^(1/3)*SIN('OddsRatio_working_3-way'!Y276/3)</f>
        <v>0.137560159339986</v>
      </c>
      <c r="AD276" s="11">
        <f>'OddsRatio_working_3-way'!X276^(1/3)*SIN(('OddsRatio_working_3-way'!Y276+2*PI())/3)</f>
        <v>0.39559250970559667</v>
      </c>
      <c r="AE276" s="11">
        <f>'OddsRatio_working_3-way'!X276^(1/3)*SIN(('OddsRatio_working_3-way'!Y276+4*PI())/3)</f>
        <v>-0.53315266904558278</v>
      </c>
      <c r="AF276" s="11">
        <f>-'OddsRatio_working_3-way'!U276/(3*'OddsRatio_working_3-way'!X276^(1/3))*COS(('OddsRatio_working_3-way'!Y276)/3)</f>
        <v>0.53621127896056064</v>
      </c>
      <c r="AG276" s="11">
        <f>-'OddsRatio_working_3-way'!U276/(3*'OddsRatio_working_3-way'!X276^(1/3))*COS(('OddsRatio_working_3-way'!Y276+2*PI())/3)</f>
        <v>-0.38723623201734342</v>
      </c>
      <c r="AH276" s="11">
        <f>-'OddsRatio_working_3-way'!U276/(3*'OddsRatio_working_3-way'!X276^(1/3))*COS(('OddsRatio_working_3-way'!Y276+4*PI())/3)</f>
        <v>-0.14897504694321712</v>
      </c>
      <c r="AI276" s="11">
        <f>'OddsRatio_working_3-way'!U276/(3*'OddsRatio_working_3-way'!X276^(1/3))*SIN(('OddsRatio_working_3-way'!Y276)/3)</f>
        <v>-0.13756015933998603</v>
      </c>
      <c r="AJ276" s="11">
        <f>'OddsRatio_working_3-way'!U276/(3*'OddsRatio_working_3-way'!X276^(1/3))*SIN(('OddsRatio_working_3-way'!Y276+2*PI())/3)</f>
        <v>-0.39559250970559678</v>
      </c>
      <c r="AK276" s="11">
        <f>'OddsRatio_working_3-way'!U276/(3*'OddsRatio_working_3-way'!X276^(1/3))*SIN(('OddsRatio_working_3-way'!Y276+4*PI())/3)</f>
        <v>0.53315266904558289</v>
      </c>
      <c r="AL276" s="11">
        <f>'OddsRatio_working_3-way'!Z276+'OddsRatio_working_3-way'!AF276</f>
        <v>1.0724225579211213</v>
      </c>
      <c r="AM276" s="11">
        <f>'OddsRatio_working_3-way'!AA276+'OddsRatio_working_3-way'!AG276</f>
        <v>-0.77447246403468673</v>
      </c>
      <c r="AN276" s="11">
        <f>'OddsRatio_working_3-way'!AB276+'OddsRatio_working_3-way'!AH276</f>
        <v>-0.29795009388643423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1.0724225579211213</v>
      </c>
      <c r="AS276" s="11">
        <f>IF(('OddsRatio_working_3-way'!X276=0),IF(Q276&gt;0,-Q276^(1/3),(-Q276)^(1/3)),'OddsRatio_working_3-way'!AM276-'OddsRatio_working_3-way'!R276/3)</f>
        <v>-0.77447246403468673</v>
      </c>
      <c r="AT276" s="11">
        <f>IF(('OddsRatio_working_3-way'!X276=0),IF(Q276&gt;0,-Q276^(1/3),(-Q276)^(1/3)),'OddsRatio_working_3-way'!AN276-'OddsRatio_working_3-way'!R276/3)</f>
        <v>-0.29795009388643423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3.12</v>
      </c>
      <c r="B277" s="4">
        <f>IF('True_Odds_Calculator_3-way'!B278="","",'True_Odds_Calculator_3-way'!B278)</f>
        <v>2.79</v>
      </c>
      <c r="C277" s="4">
        <f>IF('True_Odds_Calculator_3-way'!C278="","",'True_Odds_Calculator_3-way'!C278)</f>
        <v>2.79</v>
      </c>
      <c r="D277" s="9">
        <f t="shared" si="65"/>
        <v>0.30852424911299248</v>
      </c>
      <c r="E277" s="9">
        <f t="shared" si="66"/>
        <v>0.34573787544350371</v>
      </c>
      <c r="F277" s="9">
        <f t="shared" si="67"/>
        <v>0.34573787544350371</v>
      </c>
      <c r="G277" s="9">
        <f t="shared" si="68"/>
        <v>1.0571869406048506</v>
      </c>
      <c r="H277" s="9">
        <f t="shared" si="69"/>
        <v>3.2412363140822835</v>
      </c>
      <c r="I277" s="9">
        <f t="shared" si="70"/>
        <v>2.8923646236826834</v>
      </c>
      <c r="J277" s="9">
        <f t="shared" si="71"/>
        <v>2.8923646236826834</v>
      </c>
      <c r="K277" s="11">
        <f t="shared" si="72"/>
        <v>0.32051282051282048</v>
      </c>
      <c r="L277" s="11">
        <f t="shared" si="73"/>
        <v>0.35842293906810035</v>
      </c>
      <c r="M277" s="11">
        <f t="shared" si="74"/>
        <v>0.35842293906810035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-0.27969127732106114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0.23469933286097006</v>
      </c>
      <c r="Q277" s="11">
        <f>2*'OddsRatio_working_3-way'!K277*'OddsRatio_working_3-way'!L277*'OddsRatio_working_3-way'!M277</f>
        <v>8.235064310911229E-2</v>
      </c>
      <c r="R277" s="11">
        <f t="shared" si="75"/>
        <v>0</v>
      </c>
      <c r="S277" s="11">
        <f t="shared" si="76"/>
        <v>-0.83913711971630689</v>
      </c>
      <c r="T277" s="11">
        <f t="shared" si="77"/>
        <v>-0.29443407709344094</v>
      </c>
      <c r="U277" s="11">
        <f>'OddsRatio_working_3-way'!S277-'OddsRatio_working_3-way'!R277^2/3</f>
        <v>-0.83913711971630689</v>
      </c>
      <c r="V277" s="11">
        <f>'OddsRatio_working_3-way'!S277*'OddsRatio_working_3-way'!R277/3-2*'OddsRatio_working_3-way'!R277^3/27-'OddsRatio_working_3-way'!T277</f>
        <v>0.29443407709344094</v>
      </c>
      <c r="W277" s="11">
        <f>'OddsRatio_working_3-way'!V277^2+4*'OddsRatio_working_3-way'!U277^3/27</f>
        <v>-8.4625286394372778E-4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0.14793383539424818</v>
      </c>
      <c r="Y277" s="11">
        <f>IF('OddsRatio_working_3-way'!W277&gt;=0,IF('OddsRatio_working_3-way'!V277+SQRT('OddsRatio_working_3-way'!W277)&gt;0,0,PI()),ACOS('OddsRatio_working_3-way'!V277/(2*'OddsRatio_working_3-way'!X277)))</f>
        <v>9.8481532696809593E-2</v>
      </c>
      <c r="Z277" s="11">
        <f>'OddsRatio_working_3-way'!X277^(1/3)*COS('OddsRatio_working_3-way'!Y277/3)</f>
        <v>0.52859347030242532</v>
      </c>
      <c r="AA277" s="11">
        <f>'OddsRatio_working_3-way'!X277^(1/3)*COS(('OddsRatio_working_3-way'!Y277+2*PI())/3)</f>
        <v>-0.27932960893854791</v>
      </c>
      <c r="AB277" s="11">
        <f>'OddsRatio_working_3-way'!X277^(1/3)*COS(('OddsRatio_working_3-way'!Y277+4*PI())/3)</f>
        <v>-0.2492638613638776</v>
      </c>
      <c r="AC277" s="11">
        <f>'OddsRatio_working_3-way'!X277^(1/3)*SIN('OddsRatio_working_3-way'!Y277/3)</f>
        <v>1.7358467455623385E-2</v>
      </c>
      <c r="AD277" s="11">
        <f>'OddsRatio_working_3-way'!X277^(1/3)*SIN(('OddsRatio_working_3-way'!Y277+2*PI())/3)</f>
        <v>0.44909613982866398</v>
      </c>
      <c r="AE277" s="11">
        <f>'OddsRatio_working_3-way'!X277^(1/3)*SIN(('OddsRatio_working_3-way'!Y277+4*PI())/3)</f>
        <v>-0.46645460728428717</v>
      </c>
      <c r="AF277" s="11">
        <f>-'OddsRatio_working_3-way'!U277/(3*'OddsRatio_working_3-way'!X277^(1/3))*COS(('OddsRatio_working_3-way'!Y277)/3)</f>
        <v>0.52859347030242532</v>
      </c>
      <c r="AG277" s="11">
        <f>-'OddsRatio_working_3-way'!U277/(3*'OddsRatio_working_3-way'!X277^(1/3))*COS(('OddsRatio_working_3-way'!Y277+2*PI())/3)</f>
        <v>-0.27932960893854791</v>
      </c>
      <c r="AH277" s="11">
        <f>-'OddsRatio_working_3-way'!U277/(3*'OddsRatio_working_3-way'!X277^(1/3))*COS(('OddsRatio_working_3-way'!Y277+4*PI())/3)</f>
        <v>-0.2492638613638776</v>
      </c>
      <c r="AI277" s="11">
        <f>'OddsRatio_working_3-way'!U277/(3*'OddsRatio_working_3-way'!X277^(1/3))*SIN(('OddsRatio_working_3-way'!Y277)/3)</f>
        <v>-1.7358467455623385E-2</v>
      </c>
      <c r="AJ277" s="11">
        <f>'OddsRatio_working_3-way'!U277/(3*'OddsRatio_working_3-way'!X277^(1/3))*SIN(('OddsRatio_working_3-way'!Y277+2*PI())/3)</f>
        <v>-0.44909613982866398</v>
      </c>
      <c r="AK277" s="11">
        <f>'OddsRatio_working_3-way'!U277/(3*'OddsRatio_working_3-way'!X277^(1/3))*SIN(('OddsRatio_working_3-way'!Y277+4*PI())/3)</f>
        <v>0.46645460728428717</v>
      </c>
      <c r="AL277" s="11">
        <f>'OddsRatio_working_3-way'!Z277+'OddsRatio_working_3-way'!AF277</f>
        <v>1.0571869406048506</v>
      </c>
      <c r="AM277" s="11">
        <f>'OddsRatio_working_3-way'!AA277+'OddsRatio_working_3-way'!AG277</f>
        <v>-0.55865921787709583</v>
      </c>
      <c r="AN277" s="11">
        <f>'OddsRatio_working_3-way'!AB277+'OddsRatio_working_3-way'!AH277</f>
        <v>-0.4985277227277552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1.0571869406048506</v>
      </c>
      <c r="AS277" s="11">
        <f>IF(('OddsRatio_working_3-way'!X277=0),IF(Q277&gt;0,-Q277^(1/3),(-Q277)^(1/3)),'OddsRatio_working_3-way'!AM277-'OddsRatio_working_3-way'!R277/3)</f>
        <v>-0.55865921787709583</v>
      </c>
      <c r="AT277" s="11">
        <f>IF(('OddsRatio_working_3-way'!X277=0),IF(Q277&gt;0,-Q277^(1/3),(-Q277)^(1/3)),'OddsRatio_working_3-way'!AN277-'OddsRatio_working_3-way'!R277/3)</f>
        <v>-0.4985277227277552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2.13</v>
      </c>
      <c r="B278" s="4">
        <f>IF('True_Odds_Calculator_3-way'!B279="","",'True_Odds_Calculator_3-way'!B279)</f>
        <v>3.2</v>
      </c>
      <c r="C278" s="4">
        <f>IF('True_Odds_Calculator_3-way'!C279="","",'True_Odds_Calculator_3-way'!C279)</f>
        <v>3.89</v>
      </c>
      <c r="D278" s="9">
        <f t="shared" si="65"/>
        <v>0.45453033291427181</v>
      </c>
      <c r="E278" s="9">
        <f t="shared" si="66"/>
        <v>0.29972194658530948</v>
      </c>
      <c r="F278" s="9">
        <f t="shared" si="67"/>
        <v>0.24574772050041857</v>
      </c>
      <c r="G278" s="9">
        <f t="shared" si="68"/>
        <v>1.0620116735662095</v>
      </c>
      <c r="H278" s="9">
        <f t="shared" si="69"/>
        <v>2.200073191129817</v>
      </c>
      <c r="I278" s="9">
        <f t="shared" si="70"/>
        <v>3.336425681845661</v>
      </c>
      <c r="J278" s="9">
        <f t="shared" si="71"/>
        <v>4.0692137366063452</v>
      </c>
      <c r="K278" s="11">
        <f t="shared" si="72"/>
        <v>0.46948356807511737</v>
      </c>
      <c r="L278" s="11">
        <f t="shared" si="73"/>
        <v>0.3125</v>
      </c>
      <c r="M278" s="11">
        <f t="shared" si="74"/>
        <v>0.25706940874035988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-0.27096910942949903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0.23459092170848572</v>
      </c>
      <c r="Q278" s="11">
        <f>2*'OddsRatio_working_3-way'!K278*'OddsRatio_working_3-way'!L278*'OddsRatio_working_3-way'!M278</f>
        <v>7.5431164536490583E-2</v>
      </c>
      <c r="R278" s="11">
        <f t="shared" si="75"/>
        <v>0</v>
      </c>
      <c r="S278" s="11">
        <f t="shared" si="76"/>
        <v>-0.86574784189384435</v>
      </c>
      <c r="T278" s="11">
        <f t="shared" si="77"/>
        <v>-0.27837551186297244</v>
      </c>
      <c r="U278" s="11">
        <f>'OddsRatio_working_3-way'!S278-'OddsRatio_working_3-way'!R278^2/3</f>
        <v>-0.86574784189384435</v>
      </c>
      <c r="V278" s="11">
        <f>'OddsRatio_working_3-way'!S278*'OddsRatio_working_3-way'!R278/3-2*'OddsRatio_working_3-way'!R278^3/27-'OddsRatio_working_3-way'!T278</f>
        <v>0.27837551186297244</v>
      </c>
      <c r="W278" s="11">
        <f>'OddsRatio_working_3-way'!V278^2+4*'OddsRatio_working_3-way'!U278^3/27</f>
        <v>-1.8639628279541659E-2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0.1550262509097359</v>
      </c>
      <c r="Y278" s="11">
        <f>IF('OddsRatio_working_3-way'!W278&gt;=0,IF('OddsRatio_working_3-way'!V278+SQRT('OddsRatio_working_3-way'!W278)&gt;0,0,PI()),ACOS('OddsRatio_working_3-way'!V278/(2*'OddsRatio_working_3-way'!X278)))</f>
        <v>0.45597195939018831</v>
      </c>
      <c r="Z278" s="11">
        <f>'OddsRatio_working_3-way'!X278^(1/3)*COS('OddsRatio_working_3-way'!Y278/3)</f>
        <v>0.53100583678310465</v>
      </c>
      <c r="AA278" s="11">
        <f>'OddsRatio_working_3-way'!X278^(1/3)*COS(('OddsRatio_working_3-way'!Y278+2*PI())/3)</f>
        <v>-0.33594127051713224</v>
      </c>
      <c r="AB278" s="11">
        <f>'OddsRatio_working_3-way'!X278^(1/3)*COS(('OddsRatio_working_3-way'!Y278+4*PI())/3)</f>
        <v>-0.19506456626597227</v>
      </c>
      <c r="AC278" s="11">
        <f>'OddsRatio_working_3-way'!X278^(1/3)*SIN('OddsRatio_working_3-way'!Y278/3)</f>
        <v>8.1335203121954441E-2</v>
      </c>
      <c r="AD278" s="11">
        <f>'OddsRatio_working_3-way'!X278^(1/3)*SIN(('OddsRatio_working_3-way'!Y278+2*PI())/3)</f>
        <v>0.41919694265100471</v>
      </c>
      <c r="AE278" s="11">
        <f>'OddsRatio_working_3-way'!X278^(1/3)*SIN(('OddsRatio_working_3-way'!Y278+4*PI())/3)</f>
        <v>-0.50053214577295913</v>
      </c>
      <c r="AF278" s="11">
        <f>-'OddsRatio_working_3-way'!U278/(3*'OddsRatio_working_3-way'!X278^(1/3))*COS(('OddsRatio_working_3-way'!Y278)/3)</f>
        <v>0.53100583678310476</v>
      </c>
      <c r="AG278" s="11">
        <f>-'OddsRatio_working_3-way'!U278/(3*'OddsRatio_working_3-way'!X278^(1/3))*COS(('OddsRatio_working_3-way'!Y278+2*PI())/3)</f>
        <v>-0.3359412705171323</v>
      </c>
      <c r="AH278" s="11">
        <f>-'OddsRatio_working_3-way'!U278/(3*'OddsRatio_working_3-way'!X278^(1/3))*COS(('OddsRatio_working_3-way'!Y278+4*PI())/3)</f>
        <v>-0.19506456626597232</v>
      </c>
      <c r="AI278" s="11">
        <f>'OddsRatio_working_3-way'!U278/(3*'OddsRatio_working_3-way'!X278^(1/3))*SIN(('OddsRatio_working_3-way'!Y278)/3)</f>
        <v>-8.1335203121954455E-2</v>
      </c>
      <c r="AJ278" s="11">
        <f>'OddsRatio_working_3-way'!U278/(3*'OddsRatio_working_3-way'!X278^(1/3))*SIN(('OddsRatio_working_3-way'!Y278+2*PI())/3)</f>
        <v>-0.41919694265100477</v>
      </c>
      <c r="AK278" s="11">
        <f>'OddsRatio_working_3-way'!U278/(3*'OddsRatio_working_3-way'!X278^(1/3))*SIN(('OddsRatio_working_3-way'!Y278+4*PI())/3)</f>
        <v>0.50053214577295924</v>
      </c>
      <c r="AL278" s="11">
        <f>'OddsRatio_working_3-way'!Z278+'OddsRatio_working_3-way'!AF278</f>
        <v>1.0620116735662095</v>
      </c>
      <c r="AM278" s="11">
        <f>'OddsRatio_working_3-way'!AA278+'OddsRatio_working_3-way'!AG278</f>
        <v>-0.67188254103426459</v>
      </c>
      <c r="AN278" s="11">
        <f>'OddsRatio_working_3-way'!AB278+'OddsRatio_working_3-way'!AH278</f>
        <v>-0.39012913253194459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1.0620116735662095</v>
      </c>
      <c r="AS278" s="11">
        <f>IF(('OddsRatio_working_3-way'!X278=0),IF(Q278&gt;0,-Q278^(1/3),(-Q278)^(1/3)),'OddsRatio_working_3-way'!AM278-'OddsRatio_working_3-way'!R278/3)</f>
        <v>-0.67188254103426459</v>
      </c>
      <c r="AT278" s="11">
        <f>IF(('OddsRatio_working_3-way'!X278=0),IF(Q278&gt;0,-Q278^(1/3),(-Q278)^(1/3)),'OddsRatio_working_3-way'!AN278-'OddsRatio_working_3-way'!R278/3)</f>
        <v>-0.39012913253194459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2.6</v>
      </c>
      <c r="B279" s="4">
        <f>IF('True_Odds_Calculator_3-way'!B280="","",'True_Odds_Calculator_3-way'!B280)</f>
        <v>2.87</v>
      </c>
      <c r="C279" s="4">
        <f>IF('True_Odds_Calculator_3-way'!C280="","",'True_Odds_Calculator_3-way'!C280)</f>
        <v>3.17</v>
      </c>
      <c r="D279" s="9">
        <f t="shared" si="65"/>
        <v>0.36768279107908747</v>
      </c>
      <c r="E279" s="9">
        <f t="shared" si="66"/>
        <v>0.33223241947147714</v>
      </c>
      <c r="F279" s="9">
        <f t="shared" si="67"/>
        <v>0.30008478944943529</v>
      </c>
      <c r="G279" s="9">
        <f t="shared" si="68"/>
        <v>1.0748347901073356</v>
      </c>
      <c r="H279" s="9">
        <f t="shared" si="69"/>
        <v>2.7197356641717372</v>
      </c>
      <c r="I279" s="9">
        <f t="shared" si="70"/>
        <v>3.0099410575007179</v>
      </c>
      <c r="J279" s="9">
        <f t="shared" si="71"/>
        <v>3.3323914945329189</v>
      </c>
      <c r="K279" s="11">
        <f t="shared" si="72"/>
        <v>0.38461538461538458</v>
      </c>
      <c r="L279" s="11">
        <f t="shared" si="73"/>
        <v>0.34843205574912889</v>
      </c>
      <c r="M279" s="11">
        <f t="shared" si="74"/>
        <v>0.31545741324921134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-0.27447754215469833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0.23843203038401925</v>
      </c>
      <c r="Q279" s="11">
        <f>2*'OddsRatio_working_3-way'!K279*'OddsRatio_working_3-way'!L279*'OddsRatio_working_3-way'!M279</f>
        <v>8.4550365384403983E-2</v>
      </c>
      <c r="R279" s="11">
        <f t="shared" si="75"/>
        <v>0</v>
      </c>
      <c r="S279" s="11">
        <f t="shared" si="76"/>
        <v>-0.86867591611424633</v>
      </c>
      <c r="T279" s="11">
        <f t="shared" si="77"/>
        <v>-0.30804110500505189</v>
      </c>
      <c r="U279" s="11">
        <f>'OddsRatio_working_3-way'!S279-'OddsRatio_working_3-way'!R279^2/3</f>
        <v>-0.86867591611424633</v>
      </c>
      <c r="V279" s="11">
        <f>'OddsRatio_working_3-way'!S279*'OddsRatio_working_3-way'!R279/3-2*'OddsRatio_working_3-way'!R279^3/27-'OddsRatio_working_3-way'!T279</f>
        <v>0.30804110500505189</v>
      </c>
      <c r="W279" s="11">
        <f>'OddsRatio_working_3-way'!V279^2+4*'OddsRatio_working_3-way'!U279^3/27</f>
        <v>-2.2219333674701608E-3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0.15581339459446639</v>
      </c>
      <c r="Y279" s="11">
        <f>IF('OddsRatio_working_3-way'!W279&gt;=0,IF('OddsRatio_working_3-way'!V279+SQRT('OddsRatio_working_3-way'!W279)&gt;0,0,PI()),ACOS('OddsRatio_working_3-way'!V279/(2*'OddsRatio_working_3-way'!X279)))</f>
        <v>0.1518451527367175</v>
      </c>
      <c r="Z279" s="11">
        <f>'OddsRatio_working_3-way'!X279^(1/3)*COS('OddsRatio_working_3-way'!Y279/3)</f>
        <v>0.53741739505366781</v>
      </c>
      <c r="AA279" s="11">
        <f>'OddsRatio_working_3-way'!X279^(1/3)*COS(('OddsRatio_working_3-way'!Y279+2*PI())/3)</f>
        <v>-0.29228594606984726</v>
      </c>
      <c r="AB279" s="11">
        <f>'OddsRatio_working_3-way'!X279^(1/3)*COS(('OddsRatio_working_3-way'!Y279+4*PI())/3)</f>
        <v>-0.24513144898382072</v>
      </c>
      <c r="AC279" s="11">
        <f>'OddsRatio_working_3-way'!X279^(1/3)*SIN('OddsRatio_working_3-way'!Y279/3)</f>
        <v>2.7224661586118897E-2</v>
      </c>
      <c r="AD279" s="11">
        <f>'OddsRatio_working_3-way'!X279^(1/3)*SIN(('OddsRatio_working_3-way'!Y279+2*PI())/3)</f>
        <v>0.4518047857590744</v>
      </c>
      <c r="AE279" s="11">
        <f>'OddsRatio_working_3-way'!X279^(1/3)*SIN(('OddsRatio_working_3-way'!Y279+4*PI())/3)</f>
        <v>-0.4790294473451932</v>
      </c>
      <c r="AF279" s="11">
        <f>-'OddsRatio_working_3-way'!U279/(3*'OddsRatio_working_3-way'!X279^(1/3))*COS(('OddsRatio_working_3-way'!Y279)/3)</f>
        <v>0.53741739505366781</v>
      </c>
      <c r="AG279" s="11">
        <f>-'OddsRatio_working_3-way'!U279/(3*'OddsRatio_working_3-way'!X279^(1/3))*COS(('OddsRatio_working_3-way'!Y279+2*PI())/3)</f>
        <v>-0.29228594606984726</v>
      </c>
      <c r="AH279" s="11">
        <f>-'OddsRatio_working_3-way'!U279/(3*'OddsRatio_working_3-way'!X279^(1/3))*COS(('OddsRatio_working_3-way'!Y279+4*PI())/3)</f>
        <v>-0.24513144898382072</v>
      </c>
      <c r="AI279" s="11">
        <f>'OddsRatio_working_3-way'!U279/(3*'OddsRatio_working_3-way'!X279^(1/3))*SIN(('OddsRatio_working_3-way'!Y279)/3)</f>
        <v>-2.7224661586118897E-2</v>
      </c>
      <c r="AJ279" s="11">
        <f>'OddsRatio_working_3-way'!U279/(3*'OddsRatio_working_3-way'!X279^(1/3))*SIN(('OddsRatio_working_3-way'!Y279+2*PI())/3)</f>
        <v>-0.4518047857590744</v>
      </c>
      <c r="AK279" s="11">
        <f>'OddsRatio_working_3-way'!U279/(3*'OddsRatio_working_3-way'!X279^(1/3))*SIN(('OddsRatio_working_3-way'!Y279+4*PI())/3)</f>
        <v>0.4790294473451932</v>
      </c>
      <c r="AL279" s="11">
        <f>'OddsRatio_working_3-way'!Z279+'OddsRatio_working_3-way'!AF279</f>
        <v>1.0748347901073356</v>
      </c>
      <c r="AM279" s="11">
        <f>'OddsRatio_working_3-way'!AA279+'OddsRatio_working_3-way'!AG279</f>
        <v>-0.58457189213969452</v>
      </c>
      <c r="AN279" s="11">
        <f>'OddsRatio_working_3-way'!AB279+'OddsRatio_working_3-way'!AH279</f>
        <v>-0.49026289796764144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1.0748347901073356</v>
      </c>
      <c r="AS279" s="11">
        <f>IF(('OddsRatio_working_3-way'!X279=0),IF(Q279&gt;0,-Q279^(1/3),(-Q279)^(1/3)),'OddsRatio_working_3-way'!AM279-'OddsRatio_working_3-way'!R279/3)</f>
        <v>-0.58457189213969452</v>
      </c>
      <c r="AT279" s="11">
        <f>IF(('OddsRatio_working_3-way'!X279=0),IF(Q279&gt;0,-Q279^(1/3),(-Q279)^(1/3)),'OddsRatio_working_3-way'!AN279-'OddsRatio_working_3-way'!R279/3)</f>
        <v>-0.49026289796764144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6.28</v>
      </c>
      <c r="B280" s="4">
        <f>IF('True_Odds_Calculator_3-way'!B281="","",'True_Odds_Calculator_3-way'!B281)</f>
        <v>4.05</v>
      </c>
      <c r="C280" s="4">
        <f>IF('True_Odds_Calculator_3-way'!C281="","",'True_Odds_Calculator_3-way'!C281)</f>
        <v>1.54</v>
      </c>
      <c r="D280" s="9">
        <f t="shared" si="65"/>
        <v>0.14598517770539599</v>
      </c>
      <c r="E280" s="9">
        <f t="shared" si="66"/>
        <v>0.22834869446364994</v>
      </c>
      <c r="F280" s="9">
        <f t="shared" si="67"/>
        <v>0.62566612783095421</v>
      </c>
      <c r="G280" s="9">
        <f t="shared" si="68"/>
        <v>1.107956533927017</v>
      </c>
      <c r="H280" s="9">
        <f t="shared" si="69"/>
        <v>6.8500104991346493</v>
      </c>
      <c r="I280" s="9">
        <f t="shared" si="70"/>
        <v>4.3792674284774007</v>
      </c>
      <c r="J280" s="9">
        <f t="shared" si="71"/>
        <v>1.598296528320589</v>
      </c>
      <c r="K280" s="11">
        <f t="shared" si="72"/>
        <v>0.15923566878980891</v>
      </c>
      <c r="L280" s="11">
        <f t="shared" si="73"/>
        <v>0.24691358024691359</v>
      </c>
      <c r="M280" s="11">
        <f t="shared" si="74"/>
        <v>0.64935064935064934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-0.22202001819836226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0.2264582943988464</v>
      </c>
      <c r="Q280" s="11">
        <f>2*'OddsRatio_working_3-way'!K280*'OddsRatio_working_3-way'!L280*'OddsRatio_working_3-way'!M280</f>
        <v>5.1061622186887583E-2</v>
      </c>
      <c r="R280" s="11">
        <f t="shared" si="75"/>
        <v>0</v>
      </c>
      <c r="S280" s="11">
        <f t="shared" si="76"/>
        <v>-1.0199904325587381</v>
      </c>
      <c r="T280" s="11">
        <f t="shared" si="77"/>
        <v>-0.22998656878438289</v>
      </c>
      <c r="U280" s="11">
        <f>'OddsRatio_working_3-way'!S280-'OddsRatio_working_3-way'!R280^2/3</f>
        <v>-1.0199904325587381</v>
      </c>
      <c r="V280" s="11">
        <f>'OddsRatio_working_3-way'!S280*'OddsRatio_working_3-way'!R280/3-2*'OddsRatio_working_3-way'!R280^3/27-'OddsRatio_working_3-way'!T280</f>
        <v>0.22998656878438289</v>
      </c>
      <c r="W280" s="11">
        <f>'OddsRatio_working_3-way'!V280^2+4*'OddsRatio_working_3-way'!U280^3/27</f>
        <v>-0.10431775423544296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0.19824957506679342</v>
      </c>
      <c r="Y280" s="11">
        <f>IF('OddsRatio_working_3-way'!W280&gt;=0,IF('OddsRatio_working_3-way'!V280+SQRT('OddsRatio_working_3-way'!W280)&gt;0,0,PI()),ACOS('OddsRatio_working_3-way'!V280/(2*'OddsRatio_working_3-way'!X280)))</f>
        <v>0.95201481164698087</v>
      </c>
      <c r="Z280" s="11">
        <f>'OddsRatio_working_3-way'!X280^(1/3)*COS('OddsRatio_working_3-way'!Y280/3)</f>
        <v>0.55397826696350849</v>
      </c>
      <c r="AA280" s="11">
        <f>'OddsRatio_working_3-way'!X280^(1/3)*COS(('OddsRatio_working_3-way'!Y280+2*PI())/3)</f>
        <v>-0.43456028546956377</v>
      </c>
      <c r="AB280" s="11">
        <f>'OddsRatio_working_3-way'!X280^(1/3)*COS(('OddsRatio_working_3-way'!Y280+4*PI())/3)</f>
        <v>-0.11941798149394464</v>
      </c>
      <c r="AC280" s="11">
        <f>'OddsRatio_working_3-way'!X280^(1/3)*SIN('OddsRatio_working_3-way'!Y280/3)</f>
        <v>0.18194749403336252</v>
      </c>
      <c r="AD280" s="11">
        <f>'OddsRatio_working_3-way'!X280^(1/3)*SIN(('OddsRatio_working_3-way'!Y280+2*PI())/3)</f>
        <v>0.38878550531819472</v>
      </c>
      <c r="AE280" s="11">
        <f>'OddsRatio_working_3-way'!X280^(1/3)*SIN(('OddsRatio_working_3-way'!Y280+4*PI())/3)</f>
        <v>-0.5707329993515573</v>
      </c>
      <c r="AF280" s="11">
        <f>-'OddsRatio_working_3-way'!U280/(3*'OddsRatio_working_3-way'!X280^(1/3))*COS(('OddsRatio_working_3-way'!Y280)/3)</f>
        <v>0.55397826696350838</v>
      </c>
      <c r="AG280" s="11">
        <f>-'OddsRatio_working_3-way'!U280/(3*'OddsRatio_working_3-way'!X280^(1/3))*COS(('OddsRatio_working_3-way'!Y280+2*PI())/3)</f>
        <v>-0.43456028546956366</v>
      </c>
      <c r="AH280" s="11">
        <f>-'OddsRatio_working_3-way'!U280/(3*'OddsRatio_working_3-way'!X280^(1/3))*COS(('OddsRatio_working_3-way'!Y280+4*PI())/3)</f>
        <v>-0.11941798149394461</v>
      </c>
      <c r="AI280" s="11">
        <f>'OddsRatio_working_3-way'!U280/(3*'OddsRatio_working_3-way'!X280^(1/3))*SIN(('OddsRatio_working_3-way'!Y280)/3)</f>
        <v>-0.18194749403336249</v>
      </c>
      <c r="AJ280" s="11">
        <f>'OddsRatio_working_3-way'!U280/(3*'OddsRatio_working_3-way'!X280^(1/3))*SIN(('OddsRatio_working_3-way'!Y280+2*PI())/3)</f>
        <v>-0.38878550531819467</v>
      </c>
      <c r="AK280" s="11">
        <f>'OddsRatio_working_3-way'!U280/(3*'OddsRatio_working_3-way'!X280^(1/3))*SIN(('OddsRatio_working_3-way'!Y280+4*PI())/3)</f>
        <v>0.57073299935155719</v>
      </c>
      <c r="AL280" s="11">
        <f>'OddsRatio_working_3-way'!Z280+'OddsRatio_working_3-way'!AF280</f>
        <v>1.107956533927017</v>
      </c>
      <c r="AM280" s="11">
        <f>'OddsRatio_working_3-way'!AA280+'OddsRatio_working_3-way'!AG280</f>
        <v>-0.86912057093912742</v>
      </c>
      <c r="AN280" s="11">
        <f>'OddsRatio_working_3-way'!AB280+'OddsRatio_working_3-way'!AH280</f>
        <v>-0.23883596298788926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1.107956533927017</v>
      </c>
      <c r="AS280" s="11">
        <f>IF(('OddsRatio_working_3-way'!X280=0),IF(Q280&gt;0,-Q280^(1/3),(-Q280)^(1/3)),'OddsRatio_working_3-way'!AM280-'OddsRatio_working_3-way'!R280/3)</f>
        <v>-0.86912057093912742</v>
      </c>
      <c r="AT280" s="11">
        <f>IF(('OddsRatio_working_3-way'!X280=0),IF(Q280&gt;0,-Q280^(1/3),(-Q280)^(1/3)),'OddsRatio_working_3-way'!AN280-'OddsRatio_working_3-way'!R280/3)</f>
        <v>-0.23883596298788926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3.23</v>
      </c>
      <c r="C281" s="4">
        <f>IF('True_Odds_Calculator_3-way'!C282="","",'True_Odds_Calculator_3-way'!C282)</f>
        <v>3.19</v>
      </c>
      <c r="D281" s="9">
        <f t="shared" si="65"/>
        <v>0.40443365131705317</v>
      </c>
      <c r="E281" s="9">
        <f t="shared" si="66"/>
        <v>0.29589075862511288</v>
      </c>
      <c r="F281" s="9">
        <f t="shared" si="67"/>
        <v>0.29967559005783379</v>
      </c>
      <c r="G281" s="9">
        <f t="shared" si="68"/>
        <v>1.0670967079044242</v>
      </c>
      <c r="H281" s="9">
        <f t="shared" si="69"/>
        <v>2.4725934569081058</v>
      </c>
      <c r="I281" s="9">
        <f t="shared" si="70"/>
        <v>3.3796256586268654</v>
      </c>
      <c r="J281" s="9">
        <f t="shared" si="71"/>
        <v>3.3369417903106893</v>
      </c>
      <c r="K281" s="11">
        <f t="shared" si="72"/>
        <v>0.42016806722689076</v>
      </c>
      <c r="L281" s="11">
        <f t="shared" si="73"/>
        <v>0.30959752321981426</v>
      </c>
      <c r="M281" s="11">
        <f t="shared" si="74"/>
        <v>0.31347962382445144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-0.27482605375583846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0.23651453263545785</v>
      </c>
      <c r="Q281" s="11">
        <f>2*'OddsRatio_working_3-way'!K281*'OddsRatio_working_3-way'!L281*'OddsRatio_working_3-way'!M281</f>
        <v>8.1556735391537183E-2</v>
      </c>
      <c r="R281" s="11">
        <f t="shared" si="75"/>
        <v>0</v>
      </c>
      <c r="S281" s="11">
        <f t="shared" si="76"/>
        <v>-0.86059720104114501</v>
      </c>
      <c r="T281" s="11">
        <f t="shared" si="77"/>
        <v>-0.2967576555314293</v>
      </c>
      <c r="U281" s="11">
        <f>'OddsRatio_working_3-way'!S281-'OddsRatio_working_3-way'!R281^2/3</f>
        <v>-0.86059720104114501</v>
      </c>
      <c r="V281" s="11">
        <f>'OddsRatio_working_3-way'!S281*'OddsRatio_working_3-way'!R281/3-2*'OddsRatio_working_3-way'!R281^3/27-'OddsRatio_working_3-way'!T281</f>
        <v>0.2967576555314293</v>
      </c>
      <c r="W281" s="11">
        <f>'OddsRatio_working_3-way'!V281^2+4*'OddsRatio_working_3-way'!U281^3/27</f>
        <v>-6.361855370559083E-3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0.15364485143267048</v>
      </c>
      <c r="Y281" s="11">
        <f>IF('OddsRatio_working_3-way'!W281&gt;=0,IF('OddsRatio_working_3-way'!V281+SQRT('OddsRatio_working_3-way'!W281)&gt;0,0,PI()),ACOS('OddsRatio_working_3-way'!V281/(2*'OddsRatio_working_3-way'!X281)))</f>
        <v>0.26257034896690268</v>
      </c>
      <c r="Z281" s="11">
        <f>'OddsRatio_working_3-way'!X281^(1/3)*COS('OddsRatio_working_3-way'!Y281/3)</f>
        <v>0.53354835395221212</v>
      </c>
      <c r="AA281" s="11">
        <f>'OddsRatio_working_3-way'!X281^(1/3)*COS(('OddsRatio_working_3-way'!Y281+2*PI())/3)</f>
        <v>-0.30731940797125512</v>
      </c>
      <c r="AB281" s="11">
        <f>'OddsRatio_working_3-way'!X281^(1/3)*COS(('OddsRatio_working_3-way'!Y281+4*PI())/3)</f>
        <v>-0.22622894598095716</v>
      </c>
      <c r="AC281" s="11">
        <f>'OddsRatio_working_3-way'!X281^(1/3)*SIN('OddsRatio_working_3-way'!Y281/3)</f>
        <v>4.6817600058809659E-2</v>
      </c>
      <c r="AD281" s="11">
        <f>'OddsRatio_working_3-way'!X281^(1/3)*SIN(('OddsRatio_working_3-way'!Y281+2*PI())/3)</f>
        <v>0.43865762864058222</v>
      </c>
      <c r="AE281" s="11">
        <f>'OddsRatio_working_3-way'!X281^(1/3)*SIN(('OddsRatio_working_3-way'!Y281+4*PI())/3)</f>
        <v>-0.48547522869939186</v>
      </c>
      <c r="AF281" s="11">
        <f>-'OddsRatio_working_3-way'!U281/(3*'OddsRatio_working_3-way'!X281^(1/3))*COS(('OddsRatio_working_3-way'!Y281)/3)</f>
        <v>0.53354835395221201</v>
      </c>
      <c r="AG281" s="11">
        <f>-'OddsRatio_working_3-way'!U281/(3*'OddsRatio_working_3-way'!X281^(1/3))*COS(('OddsRatio_working_3-way'!Y281+2*PI())/3)</f>
        <v>-0.30731940797125501</v>
      </c>
      <c r="AH281" s="11">
        <f>-'OddsRatio_working_3-way'!U281/(3*'OddsRatio_working_3-way'!X281^(1/3))*COS(('OddsRatio_working_3-way'!Y281+4*PI())/3)</f>
        <v>-0.22622894598095711</v>
      </c>
      <c r="AI281" s="11">
        <f>'OddsRatio_working_3-way'!U281/(3*'OddsRatio_working_3-way'!X281^(1/3))*SIN(('OddsRatio_working_3-way'!Y281)/3)</f>
        <v>-4.6817600058809652E-2</v>
      </c>
      <c r="AJ281" s="11">
        <f>'OddsRatio_working_3-way'!U281/(3*'OddsRatio_working_3-way'!X281^(1/3))*SIN(('OddsRatio_working_3-way'!Y281+2*PI())/3)</f>
        <v>-0.43865762864058216</v>
      </c>
      <c r="AK281" s="11">
        <f>'OddsRatio_working_3-way'!U281/(3*'OddsRatio_working_3-way'!X281^(1/3))*SIN(('OddsRatio_working_3-way'!Y281+4*PI())/3)</f>
        <v>0.4854752286993918</v>
      </c>
      <c r="AL281" s="11">
        <f>'OddsRatio_working_3-way'!Z281+'OddsRatio_working_3-way'!AF281</f>
        <v>1.0670967079044242</v>
      </c>
      <c r="AM281" s="11">
        <f>'OddsRatio_working_3-way'!AA281+'OddsRatio_working_3-way'!AG281</f>
        <v>-0.61463881594251013</v>
      </c>
      <c r="AN281" s="11">
        <f>'OddsRatio_working_3-way'!AB281+'OddsRatio_working_3-way'!AH281</f>
        <v>-0.45245789196191427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1.0670967079044242</v>
      </c>
      <c r="AS281" s="11">
        <f>IF(('OddsRatio_working_3-way'!X281=0),IF(Q281&gt;0,-Q281^(1/3),(-Q281)^(1/3)),'OddsRatio_working_3-way'!AM281-'OddsRatio_working_3-way'!R281/3)</f>
        <v>-0.61463881594251013</v>
      </c>
      <c r="AT281" s="11">
        <f>IF(('OddsRatio_working_3-way'!X281=0),IF(Q281&gt;0,-Q281^(1/3),(-Q281)^(1/3)),'OddsRatio_working_3-way'!AN281-'OddsRatio_working_3-way'!R281/3)</f>
        <v>-0.45245789196191427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3.76</v>
      </c>
      <c r="B282" s="4">
        <f>IF('True_Odds_Calculator_3-way'!B283="","",'True_Odds_Calculator_3-way'!B283)</f>
        <v>3.81</v>
      </c>
      <c r="C282" s="4">
        <f>IF('True_Odds_Calculator_3-way'!C283="","",'True_Odds_Calculator_3-way'!C283)</f>
        <v>2.02</v>
      </c>
      <c r="D282" s="9">
        <f t="shared" si="65"/>
        <v>0.25880665220002447</v>
      </c>
      <c r="E282" s="9">
        <f t="shared" si="66"/>
        <v>0.25537759111824859</v>
      </c>
      <c r="F282" s="9">
        <f t="shared" si="67"/>
        <v>0.48581575668172716</v>
      </c>
      <c r="G282" s="9">
        <f t="shared" si="68"/>
        <v>1.0376406948486296</v>
      </c>
      <c r="H282" s="9">
        <f t="shared" si="69"/>
        <v>3.8638883177822176</v>
      </c>
      <c r="I282" s="9">
        <f t="shared" si="70"/>
        <v>3.9157703525246492</v>
      </c>
      <c r="J282" s="9">
        <f t="shared" si="71"/>
        <v>2.0583935087456018</v>
      </c>
      <c r="K282" s="11">
        <f t="shared" si="72"/>
        <v>0.26595744680851063</v>
      </c>
      <c r="L282" s="11">
        <f t="shared" si="73"/>
        <v>0.26246719160104987</v>
      </c>
      <c r="M282" s="11">
        <f t="shared" si="74"/>
        <v>0.49504950495049505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-0.27337033418537027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0.22773051304125219</v>
      </c>
      <c r="Q282" s="11">
        <f>2*'OddsRatio_working_3-way'!K282*'OddsRatio_working_3-way'!L282*'OddsRatio_working_3-way'!M282</f>
        <v>6.9113964504173647E-2</v>
      </c>
      <c r="R282" s="11">
        <f t="shared" si="75"/>
        <v>0</v>
      </c>
      <c r="S282" s="11">
        <f t="shared" si="76"/>
        <v>-0.83304764476320214</v>
      </c>
      <c r="T282" s="11">
        <f t="shared" si="77"/>
        <v>-0.25282174347896874</v>
      </c>
      <c r="U282" s="11">
        <f>'OddsRatio_working_3-way'!S282-'OddsRatio_working_3-way'!R282^2/3</f>
        <v>-0.83304764476320214</v>
      </c>
      <c r="V282" s="11">
        <f>'OddsRatio_working_3-way'!S282*'OddsRatio_working_3-way'!R282/3-2*'OddsRatio_working_3-way'!R282^3/27-'OddsRatio_working_3-way'!T282</f>
        <v>0.25282174347896874</v>
      </c>
      <c r="W282" s="11">
        <f>'OddsRatio_working_3-way'!V282^2+4*'OddsRatio_working_3-way'!U282^3/27</f>
        <v>-2.172690279524378E-2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0.14632646443055786</v>
      </c>
      <c r="Y282" s="11">
        <f>IF('OddsRatio_working_3-way'!W282&gt;=0,IF('OddsRatio_working_3-way'!V282+SQRT('OddsRatio_working_3-way'!W282)&gt;0,0,PI()),ACOS('OddsRatio_working_3-way'!V282/(2*'OddsRatio_working_3-way'!X282)))</f>
        <v>0.52784167176018326</v>
      </c>
      <c r="Z282" s="11">
        <f>'OddsRatio_working_3-way'!X282^(1/3)*COS('OddsRatio_working_3-way'!Y282/3)</f>
        <v>0.51882034742431493</v>
      </c>
      <c r="AA282" s="11">
        <f>'OddsRatio_working_3-way'!X282^(1/3)*COS(('OddsRatio_working_3-way'!Y282+2*PI())/3)</f>
        <v>-0.33929131363069759</v>
      </c>
      <c r="AB282" s="11">
        <f>'OddsRatio_working_3-way'!X282^(1/3)*COS(('OddsRatio_working_3-way'!Y282+4*PI())/3)</f>
        <v>-0.17952903379361715</v>
      </c>
      <c r="AC282" s="11">
        <f>'OddsRatio_working_3-way'!X282^(1/3)*SIN('OddsRatio_working_3-way'!Y282/3)</f>
        <v>9.2238795270286666E-2</v>
      </c>
      <c r="AD282" s="11">
        <f>'OddsRatio_working_3-way'!X282^(1/3)*SIN(('OddsRatio_working_3-way'!Y282+2*PI())/3)</f>
        <v>0.40319220323458194</v>
      </c>
      <c r="AE282" s="11">
        <f>'OddsRatio_working_3-way'!X282^(1/3)*SIN(('OddsRatio_working_3-way'!Y282+4*PI())/3)</f>
        <v>-0.49543099850486855</v>
      </c>
      <c r="AF282" s="11">
        <f>-'OddsRatio_working_3-way'!U282/(3*'OddsRatio_working_3-way'!X282^(1/3))*COS(('OddsRatio_working_3-way'!Y282)/3)</f>
        <v>0.51882034742431471</v>
      </c>
      <c r="AG282" s="11">
        <f>-'OddsRatio_working_3-way'!U282/(3*'OddsRatio_working_3-way'!X282^(1/3))*COS(('OddsRatio_working_3-way'!Y282+2*PI())/3)</f>
        <v>-0.33929131363069742</v>
      </c>
      <c r="AH282" s="11">
        <f>-'OddsRatio_working_3-way'!U282/(3*'OddsRatio_working_3-way'!X282^(1/3))*COS(('OddsRatio_working_3-way'!Y282+4*PI())/3)</f>
        <v>-0.17952903379361709</v>
      </c>
      <c r="AI282" s="11">
        <f>'OddsRatio_working_3-way'!U282/(3*'OddsRatio_working_3-way'!X282^(1/3))*SIN(('OddsRatio_working_3-way'!Y282)/3)</f>
        <v>-9.2238795270286625E-2</v>
      </c>
      <c r="AJ282" s="11">
        <f>'OddsRatio_working_3-way'!U282/(3*'OddsRatio_working_3-way'!X282^(1/3))*SIN(('OddsRatio_working_3-way'!Y282+2*PI())/3)</f>
        <v>-0.40319220323458177</v>
      </c>
      <c r="AK282" s="11">
        <f>'OddsRatio_working_3-way'!U282/(3*'OddsRatio_working_3-way'!X282^(1/3))*SIN(('OddsRatio_working_3-way'!Y282+4*PI())/3)</f>
        <v>0.49543099850486833</v>
      </c>
      <c r="AL282" s="11">
        <f>'OddsRatio_working_3-way'!Z282+'OddsRatio_working_3-way'!AF282</f>
        <v>1.0376406948486296</v>
      </c>
      <c r="AM282" s="11">
        <f>'OddsRatio_working_3-way'!AA282+'OddsRatio_working_3-way'!AG282</f>
        <v>-0.67858262726139507</v>
      </c>
      <c r="AN282" s="11">
        <f>'OddsRatio_working_3-way'!AB282+'OddsRatio_working_3-way'!AH282</f>
        <v>-0.35905806758723424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1.0376406948486296</v>
      </c>
      <c r="AS282" s="11">
        <f>IF(('OddsRatio_working_3-way'!X282=0),IF(Q282&gt;0,-Q282^(1/3),(-Q282)^(1/3)),'OddsRatio_working_3-way'!AM282-'OddsRatio_working_3-way'!R282/3)</f>
        <v>-0.67858262726139507</v>
      </c>
      <c r="AT282" s="11">
        <f>IF(('OddsRatio_working_3-way'!X282=0),IF(Q282&gt;0,-Q282^(1/3),(-Q282)^(1/3)),'OddsRatio_working_3-way'!AN282-'OddsRatio_working_3-way'!R282/3)</f>
        <v>-0.35905806758723424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6.46</v>
      </c>
      <c r="B283" s="4">
        <f>IF('True_Odds_Calculator_3-way'!B284="","",'True_Odds_Calculator_3-way'!B284)</f>
        <v>4.2699999999999996</v>
      </c>
      <c r="C283" s="4">
        <f>IF('True_Odds_Calculator_3-way'!C284="","",'True_Odds_Calculator_3-way'!C284)</f>
        <v>1.57</v>
      </c>
      <c r="D283" s="9">
        <f t="shared" si="65"/>
        <v>0.14860155556815027</v>
      </c>
      <c r="E283" s="9">
        <f t="shared" si="66"/>
        <v>0.22566503087814646</v>
      </c>
      <c r="F283" s="9">
        <f t="shared" si="67"/>
        <v>0.62573341355370327</v>
      </c>
      <c r="G283" s="9">
        <f t="shared" si="68"/>
        <v>1.0493415121752303</v>
      </c>
      <c r="H283" s="9">
        <f t="shared" si="69"/>
        <v>6.7294046564767571</v>
      </c>
      <c r="I283" s="9">
        <f t="shared" si="70"/>
        <v>4.4313467448130028</v>
      </c>
      <c r="J283" s="9">
        <f t="shared" si="71"/>
        <v>1.5981246619398815</v>
      </c>
      <c r="K283" s="11">
        <f t="shared" si="72"/>
        <v>0.15479876160990713</v>
      </c>
      <c r="L283" s="11">
        <f t="shared" si="73"/>
        <v>0.23419203747072601</v>
      </c>
      <c r="M283" s="11">
        <f t="shared" si="74"/>
        <v>0.63694267515923564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-0.23499315148425448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0.21474492205613693</v>
      </c>
      <c r="Q283" s="11">
        <f>2*'OddsRatio_working_3-way'!K283*'OddsRatio_working_3-way'!L283*'OddsRatio_working_3-way'!M283</f>
        <v>4.6181703667986435E-2</v>
      </c>
      <c r="R283" s="11">
        <f t="shared" si="75"/>
        <v>0</v>
      </c>
      <c r="S283" s="11">
        <f t="shared" si="76"/>
        <v>-0.91383481050308712</v>
      </c>
      <c r="T283" s="11">
        <f t="shared" si="77"/>
        <v>-0.19652361516195421</v>
      </c>
      <c r="U283" s="11">
        <f>'OddsRatio_working_3-way'!S283-'OddsRatio_working_3-way'!R283^2/3</f>
        <v>-0.91383481050308712</v>
      </c>
      <c r="V283" s="11">
        <f>'OddsRatio_working_3-way'!S283*'OddsRatio_working_3-way'!R283/3-2*'OddsRatio_working_3-way'!R283^3/27-'OddsRatio_working_3-way'!T283</f>
        <v>0.19652361516195421</v>
      </c>
      <c r="W283" s="11">
        <f>'OddsRatio_working_3-way'!V283^2+4*'OddsRatio_working_3-way'!U283^3/27</f>
        <v>-7.4435953555249457E-2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0.16812010949881437</v>
      </c>
      <c r="Y283" s="11">
        <f>IF('OddsRatio_working_3-way'!W283&gt;=0,IF('OddsRatio_working_3-way'!V283+SQRT('OddsRatio_working_3-way'!W283)&gt;0,0,PI()),ACOS('OddsRatio_working_3-way'!V283/(2*'OddsRatio_working_3-way'!X283)))</f>
        <v>0.94656485827660986</v>
      </c>
      <c r="Z283" s="11">
        <f>'OddsRatio_working_3-way'!X283^(1/3)*COS('OddsRatio_working_3-way'!Y283/3)</f>
        <v>0.52467075608761526</v>
      </c>
      <c r="AA283" s="11">
        <f>'OddsRatio_working_3-way'!X283^(1/3)*COS(('OddsRatio_working_3-way'!Y283+2*PI())/3)</f>
        <v>-0.41065648546149591</v>
      </c>
      <c r="AB283" s="11">
        <f>'OddsRatio_working_3-way'!X283^(1/3)*COS(('OddsRatio_working_3-way'!Y283+4*PI())/3)</f>
        <v>-0.1140142706261195</v>
      </c>
      <c r="AC283" s="11">
        <f>'OddsRatio_working_3-way'!X283^(1/3)*SIN('OddsRatio_working_3-way'!Y283/3)</f>
        <v>0.17126646258821135</v>
      </c>
      <c r="AD283" s="11">
        <f>'OddsRatio_working_3-way'!X283^(1/3)*SIN(('OddsRatio_working_3-way'!Y283+2*PI())/3)</f>
        <v>0.36874497210055801</v>
      </c>
      <c r="AE283" s="11">
        <f>'OddsRatio_working_3-way'!X283^(1/3)*SIN(('OddsRatio_working_3-way'!Y283+4*PI())/3)</f>
        <v>-0.54001143468876944</v>
      </c>
      <c r="AF283" s="11">
        <f>-'OddsRatio_working_3-way'!U283/(3*'OddsRatio_working_3-way'!X283^(1/3))*COS(('OddsRatio_working_3-way'!Y283)/3)</f>
        <v>0.52467075608761515</v>
      </c>
      <c r="AG283" s="11">
        <f>-'OddsRatio_working_3-way'!U283/(3*'OddsRatio_working_3-way'!X283^(1/3))*COS(('OddsRatio_working_3-way'!Y283+2*PI())/3)</f>
        <v>-0.4106564854614958</v>
      </c>
      <c r="AH283" s="11">
        <f>-'OddsRatio_working_3-way'!U283/(3*'OddsRatio_working_3-way'!X283^(1/3))*COS(('OddsRatio_working_3-way'!Y283+4*PI())/3)</f>
        <v>-0.11401427062611948</v>
      </c>
      <c r="AI283" s="11">
        <f>'OddsRatio_working_3-way'!U283/(3*'OddsRatio_working_3-way'!X283^(1/3))*SIN(('OddsRatio_working_3-way'!Y283)/3)</f>
        <v>-0.17126646258821132</v>
      </c>
      <c r="AJ283" s="11">
        <f>'OddsRatio_working_3-way'!U283/(3*'OddsRatio_working_3-way'!X283^(1/3))*SIN(('OddsRatio_working_3-way'!Y283+2*PI())/3)</f>
        <v>-0.36874497210055796</v>
      </c>
      <c r="AK283" s="11">
        <f>'OddsRatio_working_3-way'!U283/(3*'OddsRatio_working_3-way'!X283^(1/3))*SIN(('OddsRatio_working_3-way'!Y283+4*PI())/3)</f>
        <v>0.54001143468876933</v>
      </c>
      <c r="AL283" s="11">
        <f>'OddsRatio_working_3-way'!Z283+'OddsRatio_working_3-way'!AF283</f>
        <v>1.0493415121752303</v>
      </c>
      <c r="AM283" s="11">
        <f>'OddsRatio_working_3-way'!AA283+'OddsRatio_working_3-way'!AG283</f>
        <v>-0.82131297092299171</v>
      </c>
      <c r="AN283" s="11">
        <f>'OddsRatio_working_3-way'!AB283+'OddsRatio_working_3-way'!AH283</f>
        <v>-0.22802854125223898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1.0493415121752303</v>
      </c>
      <c r="AS283" s="11">
        <f>IF(('OddsRatio_working_3-way'!X283=0),IF(Q283&gt;0,-Q283^(1/3),(-Q283)^(1/3)),'OddsRatio_working_3-way'!AM283-'OddsRatio_working_3-way'!R283/3)</f>
        <v>-0.82131297092299171</v>
      </c>
      <c r="AT283" s="11">
        <f>IF(('OddsRatio_working_3-way'!X283=0),IF(Q283&gt;0,-Q283^(1/3),(-Q283)^(1/3)),'OddsRatio_working_3-way'!AN283-'OddsRatio_working_3-way'!R283/3)</f>
        <v>-0.22802854125223898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3.73</v>
      </c>
      <c r="B284" s="4">
        <f>IF('True_Odds_Calculator_3-way'!B285="","",'True_Odds_Calculator_3-way'!B285)</f>
        <v>3</v>
      </c>
      <c r="C284" s="4">
        <f>IF('True_Odds_Calculator_3-way'!C285="","",'True_Odds_Calculator_3-way'!C285)</f>
        <v>2.35</v>
      </c>
      <c r="D284" s="9">
        <f t="shared" si="65"/>
        <v>0.26014162108058053</v>
      </c>
      <c r="E284" s="9">
        <f t="shared" si="66"/>
        <v>0.3243004376069723</v>
      </c>
      <c r="F284" s="9">
        <f t="shared" si="67"/>
        <v>0.41555794131244689</v>
      </c>
      <c r="G284" s="9">
        <f t="shared" si="68"/>
        <v>1.0417802198773543</v>
      </c>
      <c r="H284" s="9">
        <f t="shared" si="69"/>
        <v>3.844060000265177</v>
      </c>
      <c r="I284" s="9">
        <f t="shared" si="70"/>
        <v>3.0835604397547089</v>
      </c>
      <c r="J284" s="9">
        <f t="shared" si="71"/>
        <v>2.4064032968344282</v>
      </c>
      <c r="K284" s="11">
        <f t="shared" si="72"/>
        <v>0.26809651474530832</v>
      </c>
      <c r="L284" s="11">
        <f t="shared" si="73"/>
        <v>0.33333333333333331</v>
      </c>
      <c r="M284" s="11">
        <f t="shared" si="74"/>
        <v>0.42553191489361702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-0.28030346243796689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0.23120947654630841</v>
      </c>
      <c r="Q284" s="11">
        <f>2*'OddsRatio_working_3-way'!K284*'OddsRatio_working_3-way'!L284*'OddsRatio_working_3-way'!M284</f>
        <v>7.605574886391725E-2</v>
      </c>
      <c r="R284" s="11">
        <f t="shared" si="75"/>
        <v>0</v>
      </c>
      <c r="S284" s="11">
        <f t="shared" si="76"/>
        <v>-0.82485415818749186</v>
      </c>
      <c r="T284" s="11">
        <f t="shared" si="77"/>
        <v>-0.27133360466693812</v>
      </c>
      <c r="U284" s="11">
        <f>'OddsRatio_working_3-way'!S284-'OddsRatio_working_3-way'!R284^2/3</f>
        <v>-0.82485415818749186</v>
      </c>
      <c r="V284" s="11">
        <f>'OddsRatio_working_3-way'!S284*'OddsRatio_working_3-way'!R284/3-2*'OddsRatio_working_3-way'!R284^3/27-'OddsRatio_working_3-way'!T284</f>
        <v>0.27133360466693812</v>
      </c>
      <c r="W284" s="11">
        <f>'OddsRatio_working_3-way'!V284^2+4*'OddsRatio_working_3-way'!U284^3/27</f>
        <v>-9.521465628641701E-3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0.14417297826759698</v>
      </c>
      <c r="Y284" s="11">
        <f>IF('OddsRatio_working_3-way'!W284&gt;=0,IF('OddsRatio_working_3-way'!V284+SQRT('OddsRatio_working_3-way'!W284)&gt;0,0,PI()),ACOS('OddsRatio_working_3-way'!V284/(2*'OddsRatio_working_3-way'!X284)))</f>
        <v>0.34522242307781315</v>
      </c>
      <c r="Z284" s="11">
        <f>'OddsRatio_working_3-way'!X284^(1/3)*COS('OddsRatio_working_3-way'!Y284/3)</f>
        <v>0.52089010993867702</v>
      </c>
      <c r="AA284" s="11">
        <f>'OddsRatio_working_3-way'!X284^(1/3)*COS(('OddsRatio_working_3-way'!Y284+2*PI())/3)</f>
        <v>-0.31258582186941097</v>
      </c>
      <c r="AB284" s="11">
        <f>'OddsRatio_working_3-way'!X284^(1/3)*COS(('OddsRatio_working_3-way'!Y284+4*PI())/3)</f>
        <v>-0.20830428806926632</v>
      </c>
      <c r="AC284" s="11">
        <f>'OddsRatio_working_3-way'!X284^(1/3)*SIN('OddsRatio_working_3-way'!Y284/3)</f>
        <v>6.020697161102076E-2</v>
      </c>
      <c r="AD284" s="11">
        <f>'OddsRatio_working_3-way'!X284^(1/3)*SIN(('OddsRatio_working_3-way'!Y284+2*PI())/3)</f>
        <v>0.42100058198145296</v>
      </c>
      <c r="AE284" s="11">
        <f>'OddsRatio_working_3-way'!X284^(1/3)*SIN(('OddsRatio_working_3-way'!Y284+4*PI())/3)</f>
        <v>-0.48120755359247364</v>
      </c>
      <c r="AF284" s="11">
        <f>-'OddsRatio_working_3-way'!U284/(3*'OddsRatio_working_3-way'!X284^(1/3))*COS(('OddsRatio_working_3-way'!Y284)/3)</f>
        <v>0.52089010993867713</v>
      </c>
      <c r="AG284" s="11">
        <f>-'OddsRatio_working_3-way'!U284/(3*'OddsRatio_working_3-way'!X284^(1/3))*COS(('OddsRatio_working_3-way'!Y284+2*PI())/3)</f>
        <v>-0.31258582186941108</v>
      </c>
      <c r="AH284" s="11">
        <f>-'OddsRatio_working_3-way'!U284/(3*'OddsRatio_working_3-way'!X284^(1/3))*COS(('OddsRatio_working_3-way'!Y284+4*PI())/3)</f>
        <v>-0.20830428806926637</v>
      </c>
      <c r="AI284" s="11">
        <f>'OddsRatio_working_3-way'!U284/(3*'OddsRatio_working_3-way'!X284^(1/3))*SIN(('OddsRatio_working_3-way'!Y284)/3)</f>
        <v>-6.0206971611020774E-2</v>
      </c>
      <c r="AJ284" s="11">
        <f>'OddsRatio_working_3-way'!U284/(3*'OddsRatio_working_3-way'!X284^(1/3))*SIN(('OddsRatio_working_3-way'!Y284+2*PI())/3)</f>
        <v>-0.42100058198145307</v>
      </c>
      <c r="AK284" s="11">
        <f>'OddsRatio_working_3-way'!U284/(3*'OddsRatio_working_3-way'!X284^(1/3))*SIN(('OddsRatio_working_3-way'!Y284+4*PI())/3)</f>
        <v>0.48120755359247375</v>
      </c>
      <c r="AL284" s="11">
        <f>'OddsRatio_working_3-way'!Z284+'OddsRatio_working_3-way'!AF284</f>
        <v>1.0417802198773543</v>
      </c>
      <c r="AM284" s="11">
        <f>'OddsRatio_working_3-way'!AA284+'OddsRatio_working_3-way'!AG284</f>
        <v>-0.62517164373882206</v>
      </c>
      <c r="AN284" s="11">
        <f>'OddsRatio_working_3-way'!AB284+'OddsRatio_working_3-way'!AH284</f>
        <v>-0.41660857613853269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1.0417802198773543</v>
      </c>
      <c r="AS284" s="11">
        <f>IF(('OddsRatio_working_3-way'!X284=0),IF(Q284&gt;0,-Q284^(1/3),(-Q284)^(1/3)),'OddsRatio_working_3-way'!AM284-'OddsRatio_working_3-way'!R284/3)</f>
        <v>-0.62517164373882206</v>
      </c>
      <c r="AT284" s="11">
        <f>IF(('OddsRatio_working_3-way'!X284=0),IF(Q284&gt;0,-Q284^(1/3),(-Q284)^(1/3)),'OddsRatio_working_3-way'!AN284-'OddsRatio_working_3-way'!R284/3)</f>
        <v>-0.41660857613853269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2.35</v>
      </c>
      <c r="B285" s="4">
        <f>IF('True_Odds_Calculator_3-way'!B286="","",'True_Odds_Calculator_3-way'!B286)</f>
        <v>3.13</v>
      </c>
      <c r="C285" s="4">
        <f>IF('True_Odds_Calculator_3-way'!C286="","",'True_Odds_Calculator_3-way'!C286)</f>
        <v>3.54</v>
      </c>
      <c r="D285" s="9">
        <f t="shared" si="65"/>
        <v>0.41538089533531614</v>
      </c>
      <c r="E285" s="9">
        <f t="shared" si="66"/>
        <v>0.3105001704005772</v>
      </c>
      <c r="F285" s="9">
        <f t="shared" si="67"/>
        <v>0.27411893426410694</v>
      </c>
      <c r="G285" s="9">
        <f t="shared" si="68"/>
        <v>1.0425399759681442</v>
      </c>
      <c r="H285" s="9">
        <f t="shared" si="69"/>
        <v>2.4074289675569944</v>
      </c>
      <c r="I285" s="9">
        <f t="shared" si="70"/>
        <v>3.2206101488121472</v>
      </c>
      <c r="J285" s="9">
        <f t="shared" si="71"/>
        <v>3.6480515389590864</v>
      </c>
      <c r="K285" s="11">
        <f t="shared" si="72"/>
        <v>0.42553191489361702</v>
      </c>
      <c r="L285" s="11">
        <f t="shared" si="73"/>
        <v>0.31948881789137379</v>
      </c>
      <c r="M285" s="11">
        <f t="shared" si="74"/>
        <v>0.2824858757062147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-0.2804991998377786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0.23119637981801539</v>
      </c>
      <c r="Q285" s="11">
        <f>2*'OddsRatio_working_3-way'!K285*'OddsRatio_working_3-way'!L285*'OddsRatio_working_3-way'!M285</f>
        <v>7.6809428510968586E-2</v>
      </c>
      <c r="R285" s="11">
        <f t="shared" si="75"/>
        <v>0</v>
      </c>
      <c r="S285" s="11">
        <f t="shared" si="76"/>
        <v>-0.82423186929489789</v>
      </c>
      <c r="T285" s="11">
        <f t="shared" si="77"/>
        <v>-0.27383118581225852</v>
      </c>
      <c r="U285" s="11">
        <f>'OddsRatio_working_3-way'!S285-'OddsRatio_working_3-way'!R285^2/3</f>
        <v>-0.82423186929489789</v>
      </c>
      <c r="V285" s="11">
        <f>'OddsRatio_working_3-way'!S285*'OddsRatio_working_3-way'!R285/3-2*'OddsRatio_working_3-way'!R285^3/27-'OddsRatio_working_3-way'!T285</f>
        <v>0.27383118581225852</v>
      </c>
      <c r="W285" s="11">
        <f>'OddsRatio_working_3-way'!V285^2+4*'OddsRatio_working_3-way'!U285^3/27</f>
        <v>-7.9718384136351905E-3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0.14400985794120383</v>
      </c>
      <c r="Y285" s="11">
        <f>IF('OddsRatio_working_3-way'!W285&gt;=0,IF('OddsRatio_working_3-way'!V285+SQRT('OddsRatio_working_3-way'!W285)&gt;0,0,PI()),ACOS('OddsRatio_working_3-way'!V285/(2*'OddsRatio_working_3-way'!X285)))</f>
        <v>0.31518952784848242</v>
      </c>
      <c r="Z285" s="11">
        <f>'OddsRatio_working_3-way'!X285^(1/3)*COS('OddsRatio_working_3-way'!Y285/3)</f>
        <v>0.5212699879840722</v>
      </c>
      <c r="AA285" s="11">
        <f>'OddsRatio_working_3-way'!X285^(1/3)*COS(('OddsRatio_working_3-way'!Y285+2*PI())/3)</f>
        <v>-0.30823926947269459</v>
      </c>
      <c r="AB285" s="11">
        <f>'OddsRatio_working_3-way'!X285^(1/3)*COS(('OddsRatio_working_3-way'!Y285+4*PI())/3)</f>
        <v>-0.2130307185113777</v>
      </c>
      <c r="AC285" s="11">
        <f>'OddsRatio_working_3-way'!X285^(1/3)*SIN('OddsRatio_working_3-way'!Y285/3)</f>
        <v>5.4968682526670538E-2</v>
      </c>
      <c r="AD285" s="11">
        <f>'OddsRatio_working_3-way'!X285^(1/3)*SIN(('OddsRatio_working_3-way'!Y285+2*PI())/3)</f>
        <v>0.42394871056128031</v>
      </c>
      <c r="AE285" s="11">
        <f>'OddsRatio_working_3-way'!X285^(1/3)*SIN(('OddsRatio_working_3-way'!Y285+4*PI())/3)</f>
        <v>-0.47891739308795084</v>
      </c>
      <c r="AF285" s="11">
        <f>-'OddsRatio_working_3-way'!U285/(3*'OddsRatio_working_3-way'!X285^(1/3))*COS(('OddsRatio_working_3-way'!Y285)/3)</f>
        <v>0.52126998798407209</v>
      </c>
      <c r="AG285" s="11">
        <f>-'OddsRatio_working_3-way'!U285/(3*'OddsRatio_working_3-way'!X285^(1/3))*COS(('OddsRatio_working_3-way'!Y285+2*PI())/3)</f>
        <v>-0.30823926947269453</v>
      </c>
      <c r="AH285" s="11">
        <f>-'OddsRatio_working_3-way'!U285/(3*'OddsRatio_working_3-way'!X285^(1/3))*COS(('OddsRatio_working_3-way'!Y285+4*PI())/3)</f>
        <v>-0.21303071851137764</v>
      </c>
      <c r="AI285" s="11">
        <f>'OddsRatio_working_3-way'!U285/(3*'OddsRatio_working_3-way'!X285^(1/3))*SIN(('OddsRatio_working_3-way'!Y285)/3)</f>
        <v>-5.4968682526670531E-2</v>
      </c>
      <c r="AJ285" s="11">
        <f>'OddsRatio_working_3-way'!U285/(3*'OddsRatio_working_3-way'!X285^(1/3))*SIN(('OddsRatio_working_3-way'!Y285+2*PI())/3)</f>
        <v>-0.4239487105612802</v>
      </c>
      <c r="AK285" s="11">
        <f>'OddsRatio_working_3-way'!U285/(3*'OddsRatio_working_3-way'!X285^(1/3))*SIN(('OddsRatio_working_3-way'!Y285+4*PI())/3)</f>
        <v>0.47891739308795073</v>
      </c>
      <c r="AL285" s="11">
        <f>'OddsRatio_working_3-way'!Z285+'OddsRatio_working_3-way'!AF285</f>
        <v>1.0425399759681442</v>
      </c>
      <c r="AM285" s="11">
        <f>'OddsRatio_working_3-way'!AA285+'OddsRatio_working_3-way'!AG285</f>
        <v>-0.61647853894538907</v>
      </c>
      <c r="AN285" s="11">
        <f>'OddsRatio_working_3-way'!AB285+'OddsRatio_working_3-way'!AH285</f>
        <v>-0.42606143702275534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1.0425399759681442</v>
      </c>
      <c r="AS285" s="11">
        <f>IF(('OddsRatio_working_3-way'!X285=0),IF(Q285&gt;0,-Q285^(1/3),(-Q285)^(1/3)),'OddsRatio_working_3-way'!AM285-'OddsRatio_working_3-way'!R285/3)</f>
        <v>-0.61647853894538907</v>
      </c>
      <c r="AT285" s="11">
        <f>IF(('OddsRatio_working_3-way'!X285=0),IF(Q285&gt;0,-Q285^(1/3),(-Q285)^(1/3)),'OddsRatio_working_3-way'!AN285-'OddsRatio_working_3-way'!R285/3)</f>
        <v>-0.42606143702275534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4.01</v>
      </c>
      <c r="B286" s="4">
        <f>IF('True_Odds_Calculator_3-way'!B287="","",'True_Odds_Calculator_3-way'!B287)</f>
        <v>3.54</v>
      </c>
      <c r="C286" s="4">
        <f>IF('True_Odds_Calculator_3-way'!C287="","",'True_Odds_Calculator_3-way'!C287)</f>
        <v>2.0099999999999998</v>
      </c>
      <c r="D286" s="9">
        <f t="shared" si="65"/>
        <v>0.24082561506885811</v>
      </c>
      <c r="E286" s="9">
        <f t="shared" si="66"/>
        <v>0.2732128634229683</v>
      </c>
      <c r="F286" s="9">
        <f t="shared" si="67"/>
        <v>0.48596152150817323</v>
      </c>
      <c r="G286" s="9">
        <f t="shared" si="68"/>
        <v>1.0473030601810913</v>
      </c>
      <c r="H286" s="9">
        <f t="shared" si="69"/>
        <v>4.1523822111450848</v>
      </c>
      <c r="I286" s="9">
        <f t="shared" si="70"/>
        <v>3.6601497728599721</v>
      </c>
      <c r="J286" s="9">
        <f t="shared" si="71"/>
        <v>2.0577760907829021</v>
      </c>
      <c r="K286" s="11">
        <f t="shared" si="72"/>
        <v>0.24937655860349128</v>
      </c>
      <c r="L286" s="11">
        <f t="shared" si="73"/>
        <v>0.2824858757062147</v>
      </c>
      <c r="M286" s="11">
        <f t="shared" si="74"/>
        <v>0.49751243781094534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-0.27063121912451882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0.22991121011312127</v>
      </c>
      <c r="Q286" s="11">
        <f>2*'OddsRatio_working_3-way'!K286*'OddsRatio_working_3-way'!L286*'OddsRatio_working_3-way'!M286</f>
        <v>7.0094881132049175E-2</v>
      </c>
      <c r="R286" s="11">
        <f t="shared" si="75"/>
        <v>0</v>
      </c>
      <c r="S286" s="11">
        <f t="shared" si="76"/>
        <v>-0.84953691173130297</v>
      </c>
      <c r="T286" s="11">
        <f t="shared" si="77"/>
        <v>-0.25900515601564117</v>
      </c>
      <c r="U286" s="11">
        <f>'OddsRatio_working_3-way'!S286-'OddsRatio_working_3-way'!R286^2/3</f>
        <v>-0.84953691173130297</v>
      </c>
      <c r="V286" s="11">
        <f>'OddsRatio_working_3-way'!S286*'OddsRatio_working_3-way'!R286/3-2*'OddsRatio_working_3-way'!R286^3/27-'OddsRatio_working_3-way'!T286</f>
        <v>0.25900515601564117</v>
      </c>
      <c r="W286" s="11">
        <f>'OddsRatio_working_3-way'!V286^2+4*'OddsRatio_working_3-way'!U286^3/27</f>
        <v>-2.374918885030422E-2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0.15069245144746871</v>
      </c>
      <c r="Y286" s="11">
        <f>IF('OddsRatio_working_3-way'!W286&gt;=0,IF('OddsRatio_working_3-way'!V286+SQRT('OddsRatio_working_3-way'!W286)&gt;0,0,PI()),ACOS('OddsRatio_working_3-way'!V286/(2*'OddsRatio_working_3-way'!X286)))</f>
        <v>0.53673392200079184</v>
      </c>
      <c r="Z286" s="11">
        <f>'OddsRatio_working_3-way'!X286^(1/3)*COS('OddsRatio_working_3-way'!Y286/3)</f>
        <v>0.52365153009054566</v>
      </c>
      <c r="AA286" s="11">
        <f>'OddsRatio_working_3-way'!X286^(1/3)*COS(('OddsRatio_working_3-way'!Y286+2*PI())/3)</f>
        <v>-0.34383816781582022</v>
      </c>
      <c r="AB286" s="11">
        <f>'OddsRatio_working_3-way'!X286^(1/3)*COS(('OddsRatio_working_3-way'!Y286+4*PI())/3)</f>
        <v>-0.17981336227472536</v>
      </c>
      <c r="AC286" s="11">
        <f>'OddsRatio_working_3-way'!X286^(1/3)*SIN('OddsRatio_working_3-way'!Y286/3)</f>
        <v>9.4699765632927105E-2</v>
      </c>
      <c r="AD286" s="11">
        <f>'OddsRatio_working_3-way'!X286^(1/3)*SIN(('OddsRatio_working_3-way'!Y286+2*PI())/3)</f>
        <v>0.40614564497254041</v>
      </c>
      <c r="AE286" s="11">
        <f>'OddsRatio_working_3-way'!X286^(1/3)*SIN(('OddsRatio_working_3-way'!Y286+4*PI())/3)</f>
        <v>-0.5008454106054675</v>
      </c>
      <c r="AF286" s="11">
        <f>-'OddsRatio_working_3-way'!U286/(3*'OddsRatio_working_3-way'!X286^(1/3))*COS(('OddsRatio_working_3-way'!Y286)/3)</f>
        <v>0.52365153009054566</v>
      </c>
      <c r="AG286" s="11">
        <f>-'OddsRatio_working_3-way'!U286/(3*'OddsRatio_working_3-way'!X286^(1/3))*COS(('OddsRatio_working_3-way'!Y286+2*PI())/3)</f>
        <v>-0.34383816781582022</v>
      </c>
      <c r="AH286" s="11">
        <f>-'OddsRatio_working_3-way'!U286/(3*'OddsRatio_working_3-way'!X286^(1/3))*COS(('OddsRatio_working_3-way'!Y286+4*PI())/3)</f>
        <v>-0.17981336227472536</v>
      </c>
      <c r="AI286" s="11">
        <f>'OddsRatio_working_3-way'!U286/(3*'OddsRatio_working_3-way'!X286^(1/3))*SIN(('OddsRatio_working_3-way'!Y286)/3)</f>
        <v>-9.4699765632927105E-2</v>
      </c>
      <c r="AJ286" s="11">
        <f>'OddsRatio_working_3-way'!U286/(3*'OddsRatio_working_3-way'!X286^(1/3))*SIN(('OddsRatio_working_3-way'!Y286+2*PI())/3)</f>
        <v>-0.40614564497254041</v>
      </c>
      <c r="AK286" s="11">
        <f>'OddsRatio_working_3-way'!U286/(3*'OddsRatio_working_3-way'!X286^(1/3))*SIN(('OddsRatio_working_3-way'!Y286+4*PI())/3)</f>
        <v>0.5008454106054675</v>
      </c>
      <c r="AL286" s="11">
        <f>'OddsRatio_working_3-way'!Z286+'OddsRatio_working_3-way'!AF286</f>
        <v>1.0473030601810913</v>
      </c>
      <c r="AM286" s="11">
        <f>'OddsRatio_working_3-way'!AA286+'OddsRatio_working_3-way'!AG286</f>
        <v>-0.68767633563164043</v>
      </c>
      <c r="AN286" s="11">
        <f>'OddsRatio_working_3-way'!AB286+'OddsRatio_working_3-way'!AH286</f>
        <v>-0.35962672454945072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1.0473030601810913</v>
      </c>
      <c r="AS286" s="11">
        <f>IF(('OddsRatio_working_3-way'!X286=0),IF(Q286&gt;0,-Q286^(1/3),(-Q286)^(1/3)),'OddsRatio_working_3-way'!AM286-'OddsRatio_working_3-way'!R286/3)</f>
        <v>-0.68767633563164043</v>
      </c>
      <c r="AT286" s="11">
        <f>IF(('OddsRatio_working_3-way'!X286=0),IF(Q286&gt;0,-Q286^(1/3),(-Q286)^(1/3)),'OddsRatio_working_3-way'!AN286-'OddsRatio_working_3-way'!R286/3)</f>
        <v>-0.35962672454945072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2.5</v>
      </c>
      <c r="B287" s="4">
        <f>IF('True_Odds_Calculator_3-way'!B288="","",'True_Odds_Calculator_3-way'!B288)</f>
        <v>3.02</v>
      </c>
      <c r="C287" s="4">
        <f>IF('True_Odds_Calculator_3-way'!C288="","",'True_Odds_Calculator_3-way'!C288)</f>
        <v>3.38</v>
      </c>
      <c r="D287" s="9">
        <f t="shared" si="65"/>
        <v>0.3903098731559983</v>
      </c>
      <c r="E287" s="9">
        <f t="shared" si="66"/>
        <v>0.32220819306748189</v>
      </c>
      <c r="F287" s="9">
        <f t="shared" si="67"/>
        <v>0.28748193377651998</v>
      </c>
      <c r="G287" s="9">
        <f t="shared" si="68"/>
        <v>1.0413779217934735</v>
      </c>
      <c r="H287" s="9">
        <f t="shared" si="69"/>
        <v>2.5620668826902104</v>
      </c>
      <c r="I287" s="9">
        <f t="shared" si="70"/>
        <v>3.1035834020228168</v>
      </c>
      <c r="J287" s="9">
        <f t="shared" si="71"/>
        <v>3.4784794538684669</v>
      </c>
      <c r="K287" s="11">
        <f t="shared" si="72"/>
        <v>0.4</v>
      </c>
      <c r="L287" s="11">
        <f t="shared" si="73"/>
        <v>0.33112582781456956</v>
      </c>
      <c r="M287" s="11">
        <f t="shared" si="74"/>
        <v>0.29585798816568049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-0.28258944315999857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0.23120028214271715</v>
      </c>
      <c r="Q287" s="11">
        <f>2*'OddsRatio_working_3-way'!K287*'OddsRatio_working_3-way'!L287*'OddsRatio_working_3-way'!M287</f>
        <v>7.8372976997531263E-2</v>
      </c>
      <c r="R287" s="11">
        <f t="shared" si="75"/>
        <v>0</v>
      </c>
      <c r="S287" s="11">
        <f t="shared" si="76"/>
        <v>-0.81814904179493531</v>
      </c>
      <c r="T287" s="11">
        <f t="shared" si="77"/>
        <v>-0.27733865823557136</v>
      </c>
      <c r="U287" s="11">
        <f>'OddsRatio_working_3-way'!S287-'OddsRatio_working_3-way'!R287^2/3</f>
        <v>-0.81814904179493531</v>
      </c>
      <c r="V287" s="11">
        <f>'OddsRatio_working_3-way'!S287*'OddsRatio_working_3-way'!R287/3-2*'OddsRatio_working_3-way'!R287^3/27-'OddsRatio_working_3-way'!T287</f>
        <v>0.27733865823557136</v>
      </c>
      <c r="W287" s="11">
        <f>'OddsRatio_working_3-way'!V287^2+4*'OddsRatio_working_3-way'!U287^3/27</f>
        <v>-4.2155158838138723E-3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0.14241861468547654</v>
      </c>
      <c r="Y287" s="11">
        <f>IF('OddsRatio_working_3-way'!W287&gt;=0,IF('OddsRatio_working_3-way'!V287+SQRT('OddsRatio_working_3-way'!W287)&gt;0,0,PI()),ACOS('OddsRatio_working_3-way'!V287/(2*'OddsRatio_working_3-way'!X287)))</f>
        <v>0.22996581101233682</v>
      </c>
      <c r="Z287" s="11">
        <f>'OddsRatio_working_3-way'!X287^(1/3)*COS('OddsRatio_working_3-way'!Y287/3)</f>
        <v>0.52068896089673677</v>
      </c>
      <c r="AA287" s="11">
        <f>'OddsRatio_working_3-way'!X287^(1/3)*COS(('OddsRatio_working_3-way'!Y287+2*PI())/3)</f>
        <v>-0.29497849478314037</v>
      </c>
      <c r="AB287" s="11">
        <f>'OddsRatio_working_3-way'!X287^(1/3)*COS(('OddsRatio_working_3-way'!Y287+4*PI())/3)</f>
        <v>-0.22571046611359658</v>
      </c>
      <c r="AC287" s="11">
        <f>'OddsRatio_working_3-way'!X287^(1/3)*SIN('OddsRatio_working_3-way'!Y287/3)</f>
        <v>3.9991914998596098E-2</v>
      </c>
      <c r="AD287" s="11">
        <f>'OddsRatio_working_3-way'!X287^(1/3)*SIN(('OddsRatio_working_3-way'!Y287+2*PI())/3)</f>
        <v>0.43093391010739834</v>
      </c>
      <c r="AE287" s="11">
        <f>'OddsRatio_working_3-way'!X287^(1/3)*SIN(('OddsRatio_working_3-way'!Y287+4*PI())/3)</f>
        <v>-0.47092582510599418</v>
      </c>
      <c r="AF287" s="11">
        <f>-'OddsRatio_working_3-way'!U287/(3*'OddsRatio_working_3-way'!X287^(1/3))*COS(('OddsRatio_working_3-way'!Y287)/3)</f>
        <v>0.52068896089673677</v>
      </c>
      <c r="AG287" s="11">
        <f>-'OddsRatio_working_3-way'!U287/(3*'OddsRatio_working_3-way'!X287^(1/3))*COS(('OddsRatio_working_3-way'!Y287+2*PI())/3)</f>
        <v>-0.29497849478314037</v>
      </c>
      <c r="AH287" s="11">
        <f>-'OddsRatio_working_3-way'!U287/(3*'OddsRatio_working_3-way'!X287^(1/3))*COS(('OddsRatio_working_3-way'!Y287+4*PI())/3)</f>
        <v>-0.22571046611359658</v>
      </c>
      <c r="AI287" s="11">
        <f>'OddsRatio_working_3-way'!U287/(3*'OddsRatio_working_3-way'!X287^(1/3))*SIN(('OddsRatio_working_3-way'!Y287)/3)</f>
        <v>-3.9991914998596098E-2</v>
      </c>
      <c r="AJ287" s="11">
        <f>'OddsRatio_working_3-way'!U287/(3*'OddsRatio_working_3-way'!X287^(1/3))*SIN(('OddsRatio_working_3-way'!Y287+2*PI())/3)</f>
        <v>-0.43093391010739834</v>
      </c>
      <c r="AK287" s="11">
        <f>'OddsRatio_working_3-way'!U287/(3*'OddsRatio_working_3-way'!X287^(1/3))*SIN(('OddsRatio_working_3-way'!Y287+4*PI())/3)</f>
        <v>0.47092582510599418</v>
      </c>
      <c r="AL287" s="11">
        <f>'OddsRatio_working_3-way'!Z287+'OddsRatio_working_3-way'!AF287</f>
        <v>1.0413779217934735</v>
      </c>
      <c r="AM287" s="11">
        <f>'OddsRatio_working_3-way'!AA287+'OddsRatio_working_3-way'!AG287</f>
        <v>-0.58995698956628073</v>
      </c>
      <c r="AN287" s="11">
        <f>'OddsRatio_working_3-way'!AB287+'OddsRatio_working_3-way'!AH287</f>
        <v>-0.45142093222719315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1.0413779217934735</v>
      </c>
      <c r="AS287" s="11">
        <f>IF(('OddsRatio_working_3-way'!X287=0),IF(Q287&gt;0,-Q287^(1/3),(-Q287)^(1/3)),'OddsRatio_working_3-way'!AM287-'OddsRatio_working_3-way'!R287/3)</f>
        <v>-0.58995698956628073</v>
      </c>
      <c r="AT287" s="11">
        <f>IF(('OddsRatio_working_3-way'!X287=0),IF(Q287&gt;0,-Q287^(1/3),(-Q287)^(1/3)),'OddsRatio_working_3-way'!AN287-'OddsRatio_working_3-way'!R287/3)</f>
        <v>-0.45142093222719315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2.08</v>
      </c>
      <c r="B288" s="4">
        <f>IF('True_Odds_Calculator_3-way'!B289="","",'True_Odds_Calculator_3-way'!B289)</f>
        <v>3.04</v>
      </c>
      <c r="C288" s="4">
        <f>IF('True_Odds_Calculator_3-way'!C289="","",'True_Odds_Calculator_3-way'!C289)</f>
        <v>4.57</v>
      </c>
      <c r="D288" s="9">
        <f t="shared" si="65"/>
        <v>0.46960153319808096</v>
      </c>
      <c r="E288" s="9">
        <f t="shared" si="66"/>
        <v>0.31913870614394896</v>
      </c>
      <c r="F288" s="9">
        <f t="shared" si="67"/>
        <v>0.21125976065797006</v>
      </c>
      <c r="G288" s="9">
        <f t="shared" si="68"/>
        <v>1.045800868959482</v>
      </c>
      <c r="H288" s="9">
        <f t="shared" si="69"/>
        <v>2.1294649384762412</v>
      </c>
      <c r="I288" s="9">
        <f t="shared" si="70"/>
        <v>3.1334337726773431</v>
      </c>
      <c r="J288" s="9">
        <f t="shared" si="71"/>
        <v>4.7335091021853515</v>
      </c>
      <c r="K288" s="11">
        <f t="shared" si="72"/>
        <v>0.48076923076923073</v>
      </c>
      <c r="L288" s="11">
        <f t="shared" si="73"/>
        <v>0.32894736842105265</v>
      </c>
      <c r="M288" s="11">
        <f t="shared" si="74"/>
        <v>0.21881838074398249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-0.27218802877417425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0.23151172937393139</v>
      </c>
      <c r="Q288" s="11">
        <f>2*'OddsRatio_working_3-way'!K288*'OddsRatio_working_3-way'!L288*'OddsRatio_working_3-way'!M288</f>
        <v>6.921127933450863E-2</v>
      </c>
      <c r="R288" s="11">
        <f t="shared" si="75"/>
        <v>0</v>
      </c>
      <c r="S288" s="11">
        <f t="shared" si="76"/>
        <v>-0.85055808815901046</v>
      </c>
      <c r="T288" s="11">
        <f t="shared" si="77"/>
        <v>-0.25427745535396423</v>
      </c>
      <c r="U288" s="11">
        <f>'OddsRatio_working_3-way'!S288-'OddsRatio_working_3-way'!R288^2/3</f>
        <v>-0.85055808815901046</v>
      </c>
      <c r="V288" s="11">
        <f>'OddsRatio_working_3-way'!S288*'OddsRatio_working_3-way'!R288/3-2*'OddsRatio_working_3-way'!R288^3/27-'OddsRatio_working_3-way'!T288</f>
        <v>0.25427745535396423</v>
      </c>
      <c r="W288" s="11">
        <f>'OddsRatio_working_3-way'!V288^2+4*'OddsRatio_working_3-way'!U288^3/27</f>
        <v>-2.6503783178354418E-2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0.15096424036807665</v>
      </c>
      <c r="Y288" s="11">
        <f>IF('OddsRatio_working_3-way'!W288&gt;=0,IF('OddsRatio_working_3-way'!V288+SQRT('OddsRatio_working_3-way'!W288)&gt;0,0,PI()),ACOS('OddsRatio_working_3-way'!V288/(2*'OddsRatio_working_3-way'!X288)))</f>
        <v>0.5694868574411458</v>
      </c>
      <c r="Z288" s="11">
        <f>'OddsRatio_working_3-way'!X288^(1/3)*COS('OddsRatio_working_3-way'!Y288/3)</f>
        <v>0.52290043447974099</v>
      </c>
      <c r="AA288" s="11">
        <f>'OddsRatio_working_3-way'!X288^(1/3)*COS(('OddsRatio_working_3-way'!Y288+2*PI())/3)</f>
        <v>-0.34846098528283281</v>
      </c>
      <c r="AB288" s="11">
        <f>'OddsRatio_working_3-way'!X288^(1/3)*COS(('OddsRatio_working_3-way'!Y288+4*PI())/3)</f>
        <v>-0.17443944919690829</v>
      </c>
      <c r="AC288" s="11">
        <f>'OddsRatio_working_3-way'!X288^(1/3)*SIN('OddsRatio_working_3-way'!Y288/3)</f>
        <v>0.10047138070400081</v>
      </c>
      <c r="AD288" s="11">
        <f>'OddsRatio_working_3-way'!X288^(1/3)*SIN(('OddsRatio_working_3-way'!Y288+2*PI())/3)</f>
        <v>0.4026093695573757</v>
      </c>
      <c r="AE288" s="11">
        <f>'OddsRatio_working_3-way'!X288^(1/3)*SIN(('OddsRatio_working_3-way'!Y288+4*PI())/3)</f>
        <v>-0.50308075026137644</v>
      </c>
      <c r="AF288" s="11">
        <f>-'OddsRatio_working_3-way'!U288/(3*'OddsRatio_working_3-way'!X288^(1/3))*COS(('OddsRatio_working_3-way'!Y288)/3)</f>
        <v>0.52290043447974099</v>
      </c>
      <c r="AG288" s="11">
        <f>-'OddsRatio_working_3-way'!U288/(3*'OddsRatio_working_3-way'!X288^(1/3))*COS(('OddsRatio_working_3-way'!Y288+2*PI())/3)</f>
        <v>-0.34846098528283281</v>
      </c>
      <c r="AH288" s="11">
        <f>-'OddsRatio_working_3-way'!U288/(3*'OddsRatio_working_3-way'!X288^(1/3))*COS(('OddsRatio_working_3-way'!Y288+4*PI())/3)</f>
        <v>-0.17443944919690829</v>
      </c>
      <c r="AI288" s="11">
        <f>'OddsRatio_working_3-way'!U288/(3*'OddsRatio_working_3-way'!X288^(1/3))*SIN(('OddsRatio_working_3-way'!Y288)/3)</f>
        <v>-0.10047138070400081</v>
      </c>
      <c r="AJ288" s="11">
        <f>'OddsRatio_working_3-way'!U288/(3*'OddsRatio_working_3-way'!X288^(1/3))*SIN(('OddsRatio_working_3-way'!Y288+2*PI())/3)</f>
        <v>-0.4026093695573757</v>
      </c>
      <c r="AK288" s="11">
        <f>'OddsRatio_working_3-way'!U288/(3*'OddsRatio_working_3-way'!X288^(1/3))*SIN(('OddsRatio_working_3-way'!Y288+4*PI())/3)</f>
        <v>0.50308075026137644</v>
      </c>
      <c r="AL288" s="11">
        <f>'OddsRatio_working_3-way'!Z288+'OddsRatio_working_3-way'!AF288</f>
        <v>1.045800868959482</v>
      </c>
      <c r="AM288" s="11">
        <f>'OddsRatio_working_3-way'!AA288+'OddsRatio_working_3-way'!AG288</f>
        <v>-0.69692197056566563</v>
      </c>
      <c r="AN288" s="11">
        <f>'OddsRatio_working_3-way'!AB288+'OddsRatio_working_3-way'!AH288</f>
        <v>-0.34887889839381658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1.045800868959482</v>
      </c>
      <c r="AS288" s="11">
        <f>IF(('OddsRatio_working_3-way'!X288=0),IF(Q288&gt;0,-Q288^(1/3),(-Q288)^(1/3)),'OddsRatio_working_3-way'!AM288-'OddsRatio_working_3-way'!R288/3)</f>
        <v>-0.69692197056566563</v>
      </c>
      <c r="AT288" s="11">
        <f>IF(('OddsRatio_working_3-way'!X288=0),IF(Q288&gt;0,-Q288^(1/3),(-Q288)^(1/3)),'OddsRatio_working_3-way'!AN288-'OddsRatio_working_3-way'!R288/3)</f>
        <v>-0.34887889839381658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2.19</v>
      </c>
      <c r="B289" s="4">
        <f>IF('True_Odds_Calculator_3-way'!B290="","",'True_Odds_Calculator_3-way'!B290)</f>
        <v>3.1</v>
      </c>
      <c r="C289" s="4">
        <f>IF('True_Odds_Calculator_3-way'!C290="","",'True_Odds_Calculator_3-way'!C290)</f>
        <v>4.01</v>
      </c>
      <c r="D289" s="9">
        <f t="shared" si="65"/>
        <v>0.4457265660517527</v>
      </c>
      <c r="E289" s="9">
        <f t="shared" si="66"/>
        <v>0.31304185073051977</v>
      </c>
      <c r="F289" s="9">
        <f t="shared" si="67"/>
        <v>0.24123158321772781</v>
      </c>
      <c r="G289" s="9">
        <f t="shared" si="68"/>
        <v>1.0449814536305047</v>
      </c>
      <c r="H289" s="9">
        <f t="shared" si="69"/>
        <v>2.2435279298203001</v>
      </c>
      <c r="I289" s="9">
        <f t="shared" si="70"/>
        <v>3.1944610526240598</v>
      </c>
      <c r="J289" s="9">
        <f t="shared" si="71"/>
        <v>4.1453941754278185</v>
      </c>
      <c r="K289" s="11">
        <f t="shared" si="72"/>
        <v>0.45662100456621008</v>
      </c>
      <c r="L289" s="11">
        <f t="shared" si="73"/>
        <v>0.32258064516129031</v>
      </c>
      <c r="M289" s="11">
        <f t="shared" si="74"/>
        <v>0.24937655860349128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-0.27630107233022194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0.23141439375489692</v>
      </c>
      <c r="Q289" s="11">
        <f>2*'OddsRatio_working_3-way'!K289*'OddsRatio_working_3-way'!L289*'OddsRatio_working_3-way'!M289</f>
        <v>7.3464886906316473E-2</v>
      </c>
      <c r="R289" s="11">
        <f t="shared" si="75"/>
        <v>0</v>
      </c>
      <c r="S289" s="11">
        <f t="shared" si="76"/>
        <v>-0.83754432005360224</v>
      </c>
      <c r="T289" s="11">
        <f t="shared" si="77"/>
        <v>-0.26588708573130226</v>
      </c>
      <c r="U289" s="11">
        <f>'OddsRatio_working_3-way'!S289-'OddsRatio_working_3-way'!R289^2/3</f>
        <v>-0.83754432005360224</v>
      </c>
      <c r="V289" s="11">
        <f>'OddsRatio_working_3-way'!S289*'OddsRatio_working_3-way'!R289/3-2*'OddsRatio_working_3-way'!R289^3/27-'OddsRatio_working_3-way'!T289</f>
        <v>0.26588708573130226</v>
      </c>
      <c r="W289" s="11">
        <f>'OddsRatio_working_3-way'!V289^2+4*'OddsRatio_working_3-way'!U289^3/27</f>
        <v>-1.6344205552144608E-2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0.14751283665399217</v>
      </c>
      <c r="Y289" s="11">
        <f>IF('OddsRatio_working_3-way'!W289&gt;=0,IF('OddsRatio_working_3-way'!V289+SQRT('OddsRatio_working_3-way'!W289)&gt;0,0,PI()),ACOS('OddsRatio_working_3-way'!V289/(2*'OddsRatio_working_3-way'!X289)))</f>
        <v>0.44818813597943086</v>
      </c>
      <c r="Z289" s="11">
        <f>'OddsRatio_working_3-way'!X289^(1/3)*COS('OddsRatio_working_3-way'!Y289/3)</f>
        <v>0.52249072681525233</v>
      </c>
      <c r="AA289" s="11">
        <f>'OddsRatio_working_3-way'!X289^(1/3)*COS(('OddsRatio_working_3-way'!Y289+2*PI())/3)</f>
        <v>-0.32935307447952022</v>
      </c>
      <c r="AB289" s="11">
        <f>'OddsRatio_working_3-way'!X289^(1/3)*COS(('OddsRatio_working_3-way'!Y289+4*PI())/3)</f>
        <v>-0.19313765233573227</v>
      </c>
      <c r="AC289" s="11">
        <f>'OddsRatio_working_3-way'!X289^(1/3)*SIN('OddsRatio_working_3-way'!Y289/3)</f>
        <v>7.8644010642494613E-2</v>
      </c>
      <c r="AD289" s="11">
        <f>'OddsRatio_working_3-way'!X289^(1/3)*SIN(('OddsRatio_working_3-way'!Y289+2*PI())/3)</f>
        <v>0.41316823734255653</v>
      </c>
      <c r="AE289" s="11">
        <f>'OddsRatio_working_3-way'!X289^(1/3)*SIN(('OddsRatio_working_3-way'!Y289+4*PI())/3)</f>
        <v>-0.49181224798505102</v>
      </c>
      <c r="AF289" s="11">
        <f>-'OddsRatio_working_3-way'!U289/(3*'OddsRatio_working_3-way'!X289^(1/3))*COS(('OddsRatio_working_3-way'!Y289)/3)</f>
        <v>0.52249072681525222</v>
      </c>
      <c r="AG289" s="11">
        <f>-'OddsRatio_working_3-way'!U289/(3*'OddsRatio_working_3-way'!X289^(1/3))*COS(('OddsRatio_working_3-way'!Y289+2*PI())/3)</f>
        <v>-0.32935307447952011</v>
      </c>
      <c r="AH289" s="11">
        <f>-'OddsRatio_working_3-way'!U289/(3*'OddsRatio_working_3-way'!X289^(1/3))*COS(('OddsRatio_working_3-way'!Y289+4*PI())/3)</f>
        <v>-0.19313765233573219</v>
      </c>
      <c r="AI289" s="11">
        <f>'OddsRatio_working_3-way'!U289/(3*'OddsRatio_working_3-way'!X289^(1/3))*SIN(('OddsRatio_working_3-way'!Y289)/3)</f>
        <v>-7.8644010642494572E-2</v>
      </c>
      <c r="AJ289" s="11">
        <f>'OddsRatio_working_3-way'!U289/(3*'OddsRatio_working_3-way'!X289^(1/3))*SIN(('OddsRatio_working_3-way'!Y289+2*PI())/3)</f>
        <v>-0.41316823734255631</v>
      </c>
      <c r="AK289" s="11">
        <f>'OddsRatio_working_3-way'!U289/(3*'OddsRatio_working_3-way'!X289^(1/3))*SIN(('OddsRatio_working_3-way'!Y289+4*PI())/3)</f>
        <v>0.49181224798505085</v>
      </c>
      <c r="AL289" s="11">
        <f>'OddsRatio_working_3-way'!Z289+'OddsRatio_working_3-way'!AF289</f>
        <v>1.0449814536305047</v>
      </c>
      <c r="AM289" s="11">
        <f>'OddsRatio_working_3-way'!AA289+'OddsRatio_working_3-way'!AG289</f>
        <v>-0.65870614895904034</v>
      </c>
      <c r="AN289" s="11">
        <f>'OddsRatio_working_3-way'!AB289+'OddsRatio_working_3-way'!AH289</f>
        <v>-0.38627530467146443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1.0449814536305047</v>
      </c>
      <c r="AS289" s="11">
        <f>IF(('OddsRatio_working_3-way'!X289=0),IF(Q289&gt;0,-Q289^(1/3),(-Q289)^(1/3)),'OddsRatio_working_3-way'!AM289-'OddsRatio_working_3-way'!R289/3)</f>
        <v>-0.65870614895904034</v>
      </c>
      <c r="AT289" s="11">
        <f>IF(('OddsRatio_working_3-way'!X289=0),IF(Q289&gt;0,-Q289^(1/3),(-Q289)^(1/3)),'OddsRatio_working_3-way'!AN289-'OddsRatio_working_3-way'!R289/3)</f>
        <v>-0.38627530467146443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1.85</v>
      </c>
      <c r="B290" s="4">
        <f>IF('True_Odds_Calculator_3-way'!B291="","",'True_Odds_Calculator_3-way'!B291)</f>
        <v>3.19</v>
      </c>
      <c r="C290" s="4">
        <f>IF('True_Odds_Calculator_3-way'!C291="","",'True_Odds_Calculator_3-way'!C291)</f>
        <v>5.68</v>
      </c>
      <c r="D290" s="9">
        <f t="shared" si="65"/>
        <v>0.52816596153944617</v>
      </c>
      <c r="E290" s="9">
        <f t="shared" si="66"/>
        <v>0.30287654710908518</v>
      </c>
      <c r="F290" s="9">
        <f t="shared" si="67"/>
        <v>0.16895749135146884</v>
      </c>
      <c r="G290" s="9">
        <f t="shared" si="68"/>
        <v>1.0509932657514969</v>
      </c>
      <c r="H290" s="9">
        <f t="shared" si="69"/>
        <v>1.8933442758887726</v>
      </c>
      <c r="I290" s="9">
        <f t="shared" si="70"/>
        <v>3.3016752519957784</v>
      </c>
      <c r="J290" s="9">
        <f t="shared" si="71"/>
        <v>5.9186484837170044</v>
      </c>
      <c r="K290" s="11">
        <f t="shared" si="72"/>
        <v>0.54054054054054046</v>
      </c>
      <c r="L290" s="11">
        <f t="shared" si="73"/>
        <v>0.31347962382445144</v>
      </c>
      <c r="M290" s="11">
        <f t="shared" si="74"/>
        <v>0.17605633802816903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-0.25989513289173338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0.23030668975302293</v>
      </c>
      <c r="Q290" s="11">
        <f>2*'OddsRatio_working_3-way'!K290*'OddsRatio_working_3-way'!L290*'OddsRatio_working_3-way'!M290</f>
        <v>5.9664945531871225E-2</v>
      </c>
      <c r="R290" s="11">
        <f t="shared" si="75"/>
        <v>0</v>
      </c>
      <c r="S290" s="11">
        <f t="shared" si="76"/>
        <v>-0.88615237688565585</v>
      </c>
      <c r="T290" s="11">
        <f t="shared" si="77"/>
        <v>-0.2295731546335896</v>
      </c>
      <c r="U290" s="11">
        <f>'OddsRatio_working_3-way'!S290-'OddsRatio_working_3-way'!R290^2/3</f>
        <v>-0.88615237688565585</v>
      </c>
      <c r="V290" s="11">
        <f>'OddsRatio_working_3-way'!S290*'OddsRatio_working_3-way'!R290/3-2*'OddsRatio_working_3-way'!R290^3/27-'OddsRatio_working_3-way'!T290</f>
        <v>0.2295731546335896</v>
      </c>
      <c r="W290" s="11">
        <f>'OddsRatio_working_3-way'!V290^2+4*'OddsRatio_working_3-way'!U290^3/27</f>
        <v>-5.0387331628038261E-2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0.16053906452671909</v>
      </c>
      <c r="Y290" s="11">
        <f>IF('OddsRatio_working_3-way'!W290&gt;=0,IF('OddsRatio_working_3-way'!V290+SQRT('OddsRatio_working_3-way'!W290)&gt;0,0,PI()),ACOS('OddsRatio_working_3-way'!V290/(2*'OddsRatio_working_3-way'!X290)))</f>
        <v>0.77416200806393676</v>
      </c>
      <c r="Z290" s="11">
        <f>'OddsRatio_working_3-way'!X290^(1/3)*COS('OddsRatio_working_3-way'!Y290/3)</f>
        <v>0.52549663287574844</v>
      </c>
      <c r="AA290" s="11">
        <f>'OddsRatio_working_3-way'!X290^(1/3)*COS(('OddsRatio_working_3-way'!Y290+2*PI())/3)</f>
        <v>-0.38286517973608925</v>
      </c>
      <c r="AB290" s="11">
        <f>'OddsRatio_working_3-way'!X290^(1/3)*COS(('OddsRatio_working_3-way'!Y290+4*PI())/3)</f>
        <v>-0.14263145313965925</v>
      </c>
      <c r="AC290" s="11">
        <f>'OddsRatio_working_3-way'!X290^(1/3)*SIN('OddsRatio_working_3-way'!Y290/3)</f>
        <v>0.13869900671887589</v>
      </c>
      <c r="AD290" s="11">
        <f>'OddsRatio_working_3-way'!X290^(1/3)*SIN(('OddsRatio_working_3-way'!Y290+2*PI())/3)</f>
        <v>0.385743930314145</v>
      </c>
      <c r="AE290" s="11">
        <f>'OddsRatio_working_3-way'!X290^(1/3)*SIN(('OddsRatio_working_3-way'!Y290+4*PI())/3)</f>
        <v>-0.52444293703302092</v>
      </c>
      <c r="AF290" s="11">
        <f>-'OddsRatio_working_3-way'!U290/(3*'OddsRatio_working_3-way'!X290^(1/3))*COS(('OddsRatio_working_3-way'!Y290)/3)</f>
        <v>0.52549663287574855</v>
      </c>
      <c r="AG290" s="11">
        <f>-'OddsRatio_working_3-way'!U290/(3*'OddsRatio_working_3-way'!X290^(1/3))*COS(('OddsRatio_working_3-way'!Y290+2*PI())/3)</f>
        <v>-0.38286517973608936</v>
      </c>
      <c r="AH290" s="11">
        <f>-'OddsRatio_working_3-way'!U290/(3*'OddsRatio_working_3-way'!X290^(1/3))*COS(('OddsRatio_working_3-way'!Y290+4*PI())/3)</f>
        <v>-0.14263145313965928</v>
      </c>
      <c r="AI290" s="11">
        <f>'OddsRatio_working_3-way'!U290/(3*'OddsRatio_working_3-way'!X290^(1/3))*SIN(('OddsRatio_working_3-way'!Y290)/3)</f>
        <v>-0.13869900671887592</v>
      </c>
      <c r="AJ290" s="11">
        <f>'OddsRatio_working_3-way'!U290/(3*'OddsRatio_working_3-way'!X290^(1/3))*SIN(('OddsRatio_working_3-way'!Y290+2*PI())/3)</f>
        <v>-0.38574393031414506</v>
      </c>
      <c r="AK290" s="11">
        <f>'OddsRatio_working_3-way'!U290/(3*'OddsRatio_working_3-way'!X290^(1/3))*SIN(('OddsRatio_working_3-way'!Y290+4*PI())/3)</f>
        <v>0.52444293703302103</v>
      </c>
      <c r="AL290" s="11">
        <f>'OddsRatio_working_3-way'!Z290+'OddsRatio_working_3-way'!AF290</f>
        <v>1.0509932657514969</v>
      </c>
      <c r="AM290" s="11">
        <f>'OddsRatio_working_3-way'!AA290+'OddsRatio_working_3-way'!AG290</f>
        <v>-0.7657303594721786</v>
      </c>
      <c r="AN290" s="11">
        <f>'OddsRatio_working_3-way'!AB290+'OddsRatio_working_3-way'!AH290</f>
        <v>-0.2852629062793185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1.0509932657514969</v>
      </c>
      <c r="AS290" s="11">
        <f>IF(('OddsRatio_working_3-way'!X290=0),IF(Q290&gt;0,-Q290^(1/3),(-Q290)^(1/3)),'OddsRatio_working_3-way'!AM290-'OddsRatio_working_3-way'!R290/3)</f>
        <v>-0.7657303594721786</v>
      </c>
      <c r="AT290" s="11">
        <f>IF(('OddsRatio_working_3-way'!X290=0),IF(Q290&gt;0,-Q290^(1/3),(-Q290)^(1/3)),'OddsRatio_working_3-way'!AN290-'OddsRatio_working_3-way'!R290/3)</f>
        <v>-0.2852629062793185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2.92</v>
      </c>
      <c r="B291" s="4">
        <f>IF('True_Odds_Calculator_3-way'!B292="","",'True_Odds_Calculator_3-way'!B292)</f>
        <v>2.91</v>
      </c>
      <c r="C291" s="4">
        <f>IF('True_Odds_Calculator_3-way'!C292="","",'True_Odds_Calculator_3-way'!C292)</f>
        <v>2.93</v>
      </c>
      <c r="D291" s="9">
        <f t="shared" si="65"/>
        <v>0.33333065411721818</v>
      </c>
      <c r="E291" s="9">
        <f t="shared" si="66"/>
        <v>0.33449208965165078</v>
      </c>
      <c r="F291" s="9">
        <f t="shared" si="67"/>
        <v>0.33217725623113098</v>
      </c>
      <c r="G291" s="9">
        <f t="shared" si="68"/>
        <v>1.0416792255931504</v>
      </c>
      <c r="H291" s="9">
        <f t="shared" si="69"/>
        <v>3.0000241131388492</v>
      </c>
      <c r="I291" s="9">
        <f t="shared" si="70"/>
        <v>2.9896073208829166</v>
      </c>
      <c r="J291" s="9">
        <f t="shared" si="71"/>
        <v>3.0104409053947805</v>
      </c>
      <c r="K291" s="11">
        <f t="shared" si="72"/>
        <v>0.34246575342465752</v>
      </c>
      <c r="L291" s="11">
        <f t="shared" si="73"/>
        <v>0.3436426116838488</v>
      </c>
      <c r="M291" s="11">
        <f t="shared" si="74"/>
        <v>0.34129692832764502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-0.28428139910051065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0.23135507074886263</v>
      </c>
      <c r="Q291" s="11">
        <f>2*'OddsRatio_working_3-way'!K291*'OddsRatio_working_3-way'!L291*'OddsRatio_working_3-way'!M291</f>
        <v>8.0331621787799512E-2</v>
      </c>
      <c r="R291" s="11">
        <f t="shared" si="75"/>
        <v>0</v>
      </c>
      <c r="S291" s="11">
        <f t="shared" si="76"/>
        <v>-0.81382415972655542</v>
      </c>
      <c r="T291" s="11">
        <f t="shared" si="77"/>
        <v>-0.28257783323838725</v>
      </c>
      <c r="U291" s="11">
        <f>'OddsRatio_working_3-way'!S291-'OddsRatio_working_3-way'!R291^2/3</f>
        <v>-0.81382415972655542</v>
      </c>
      <c r="V291" s="11">
        <f>'OddsRatio_working_3-way'!S291*'OddsRatio_working_3-way'!R291/3-2*'OddsRatio_working_3-way'!R291^3/27-'OddsRatio_working_3-way'!T291</f>
        <v>0.28257783323838725</v>
      </c>
      <c r="W291" s="11">
        <f>'OddsRatio_working_3-way'!V291^2+4*'OddsRatio_working_3-way'!U291^3/27</f>
        <v>-2.1661349277057873E-6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0.14129083301176115</v>
      </c>
      <c r="Y291" s="11">
        <f>IF('OddsRatio_working_3-way'!W291&gt;=0,IF('OddsRatio_working_3-way'!V291+SQRT('OddsRatio_working_3-way'!W291)&gt;0,0,PI()),ACOS('OddsRatio_working_3-way'!V291/(2*'OddsRatio_working_3-way'!X291)))</f>
        <v>5.2083568812091308E-3</v>
      </c>
      <c r="Z291" s="11">
        <f>'OddsRatio_working_3-way'!X291^(1/3)*COS('OddsRatio_working_3-way'!Y291/3)</f>
        <v>0.5208396127965752</v>
      </c>
      <c r="AA291" s="11">
        <f>'OddsRatio_working_3-way'!X291^(1/3)*COS(('OddsRatio_working_3-way'!Y291+2*PI())/3)</f>
        <v>-0.26120290158664483</v>
      </c>
      <c r="AB291" s="11">
        <f>'OddsRatio_working_3-way'!X291^(1/3)*COS(('OddsRatio_working_3-way'!Y291+4*PI())/3)</f>
        <v>-0.25963671120993032</v>
      </c>
      <c r="AC291" s="11">
        <f>'OddsRatio_working_3-way'!X291^(1/3)*SIN('OddsRatio_working_3-way'!Y291/3)</f>
        <v>9.0424043559838836E-4</v>
      </c>
      <c r="AD291" s="11">
        <f>'OddsRatio_working_3-way'!X291^(1/3)*SIN(('OddsRatio_working_3-way'!Y291+2*PI())/3)</f>
        <v>0.45060821576128562</v>
      </c>
      <c r="AE291" s="11">
        <f>'OddsRatio_working_3-way'!X291^(1/3)*SIN(('OddsRatio_working_3-way'!Y291+4*PI())/3)</f>
        <v>-0.45151245619688396</v>
      </c>
      <c r="AF291" s="11">
        <f>-'OddsRatio_working_3-way'!U291/(3*'OddsRatio_working_3-way'!X291^(1/3))*COS(('OddsRatio_working_3-way'!Y291)/3)</f>
        <v>0.5208396127965752</v>
      </c>
      <c r="AG291" s="11">
        <f>-'OddsRatio_working_3-way'!U291/(3*'OddsRatio_working_3-way'!X291^(1/3))*COS(('OddsRatio_working_3-way'!Y291+2*PI())/3)</f>
        <v>-0.26120290158664483</v>
      </c>
      <c r="AH291" s="11">
        <f>-'OddsRatio_working_3-way'!U291/(3*'OddsRatio_working_3-way'!X291^(1/3))*COS(('OddsRatio_working_3-way'!Y291+4*PI())/3)</f>
        <v>-0.25963671120993032</v>
      </c>
      <c r="AI291" s="11">
        <f>'OddsRatio_working_3-way'!U291/(3*'OddsRatio_working_3-way'!X291^(1/3))*SIN(('OddsRatio_working_3-way'!Y291)/3)</f>
        <v>-9.0424043559838836E-4</v>
      </c>
      <c r="AJ291" s="11">
        <f>'OddsRatio_working_3-way'!U291/(3*'OddsRatio_working_3-way'!X291^(1/3))*SIN(('OddsRatio_working_3-way'!Y291+2*PI())/3)</f>
        <v>-0.45060821576128562</v>
      </c>
      <c r="AK291" s="11">
        <f>'OddsRatio_working_3-way'!U291/(3*'OddsRatio_working_3-way'!X291^(1/3))*SIN(('OddsRatio_working_3-way'!Y291+4*PI())/3)</f>
        <v>0.45151245619688396</v>
      </c>
      <c r="AL291" s="11">
        <f>'OddsRatio_working_3-way'!Z291+'OddsRatio_working_3-way'!AF291</f>
        <v>1.0416792255931504</v>
      </c>
      <c r="AM291" s="11">
        <f>'OddsRatio_working_3-way'!AA291+'OddsRatio_working_3-way'!AG291</f>
        <v>-0.52240580317328966</v>
      </c>
      <c r="AN291" s="11">
        <f>'OddsRatio_working_3-way'!AB291+'OddsRatio_working_3-way'!AH291</f>
        <v>-0.51927342241986063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1.0416792255931504</v>
      </c>
      <c r="AS291" s="11">
        <f>IF(('OddsRatio_working_3-way'!X291=0),IF(Q291&gt;0,-Q291^(1/3),(-Q291)^(1/3)),'OddsRatio_working_3-way'!AM291-'OddsRatio_working_3-way'!R291/3)</f>
        <v>-0.52240580317328966</v>
      </c>
      <c r="AT291" s="11">
        <f>IF(('OddsRatio_working_3-way'!X291=0),IF(Q291&gt;0,-Q291^(1/3),(-Q291)^(1/3)),'OddsRatio_working_3-way'!AN291-'OddsRatio_working_3-way'!R291/3)</f>
        <v>-0.51927342241986063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1.27</v>
      </c>
      <c r="B292" s="4">
        <f>IF('True_Odds_Calculator_3-way'!B293="","",'True_Odds_Calculator_3-way'!B293)</f>
        <v>6.08</v>
      </c>
      <c r="C292" s="4">
        <f>IF('True_Odds_Calculator_3-way'!C293="","",'True_Odds_Calculator_3-way'!C293)</f>
        <v>11.34</v>
      </c>
      <c r="D292" s="9">
        <f t="shared" si="65"/>
        <v>0.76932272848883987</v>
      </c>
      <c r="E292" s="9">
        <f t="shared" si="66"/>
        <v>0.15056792500258087</v>
      </c>
      <c r="F292" s="9">
        <f t="shared" si="67"/>
        <v>8.0109346508578982E-2</v>
      </c>
      <c r="G292" s="9">
        <f t="shared" si="68"/>
        <v>1.1105355830762269</v>
      </c>
      <c r="H292" s="9">
        <f t="shared" si="69"/>
        <v>1.2998446074305816</v>
      </c>
      <c r="I292" s="9">
        <f t="shared" si="70"/>
        <v>6.6415207620272314</v>
      </c>
      <c r="J292" s="9">
        <f t="shared" si="71"/>
        <v>12.482937929008186</v>
      </c>
      <c r="K292" s="11">
        <f t="shared" si="72"/>
        <v>0.78740157480314954</v>
      </c>
      <c r="L292" s="11">
        <f t="shared" si="73"/>
        <v>0.16447368421052633</v>
      </c>
      <c r="M292" s="11">
        <f t="shared" si="74"/>
        <v>8.8183421516754845E-2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-0.16196741854636587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0.17918538691435501</v>
      </c>
      <c r="Q292" s="11">
        <f>2*'OddsRatio_working_3-way'!K292*'OddsRatio_working_3-way'!L292*'OddsRatio_working_3-way'!M292</f>
        <v>2.2840712162441681E-2</v>
      </c>
      <c r="R292" s="11">
        <f t="shared" si="75"/>
        <v>0</v>
      </c>
      <c r="S292" s="11">
        <f t="shared" si="76"/>
        <v>-1.1063051354557474</v>
      </c>
      <c r="T292" s="11">
        <f t="shared" si="77"/>
        <v>-0.14102041242265737</v>
      </c>
      <c r="U292" s="11">
        <f>'OddsRatio_working_3-way'!S292-'OddsRatio_working_3-way'!R292^2/3</f>
        <v>-1.1063051354557474</v>
      </c>
      <c r="V292" s="11">
        <f>'OddsRatio_working_3-way'!S292*'OddsRatio_working_3-way'!R292/3-2*'OddsRatio_working_3-way'!R292^3/27-'OddsRatio_working_3-way'!T292</f>
        <v>0.14102041242265737</v>
      </c>
      <c r="W292" s="11">
        <f>'OddsRatio_working_3-way'!V292^2+4*'OddsRatio_working_3-way'!U292^3/27</f>
        <v>-0.18070866298127264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0.22393940011816199</v>
      </c>
      <c r="Y292" s="11">
        <f>IF('OddsRatio_working_3-way'!W292&gt;=0,IF('OddsRatio_working_3-way'!V292+SQRT('OddsRatio_working_3-way'!W292)&gt;0,0,PI()),ACOS('OddsRatio_working_3-way'!V292/(2*'OddsRatio_working_3-way'!X292)))</f>
        <v>1.250484136053704</v>
      </c>
      <c r="Z292" s="11">
        <f>'OddsRatio_working_3-way'!X292^(1/3)*COS('OddsRatio_working_3-way'!Y292/3)</f>
        <v>0.55526779153811345</v>
      </c>
      <c r="AA292" s="11">
        <f>'OddsRatio_working_3-way'!X292^(1/3)*COS(('OddsRatio_working_3-way'!Y292+2*PI())/3)</f>
        <v>-0.49055299689487503</v>
      </c>
      <c r="AB292" s="11">
        <f>'OddsRatio_working_3-way'!X292^(1/3)*COS(('OddsRatio_working_3-way'!Y292+4*PI())/3)</f>
        <v>-6.4714794643238607E-2</v>
      </c>
      <c r="AC292" s="11">
        <f>'OddsRatio_working_3-way'!X292^(1/3)*SIN('OddsRatio_working_3-way'!Y292/3)</f>
        <v>0.24585780070120891</v>
      </c>
      <c r="AD292" s="11">
        <f>'OddsRatio_working_3-way'!X292^(1/3)*SIN(('OddsRatio_working_3-way'!Y292+2*PI())/3)</f>
        <v>0.35794711302468391</v>
      </c>
      <c r="AE292" s="11">
        <f>'OddsRatio_working_3-way'!X292^(1/3)*SIN(('OddsRatio_working_3-way'!Y292+4*PI())/3)</f>
        <v>-0.60380491372589251</v>
      </c>
      <c r="AF292" s="11">
        <f>-'OddsRatio_working_3-way'!U292/(3*'OddsRatio_working_3-way'!X292^(1/3))*COS(('OddsRatio_working_3-way'!Y292)/3)</f>
        <v>0.55526779153811345</v>
      </c>
      <c r="AG292" s="11">
        <f>-'OddsRatio_working_3-way'!U292/(3*'OddsRatio_working_3-way'!X292^(1/3))*COS(('OddsRatio_working_3-way'!Y292+2*PI())/3)</f>
        <v>-0.49055299689487508</v>
      </c>
      <c r="AH292" s="11">
        <f>-'OddsRatio_working_3-way'!U292/(3*'OddsRatio_working_3-way'!X292^(1/3))*COS(('OddsRatio_working_3-way'!Y292+4*PI())/3)</f>
        <v>-6.4714794643238621E-2</v>
      </c>
      <c r="AI292" s="11">
        <f>'OddsRatio_working_3-way'!U292/(3*'OddsRatio_working_3-way'!X292^(1/3))*SIN(('OddsRatio_working_3-way'!Y292)/3)</f>
        <v>-0.24585780070120894</v>
      </c>
      <c r="AJ292" s="11">
        <f>'OddsRatio_working_3-way'!U292/(3*'OddsRatio_working_3-way'!X292^(1/3))*SIN(('OddsRatio_working_3-way'!Y292+2*PI())/3)</f>
        <v>-0.35794711302468396</v>
      </c>
      <c r="AK292" s="11">
        <f>'OddsRatio_working_3-way'!U292/(3*'OddsRatio_working_3-way'!X292^(1/3))*SIN(('OddsRatio_working_3-way'!Y292+4*PI())/3)</f>
        <v>0.60380491372589262</v>
      </c>
      <c r="AL292" s="11">
        <f>'OddsRatio_working_3-way'!Z292+'OddsRatio_working_3-way'!AF292</f>
        <v>1.1105355830762269</v>
      </c>
      <c r="AM292" s="11">
        <f>'OddsRatio_working_3-way'!AA292+'OddsRatio_working_3-way'!AG292</f>
        <v>-0.98110599378975016</v>
      </c>
      <c r="AN292" s="11">
        <f>'OddsRatio_working_3-way'!AB292+'OddsRatio_working_3-way'!AH292</f>
        <v>-0.12942958928647724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1.1105355830762269</v>
      </c>
      <c r="AS292" s="11">
        <f>IF(('OddsRatio_working_3-way'!X292=0),IF(Q292&gt;0,-Q292^(1/3),(-Q292)^(1/3)),'OddsRatio_working_3-way'!AM292-'OddsRatio_working_3-way'!R292/3)</f>
        <v>-0.98110599378975016</v>
      </c>
      <c r="AT292" s="11">
        <f>IF(('OddsRatio_working_3-way'!X292=0),IF(Q292&gt;0,-Q292^(1/3),(-Q292)^(1/3)),'OddsRatio_working_3-way'!AN292-'OddsRatio_working_3-way'!R292/3)</f>
        <v>-0.12942958928647724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3.59</v>
      </c>
      <c r="B293" s="4">
        <f>IF('True_Odds_Calculator_3-way'!B294="","",'True_Odds_Calculator_3-way'!B294)</f>
        <v>3.72</v>
      </c>
      <c r="C293" s="4">
        <f>IF('True_Odds_Calculator_3-way'!C294="","",'True_Odds_Calculator_3-way'!C294)</f>
        <v>2.08</v>
      </c>
      <c r="D293" s="9">
        <f t="shared" si="65"/>
        <v>0.26984232439411926</v>
      </c>
      <c r="E293" s="9">
        <f t="shared" si="66"/>
        <v>0.26030253809971171</v>
      </c>
      <c r="F293" s="9">
        <f t="shared" si="67"/>
        <v>0.46985513750616875</v>
      </c>
      <c r="G293" s="9">
        <f t="shared" si="68"/>
        <v>1.0447366294319353</v>
      </c>
      <c r="H293" s="9">
        <f t="shared" si="69"/>
        <v>3.7058678702287122</v>
      </c>
      <c r="I293" s="9">
        <f t="shared" si="70"/>
        <v>3.8416836320548637</v>
      </c>
      <c r="J293" s="9">
        <f t="shared" si="71"/>
        <v>2.1283155597864907</v>
      </c>
      <c r="K293" s="11">
        <f t="shared" si="72"/>
        <v>0.2785515320334262</v>
      </c>
      <c r="L293" s="11">
        <f t="shared" si="73"/>
        <v>0.26881720430107525</v>
      </c>
      <c r="M293" s="11">
        <f t="shared" si="74"/>
        <v>0.48076923076923073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-0.27389979056795466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0.23003829219571875</v>
      </c>
      <c r="Q293" s="11">
        <f>2*'OddsRatio_working_3-way'!K293*'OddsRatio_working_3-way'!L293*'OddsRatio_working_3-way'!M293</f>
        <v>7.1999465475968291E-2</v>
      </c>
      <c r="R293" s="11">
        <f t="shared" si="75"/>
        <v>0</v>
      </c>
      <c r="S293" s="11">
        <f t="shared" si="76"/>
        <v>-0.83986297221591399</v>
      </c>
      <c r="T293" s="11">
        <f t="shared" si="77"/>
        <v>-0.26286790992673353</v>
      </c>
      <c r="U293" s="11">
        <f>'OddsRatio_working_3-way'!S293-'OddsRatio_working_3-way'!R293^2/3</f>
        <v>-0.83986297221591399</v>
      </c>
      <c r="V293" s="11">
        <f>'OddsRatio_working_3-way'!S293*'OddsRatio_working_3-way'!R293/3-2*'OddsRatio_working_3-way'!R293^3/27-'OddsRatio_working_3-way'!T293</f>
        <v>0.26286790992673353</v>
      </c>
      <c r="W293" s="11">
        <f>'OddsRatio_working_3-way'!V293^2+4*'OddsRatio_working_3-way'!U293^3/27</f>
        <v>-1.8665497027215913E-2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0.14812582075423683</v>
      </c>
      <c r="Y293" s="11">
        <f>IF('OddsRatio_working_3-way'!W293&gt;=0,IF('OddsRatio_working_3-way'!V293+SQRT('OddsRatio_working_3-way'!W293)&gt;0,0,PI()),ACOS('OddsRatio_working_3-way'!V293/(2*'OddsRatio_working_3-way'!X293)))</f>
        <v>0.47931090289005684</v>
      </c>
      <c r="Z293" s="11">
        <f>'OddsRatio_working_3-way'!X293^(1/3)*COS('OddsRatio_working_3-way'!Y293/3)</f>
        <v>0.52236831471596756</v>
      </c>
      <c r="AA293" s="11">
        <f>'OddsRatio_working_3-way'!X293^(1/3)*COS(('OddsRatio_working_3-way'!Y293+2*PI())/3)</f>
        <v>-0.334083066057486</v>
      </c>
      <c r="AB293" s="11">
        <f>'OddsRatio_working_3-way'!X293^(1/3)*COS(('OddsRatio_working_3-way'!Y293+4*PI())/3)</f>
        <v>-0.18828524865848187</v>
      </c>
      <c r="AC293" s="11">
        <f>'OddsRatio_working_3-way'!X293^(1/3)*SIN('OddsRatio_working_3-way'!Y293/3)</f>
        <v>8.4176409122575221E-2</v>
      </c>
      <c r="AD293" s="11">
        <f>'OddsRatio_working_3-way'!X293^(1/3)*SIN(('OddsRatio_working_3-way'!Y293+2*PI())/3)</f>
        <v>0.41029602611480498</v>
      </c>
      <c r="AE293" s="11">
        <f>'OddsRatio_working_3-way'!X293^(1/3)*SIN(('OddsRatio_working_3-way'!Y293+4*PI())/3)</f>
        <v>-0.49447243523737999</v>
      </c>
      <c r="AF293" s="11">
        <f>-'OddsRatio_working_3-way'!U293/(3*'OddsRatio_working_3-way'!X293^(1/3))*COS(('OddsRatio_working_3-way'!Y293)/3)</f>
        <v>0.52236831471596767</v>
      </c>
      <c r="AG293" s="11">
        <f>-'OddsRatio_working_3-way'!U293/(3*'OddsRatio_working_3-way'!X293^(1/3))*COS(('OddsRatio_working_3-way'!Y293+2*PI())/3)</f>
        <v>-0.33408306605748611</v>
      </c>
      <c r="AH293" s="11">
        <f>-'OddsRatio_working_3-way'!U293/(3*'OddsRatio_working_3-way'!X293^(1/3))*COS(('OddsRatio_working_3-way'!Y293+4*PI())/3)</f>
        <v>-0.1882852486584819</v>
      </c>
      <c r="AI293" s="11">
        <f>'OddsRatio_working_3-way'!U293/(3*'OddsRatio_working_3-way'!X293^(1/3))*SIN(('OddsRatio_working_3-way'!Y293)/3)</f>
        <v>-8.4176409122575235E-2</v>
      </c>
      <c r="AJ293" s="11">
        <f>'OddsRatio_working_3-way'!U293/(3*'OddsRatio_working_3-way'!X293^(1/3))*SIN(('OddsRatio_working_3-way'!Y293+2*PI())/3)</f>
        <v>-0.41029602611480503</v>
      </c>
      <c r="AK293" s="11">
        <f>'OddsRatio_working_3-way'!U293/(3*'OddsRatio_working_3-way'!X293^(1/3))*SIN(('OddsRatio_working_3-way'!Y293+4*PI())/3)</f>
        <v>0.4944724352373801</v>
      </c>
      <c r="AL293" s="11">
        <f>'OddsRatio_working_3-way'!Z293+'OddsRatio_working_3-way'!AF293</f>
        <v>1.0447366294319353</v>
      </c>
      <c r="AM293" s="11">
        <f>'OddsRatio_working_3-way'!AA293+'OddsRatio_working_3-way'!AG293</f>
        <v>-0.66816613211497211</v>
      </c>
      <c r="AN293" s="11">
        <f>'OddsRatio_working_3-way'!AB293+'OddsRatio_working_3-way'!AH293</f>
        <v>-0.37657049731696379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1.0447366294319353</v>
      </c>
      <c r="AS293" s="11">
        <f>IF(('OddsRatio_working_3-way'!X293=0),IF(Q293&gt;0,-Q293^(1/3),(-Q293)^(1/3)),'OddsRatio_working_3-way'!AM293-'OddsRatio_working_3-way'!R293/3)</f>
        <v>-0.66816613211497211</v>
      </c>
      <c r="AT293" s="11">
        <f>IF(('OddsRatio_working_3-way'!X293=0),IF(Q293&gt;0,-Q293^(1/3),(-Q293)^(1/3)),'OddsRatio_working_3-way'!AN293-'OddsRatio_working_3-way'!R293/3)</f>
        <v>-0.37657049731696379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1.42</v>
      </c>
      <c r="B294" s="4">
        <f>IF('True_Odds_Calculator_3-way'!B295="","",'True_Odds_Calculator_3-way'!B295)</f>
        <v>5.0599999999999996</v>
      </c>
      <c r="C294" s="4">
        <f>IF('True_Odds_Calculator_3-way'!C295="","",'True_Odds_Calculator_3-way'!C295)</f>
        <v>7.61</v>
      </c>
      <c r="D294" s="9">
        <f t="shared" si="65"/>
        <v>0.68951952661543814</v>
      </c>
      <c r="E294" s="9">
        <f t="shared" si="66"/>
        <v>0.1868195996263658</v>
      </c>
      <c r="F294" s="9">
        <f t="shared" si="67"/>
        <v>0.12366087375819584</v>
      </c>
      <c r="G294" s="9">
        <f t="shared" si="68"/>
        <v>1.0721077414193181</v>
      </c>
      <c r="H294" s="9">
        <f t="shared" si="69"/>
        <v>1.4502852513961138</v>
      </c>
      <c r="I294" s="9">
        <f t="shared" si="70"/>
        <v>5.3527574301624306</v>
      </c>
      <c r="J294" s="9">
        <f t="shared" si="71"/>
        <v>8.0866321707816926</v>
      </c>
      <c r="K294" s="11">
        <f t="shared" si="72"/>
        <v>0.70422535211267612</v>
      </c>
      <c r="L294" s="11">
        <f t="shared" si="73"/>
        <v>0.19762845849802374</v>
      </c>
      <c r="M294" s="11">
        <f t="shared" si="74"/>
        <v>0.13140604467805519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-0.20613572518718748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0.20281871562094755</v>
      </c>
      <c r="Q294" s="11">
        <f>2*'OddsRatio_working_3-way'!K294*'OddsRatio_working_3-way'!L294*'OddsRatio_working_3-way'!M294</f>
        <v>3.6576864854995048E-2</v>
      </c>
      <c r="R294" s="11">
        <f t="shared" si="75"/>
        <v>0</v>
      </c>
      <c r="S294" s="11">
        <f t="shared" si="76"/>
        <v>-0.98390861378721317</v>
      </c>
      <c r="T294" s="11">
        <f t="shared" si="77"/>
        <v>-0.1774406877884965</v>
      </c>
      <c r="U294" s="11">
        <f>'OddsRatio_working_3-way'!S294-'OddsRatio_working_3-way'!R294^2/3</f>
        <v>-0.98390861378721317</v>
      </c>
      <c r="V294" s="11">
        <f>'OddsRatio_working_3-way'!S294*'OddsRatio_working_3-way'!R294/3-2*'OddsRatio_working_3-way'!R294^3/27-'OddsRatio_working_3-way'!T294</f>
        <v>0.1774406877884965</v>
      </c>
      <c r="W294" s="11">
        <f>'OddsRatio_working_3-way'!V294^2+4*'OddsRatio_working_3-way'!U294^3/27</f>
        <v>-0.10962568719212945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0.1878236439289421</v>
      </c>
      <c r="Y294" s="11">
        <f>IF('OddsRatio_working_3-way'!W294&gt;=0,IF('OddsRatio_working_3-way'!V294+SQRT('OddsRatio_working_3-way'!W294)&gt;0,0,PI()),ACOS('OddsRatio_working_3-way'!V294/(2*'OddsRatio_working_3-way'!X294)))</f>
        <v>1.078830119449369</v>
      </c>
      <c r="Z294" s="11">
        <f>'OddsRatio_working_3-way'!X294^(1/3)*COS('OddsRatio_working_3-way'!Y294/3)</f>
        <v>0.53605387070965904</v>
      </c>
      <c r="AA294" s="11">
        <f>'OddsRatio_working_3-way'!X294^(1/3)*COS(('OddsRatio_working_3-way'!Y294+2*PI())/3)</f>
        <v>-0.44256013912906111</v>
      </c>
      <c r="AB294" s="11">
        <f>'OddsRatio_working_3-way'!X294^(1/3)*COS(('OddsRatio_working_3-way'!Y294+4*PI())/3)</f>
        <v>-9.3493731580597914E-2</v>
      </c>
      <c r="AC294" s="11">
        <f>'OddsRatio_working_3-way'!X294^(1/3)*SIN('OddsRatio_working_3-way'!Y294/3)</f>
        <v>0.20153358436316082</v>
      </c>
      <c r="AD294" s="11">
        <f>'OddsRatio_working_3-way'!X294^(1/3)*SIN(('OddsRatio_working_3-way'!Y294+2*PI())/3)</f>
        <v>0.36346947764996318</v>
      </c>
      <c r="AE294" s="11">
        <f>'OddsRatio_working_3-way'!X294^(1/3)*SIN(('OddsRatio_working_3-way'!Y294+4*PI())/3)</f>
        <v>-0.56500306201312411</v>
      </c>
      <c r="AF294" s="11">
        <f>-'OddsRatio_working_3-way'!U294/(3*'OddsRatio_working_3-way'!X294^(1/3))*COS(('OddsRatio_working_3-way'!Y294)/3)</f>
        <v>0.53605387070965904</v>
      </c>
      <c r="AG294" s="11">
        <f>-'OddsRatio_working_3-way'!U294/(3*'OddsRatio_working_3-way'!X294^(1/3))*COS(('OddsRatio_working_3-way'!Y294+2*PI())/3)</f>
        <v>-0.44256013912906123</v>
      </c>
      <c r="AH294" s="11">
        <f>-'OddsRatio_working_3-way'!U294/(3*'OddsRatio_working_3-way'!X294^(1/3))*COS(('OddsRatio_working_3-way'!Y294+4*PI())/3)</f>
        <v>-9.3493731580597927E-2</v>
      </c>
      <c r="AI294" s="11">
        <f>'OddsRatio_working_3-way'!U294/(3*'OddsRatio_working_3-way'!X294^(1/3))*SIN(('OddsRatio_working_3-way'!Y294)/3)</f>
        <v>-0.20153358436316085</v>
      </c>
      <c r="AJ294" s="11">
        <f>'OddsRatio_working_3-way'!U294/(3*'OddsRatio_working_3-way'!X294^(1/3))*SIN(('OddsRatio_working_3-way'!Y294+2*PI())/3)</f>
        <v>-0.36346947764996324</v>
      </c>
      <c r="AK294" s="11">
        <f>'OddsRatio_working_3-way'!U294/(3*'OddsRatio_working_3-way'!X294^(1/3))*SIN(('OddsRatio_working_3-way'!Y294+4*PI())/3)</f>
        <v>0.56500306201312422</v>
      </c>
      <c r="AL294" s="11">
        <f>'OddsRatio_working_3-way'!Z294+'OddsRatio_working_3-way'!AF294</f>
        <v>1.0721077414193181</v>
      </c>
      <c r="AM294" s="11">
        <f>'OddsRatio_working_3-way'!AA294+'OddsRatio_working_3-way'!AG294</f>
        <v>-0.88512027825812234</v>
      </c>
      <c r="AN294" s="11">
        <f>'OddsRatio_working_3-way'!AB294+'OddsRatio_working_3-way'!AH294</f>
        <v>-0.18698746316119585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1.0721077414193181</v>
      </c>
      <c r="AS294" s="11">
        <f>IF(('OddsRatio_working_3-way'!X294=0),IF(Q294&gt;0,-Q294^(1/3),(-Q294)^(1/3)),'OddsRatio_working_3-way'!AM294-'OddsRatio_working_3-way'!R294/3)</f>
        <v>-0.88512027825812234</v>
      </c>
      <c r="AT294" s="11">
        <f>IF(('OddsRatio_working_3-way'!X294=0),IF(Q294&gt;0,-Q294^(1/3),(-Q294)^(1/3)),'OddsRatio_working_3-way'!AN294-'OddsRatio_working_3-way'!R294/3)</f>
        <v>-0.18698746316119585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2.68</v>
      </c>
      <c r="B295" s="4">
        <f>IF('True_Odds_Calculator_3-way'!B296="","",'True_Odds_Calculator_3-way'!B296)</f>
        <v>3.47</v>
      </c>
      <c r="C295" s="4">
        <f>IF('True_Odds_Calculator_3-way'!C296="","",'True_Odds_Calculator_3-way'!C296)</f>
        <v>2.73</v>
      </c>
      <c r="D295" s="9">
        <f t="shared" si="65"/>
        <v>0.36349766252062754</v>
      </c>
      <c r="E295" s="9">
        <f t="shared" si="66"/>
        <v>0.27976258234022938</v>
      </c>
      <c r="F295" s="9">
        <f t="shared" si="67"/>
        <v>0.35673975513914291</v>
      </c>
      <c r="G295" s="9">
        <f t="shared" si="68"/>
        <v>1.042291266327791</v>
      </c>
      <c r="H295" s="9">
        <f t="shared" si="69"/>
        <v>2.7510493274306893</v>
      </c>
      <c r="I295" s="9">
        <f t="shared" si="70"/>
        <v>3.5744594278296442</v>
      </c>
      <c r="J295" s="9">
        <f t="shared" si="71"/>
        <v>2.8031638907470788</v>
      </c>
      <c r="K295" s="11">
        <f t="shared" si="72"/>
        <v>0.37313432835820892</v>
      </c>
      <c r="L295" s="11">
        <f t="shared" si="73"/>
        <v>0.28818443804034583</v>
      </c>
      <c r="M295" s="11">
        <f t="shared" si="74"/>
        <v>0.36630036630036628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-0.28276485010107955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0.23160632219086344</v>
      </c>
      <c r="Q295" s="11">
        <f>2*'OddsRatio_working_3-way'!K295*'OddsRatio_working_3-way'!L295*'OddsRatio_working_3-way'!M295</f>
        <v>7.8777660609137226E-2</v>
      </c>
      <c r="R295" s="11">
        <f t="shared" si="75"/>
        <v>0</v>
      </c>
      <c r="S295" s="11">
        <f t="shared" si="76"/>
        <v>-0.81907748473005559</v>
      </c>
      <c r="T295" s="11">
        <f t="shared" si="77"/>
        <v>-0.27859778392178763</v>
      </c>
      <c r="U295" s="11">
        <f>'OddsRatio_working_3-way'!S295-'OddsRatio_working_3-way'!R295^2/3</f>
        <v>-0.81907748473005559</v>
      </c>
      <c r="V295" s="11">
        <f>'OddsRatio_working_3-way'!S295*'OddsRatio_working_3-way'!R295/3-2*'OddsRatio_working_3-way'!R295^3/27-'OddsRatio_working_3-way'!T295</f>
        <v>0.27859778392178763</v>
      </c>
      <c r="W295" s="11">
        <f>'OddsRatio_working_3-way'!V295^2+4*'OddsRatio_working_3-way'!U295^3/27</f>
        <v>-3.7920444171366668E-3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0.1426611103483249</v>
      </c>
      <c r="Y295" s="11">
        <f>IF('OddsRatio_working_3-way'!W295&gt;=0,IF('OddsRatio_working_3-way'!V295+SQRT('OddsRatio_working_3-way'!W295)&gt;0,0,PI()),ACOS('OddsRatio_working_3-way'!V295/(2*'OddsRatio_working_3-way'!X295)))</f>
        <v>0.21753633958061225</v>
      </c>
      <c r="Z295" s="11">
        <f>'OddsRatio_working_3-way'!X295^(1/3)*COS('OddsRatio_working_3-way'!Y295/3)</f>
        <v>0.52114563316389551</v>
      </c>
      <c r="AA295" s="11">
        <f>'OddsRatio_working_3-way'!X295^(1/3)*COS(('OddsRatio_working_3-way'!Y295+2*PI())/3)</f>
        <v>-0.29335685169304676</v>
      </c>
      <c r="AB295" s="11">
        <f>'OddsRatio_working_3-way'!X295^(1/3)*COS(('OddsRatio_working_3-way'!Y295+4*PI())/3)</f>
        <v>-0.22778878147084883</v>
      </c>
      <c r="AC295" s="11">
        <f>'OddsRatio_working_3-way'!X295^(1/3)*SIN('OddsRatio_working_3-way'!Y295/3)</f>
        <v>3.7855742993030246E-2</v>
      </c>
      <c r="AD295" s="11">
        <f>'OddsRatio_working_3-way'!X295^(1/3)*SIN(('OddsRatio_working_3-way'!Y295+2*PI())/3)</f>
        <v>0.43239748589474436</v>
      </c>
      <c r="AE295" s="11">
        <f>'OddsRatio_working_3-way'!X295^(1/3)*SIN(('OddsRatio_working_3-way'!Y295+4*PI())/3)</f>
        <v>-0.4702532288877746</v>
      </c>
      <c r="AF295" s="11">
        <f>-'OddsRatio_working_3-way'!U295/(3*'OddsRatio_working_3-way'!X295^(1/3))*COS(('OddsRatio_working_3-way'!Y295)/3)</f>
        <v>0.52114563316389551</v>
      </c>
      <c r="AG295" s="11">
        <f>-'OddsRatio_working_3-way'!U295/(3*'OddsRatio_working_3-way'!X295^(1/3))*COS(('OddsRatio_working_3-way'!Y295+2*PI())/3)</f>
        <v>-0.29335685169304676</v>
      </c>
      <c r="AH295" s="11">
        <f>-'OddsRatio_working_3-way'!U295/(3*'OddsRatio_working_3-way'!X295^(1/3))*COS(('OddsRatio_working_3-way'!Y295+4*PI())/3)</f>
        <v>-0.22778878147084883</v>
      </c>
      <c r="AI295" s="11">
        <f>'OddsRatio_working_3-way'!U295/(3*'OddsRatio_working_3-way'!X295^(1/3))*SIN(('OddsRatio_working_3-way'!Y295)/3)</f>
        <v>-3.7855742993030246E-2</v>
      </c>
      <c r="AJ295" s="11">
        <f>'OddsRatio_working_3-way'!U295/(3*'OddsRatio_working_3-way'!X295^(1/3))*SIN(('OddsRatio_working_3-way'!Y295+2*PI())/3)</f>
        <v>-0.43239748589474436</v>
      </c>
      <c r="AK295" s="11">
        <f>'OddsRatio_working_3-way'!U295/(3*'OddsRatio_working_3-way'!X295^(1/3))*SIN(('OddsRatio_working_3-way'!Y295+4*PI())/3)</f>
        <v>0.4702532288877746</v>
      </c>
      <c r="AL295" s="11">
        <f>'OddsRatio_working_3-way'!Z295+'OddsRatio_working_3-way'!AF295</f>
        <v>1.042291266327791</v>
      </c>
      <c r="AM295" s="11">
        <f>'OddsRatio_working_3-way'!AA295+'OddsRatio_working_3-way'!AG295</f>
        <v>-0.58671370338609352</v>
      </c>
      <c r="AN295" s="11">
        <f>'OddsRatio_working_3-way'!AB295+'OddsRatio_working_3-way'!AH295</f>
        <v>-0.45557756294169766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1.042291266327791</v>
      </c>
      <c r="AS295" s="11">
        <f>IF(('OddsRatio_working_3-way'!X295=0),IF(Q295&gt;0,-Q295^(1/3),(-Q295)^(1/3)),'OddsRatio_working_3-way'!AM295-'OddsRatio_working_3-way'!R295/3)</f>
        <v>-0.58671370338609352</v>
      </c>
      <c r="AT295" s="11">
        <f>IF(('OddsRatio_working_3-way'!X295=0),IF(Q295&gt;0,-Q295^(1/3),(-Q295)^(1/3)),'OddsRatio_working_3-way'!AN295-'OddsRatio_working_3-way'!R295/3)</f>
        <v>-0.45557756294169766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2.4500000000000002</v>
      </c>
      <c r="B296" s="4">
        <f>IF('True_Odds_Calculator_3-way'!B297="","",'True_Odds_Calculator_3-way'!B297)</f>
        <v>3.36</v>
      </c>
      <c r="C296" s="4">
        <f>IF('True_Odds_Calculator_3-way'!C297="","",'True_Odds_Calculator_3-way'!C297)</f>
        <v>3.1</v>
      </c>
      <c r="D296" s="9">
        <f t="shared" si="65"/>
        <v>0.39789666591443545</v>
      </c>
      <c r="E296" s="9">
        <f t="shared" si="66"/>
        <v>0.28877627152739282</v>
      </c>
      <c r="F296" s="9">
        <f t="shared" si="67"/>
        <v>0.31332706255817172</v>
      </c>
      <c r="G296" s="9">
        <f t="shared" si="68"/>
        <v>1.0435967783881721</v>
      </c>
      <c r="H296" s="9">
        <f t="shared" si="69"/>
        <v>2.5132153286628496</v>
      </c>
      <c r="I296" s="9">
        <f t="shared" si="70"/>
        <v>3.4628883969960866</v>
      </c>
      <c r="J296" s="9">
        <f t="shared" si="71"/>
        <v>3.1915532346151614</v>
      </c>
      <c r="K296" s="11">
        <f t="shared" si="72"/>
        <v>0.4081632653061224</v>
      </c>
      <c r="L296" s="11">
        <f t="shared" si="73"/>
        <v>0.29761904761904762</v>
      </c>
      <c r="M296" s="11">
        <f t="shared" si="74"/>
        <v>0.32258064516129031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-0.28159973666886107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0.23159033198532869</v>
      </c>
      <c r="Q296" s="11">
        <f>2*'OddsRatio_working_3-way'!K296*'OddsRatio_working_3-way'!L296*'OddsRatio_working_3-way'!M296</f>
        <v>7.8372362769992779E-2</v>
      </c>
      <c r="R296" s="11">
        <f t="shared" si="75"/>
        <v>0</v>
      </c>
      <c r="S296" s="11">
        <f t="shared" si="76"/>
        <v>-0.82240961843533444</v>
      </c>
      <c r="T296" s="11">
        <f t="shared" si="77"/>
        <v>-0.27831120759232975</v>
      </c>
      <c r="U296" s="11">
        <f>'OddsRatio_working_3-way'!S296-'OddsRatio_working_3-way'!R296^2/3</f>
        <v>-0.82240961843533444</v>
      </c>
      <c r="V296" s="11">
        <f>'OddsRatio_working_3-way'!S296*'OddsRatio_working_3-way'!R296/3-2*'OddsRatio_working_3-way'!R296^3/27-'OddsRatio_working_3-way'!T296</f>
        <v>0.27831120759232975</v>
      </c>
      <c r="W296" s="11">
        <f>'OddsRatio_working_3-way'!V296^2+4*'OddsRatio_working_3-way'!U296^3/27</f>
        <v>-4.9492390915657769E-3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0.14353254627702616</v>
      </c>
      <c r="Y296" s="11">
        <f>IF('OddsRatio_working_3-way'!W296&gt;=0,IF('OddsRatio_working_3-way'!V296+SQRT('OddsRatio_working_3-way'!W296)&gt;0,0,PI()),ACOS('OddsRatio_working_3-way'!V296/(2*'OddsRatio_working_3-way'!X296)))</f>
        <v>0.24759112621305546</v>
      </c>
      <c r="Z296" s="11">
        <f>'OddsRatio_working_3-way'!X296^(1/3)*COS('OddsRatio_working_3-way'!Y296/3)</f>
        <v>0.52179838919408617</v>
      </c>
      <c r="AA296" s="11">
        <f>'OddsRatio_working_3-way'!X296^(1/3)*COS(('OddsRatio_working_3-way'!Y296+2*PI())/3)</f>
        <v>-0.29827880648208532</v>
      </c>
      <c r="AB296" s="11">
        <f>'OddsRatio_working_3-way'!X296^(1/3)*COS(('OddsRatio_working_3-way'!Y296+4*PI())/3)</f>
        <v>-0.22351958271200092</v>
      </c>
      <c r="AC296" s="11">
        <f>'OddsRatio_working_3-way'!X296^(1/3)*SIN('OddsRatio_working_3-way'!Y296/3)</f>
        <v>4.3162257968065658E-2</v>
      </c>
      <c r="AD296" s="11">
        <f>'OddsRatio_working_3-way'!X296^(1/3)*SIN(('OddsRatio_working_3-way'!Y296+2*PI())/3)</f>
        <v>0.43030953171184527</v>
      </c>
      <c r="AE296" s="11">
        <f>'OddsRatio_working_3-way'!X296^(1/3)*SIN(('OddsRatio_working_3-way'!Y296+4*PI())/3)</f>
        <v>-0.47347178967991099</v>
      </c>
      <c r="AF296" s="11">
        <f>-'OddsRatio_working_3-way'!U296/(3*'OddsRatio_working_3-way'!X296^(1/3))*COS(('OddsRatio_working_3-way'!Y296)/3)</f>
        <v>0.52179838919408605</v>
      </c>
      <c r="AG296" s="11">
        <f>-'OddsRatio_working_3-way'!U296/(3*'OddsRatio_working_3-way'!X296^(1/3))*COS(('OddsRatio_working_3-way'!Y296+2*PI())/3)</f>
        <v>-0.29827880648208527</v>
      </c>
      <c r="AH296" s="11">
        <f>-'OddsRatio_working_3-way'!U296/(3*'OddsRatio_working_3-way'!X296^(1/3))*COS(('OddsRatio_working_3-way'!Y296+4*PI())/3)</f>
        <v>-0.22351958271200087</v>
      </c>
      <c r="AI296" s="11">
        <f>'OddsRatio_working_3-way'!U296/(3*'OddsRatio_working_3-way'!X296^(1/3))*SIN(('OddsRatio_working_3-way'!Y296)/3)</f>
        <v>-4.3162257968065644E-2</v>
      </c>
      <c r="AJ296" s="11">
        <f>'OddsRatio_working_3-way'!U296/(3*'OddsRatio_working_3-way'!X296^(1/3))*SIN(('OddsRatio_working_3-way'!Y296+2*PI())/3)</f>
        <v>-0.43030953171184516</v>
      </c>
      <c r="AK296" s="11">
        <f>'OddsRatio_working_3-way'!U296/(3*'OddsRatio_working_3-way'!X296^(1/3))*SIN(('OddsRatio_working_3-way'!Y296+4*PI())/3)</f>
        <v>0.47347178967991088</v>
      </c>
      <c r="AL296" s="11">
        <f>'OddsRatio_working_3-way'!Z296+'OddsRatio_working_3-way'!AF296</f>
        <v>1.0435967783881721</v>
      </c>
      <c r="AM296" s="11">
        <f>'OddsRatio_working_3-way'!AA296+'OddsRatio_working_3-way'!AG296</f>
        <v>-0.59655761296417054</v>
      </c>
      <c r="AN296" s="11">
        <f>'OddsRatio_working_3-way'!AB296+'OddsRatio_working_3-way'!AH296</f>
        <v>-0.44703916542400179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1.0435967783881721</v>
      </c>
      <c r="AS296" s="11">
        <f>IF(('OddsRatio_working_3-way'!X296=0),IF(Q296&gt;0,-Q296^(1/3),(-Q296)^(1/3)),'OddsRatio_working_3-way'!AM296-'OddsRatio_working_3-way'!R296/3)</f>
        <v>-0.59655761296417054</v>
      </c>
      <c r="AT296" s="11">
        <f>IF(('OddsRatio_working_3-way'!X296=0),IF(Q296&gt;0,-Q296^(1/3),(-Q296)^(1/3)),'OddsRatio_working_3-way'!AN296-'OddsRatio_working_3-way'!R296/3)</f>
        <v>-0.44703916542400179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2.85</v>
      </c>
      <c r="B297" s="4">
        <f>IF('True_Odds_Calculator_3-way'!B298="","",'True_Odds_Calculator_3-way'!B298)</f>
        <v>3.01</v>
      </c>
      <c r="C297" s="4">
        <f>IF('True_Odds_Calculator_3-way'!C298="","",'True_Odds_Calculator_3-way'!C298)</f>
        <v>2.9</v>
      </c>
      <c r="D297" s="9">
        <f t="shared" si="65"/>
        <v>0.34145695954415145</v>
      </c>
      <c r="E297" s="9">
        <f t="shared" si="66"/>
        <v>0.32305721219209349</v>
      </c>
      <c r="F297" s="9">
        <f t="shared" si="67"/>
        <v>0.33548582826375523</v>
      </c>
      <c r="G297" s="9">
        <f t="shared" si="68"/>
        <v>1.0425009685918774</v>
      </c>
      <c r="H297" s="9">
        <f t="shared" si="69"/>
        <v>2.9286267918949735</v>
      </c>
      <c r="I297" s="9">
        <f t="shared" si="70"/>
        <v>3.0954269468696727</v>
      </c>
      <c r="J297" s="9">
        <f t="shared" si="71"/>
        <v>2.980751840324567</v>
      </c>
      <c r="K297" s="11">
        <f t="shared" si="72"/>
        <v>0.35087719298245612</v>
      </c>
      <c r="L297" s="11">
        <f t="shared" si="73"/>
        <v>0.33222591362126247</v>
      </c>
      <c r="M297" s="11">
        <f t="shared" si="74"/>
        <v>0.34482758620689657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-0.28399587581624486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0.23153312310447333</v>
      </c>
      <c r="Q297" s="11">
        <f>2*'OddsRatio_working_3-way'!K297*'OddsRatio_working_3-way'!L297*'OddsRatio_working_3-way'!M297</f>
        <v>8.0393445522386572E-2</v>
      </c>
      <c r="R297" s="11">
        <f t="shared" si="75"/>
        <v>0</v>
      </c>
      <c r="S297" s="11">
        <f t="shared" si="76"/>
        <v>-0.81526931487654153</v>
      </c>
      <c r="T297" s="11">
        <f t="shared" si="77"/>
        <v>-0.28307962322102137</v>
      </c>
      <c r="U297" s="11">
        <f>'OddsRatio_working_3-way'!S297-'OddsRatio_working_3-way'!R297^2/3</f>
        <v>-0.81526931487654153</v>
      </c>
      <c r="V297" s="11">
        <f>'OddsRatio_working_3-way'!S297*'OddsRatio_working_3-way'!R297/3-2*'OddsRatio_working_3-way'!R297^3/27-'OddsRatio_working_3-way'!T297</f>
        <v>0.28307962322102137</v>
      </c>
      <c r="W297" s="11">
        <f>'OddsRatio_working_3-way'!V297^2+4*'OddsRatio_working_3-way'!U297^3/27</f>
        <v>-1.444764545594085E-4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0.14166734762950392</v>
      </c>
      <c r="Y297" s="11">
        <f>IF('OddsRatio_working_3-way'!W297&gt;=0,IF('OddsRatio_working_3-way'!V297+SQRT('OddsRatio_working_3-way'!W297)&gt;0,0,PI()),ACOS('OddsRatio_working_3-way'!V297/(2*'OddsRatio_working_3-way'!X297)))</f>
        <v>4.2435481187865776E-2</v>
      </c>
      <c r="Z297" s="11">
        <f>'OddsRatio_working_3-way'!X297^(1/3)*COS('OddsRatio_working_3-way'!Y297/3)</f>
        <v>0.52125048429593868</v>
      </c>
      <c r="AA297" s="11">
        <f>'OddsRatio_working_3-way'!X297^(1/3)*COS(('OddsRatio_working_3-way'!Y297+2*PI())/3)</f>
        <v>-0.26701102205902338</v>
      </c>
      <c r="AB297" s="11">
        <f>'OddsRatio_working_3-way'!X297^(1/3)*COS(('OddsRatio_working_3-way'!Y297+4*PI())/3)</f>
        <v>-0.25423946223691546</v>
      </c>
      <c r="AC297" s="11">
        <f>'OddsRatio_working_3-way'!X297^(1/3)*SIN('OddsRatio_working_3-way'!Y297/3)</f>
        <v>7.3736635012656045E-3</v>
      </c>
      <c r="AD297" s="11">
        <f>'OddsRatio_working_3-way'!X297^(1/3)*SIN(('OddsRatio_working_3-way'!Y297+2*PI())/3)</f>
        <v>0.44772932938459181</v>
      </c>
      <c r="AE297" s="11">
        <f>'OddsRatio_working_3-way'!X297^(1/3)*SIN(('OddsRatio_working_3-way'!Y297+4*PI())/3)</f>
        <v>-0.45510299288585726</v>
      </c>
      <c r="AF297" s="11">
        <f>-'OddsRatio_working_3-way'!U297/(3*'OddsRatio_working_3-way'!X297^(1/3))*COS(('OddsRatio_working_3-way'!Y297)/3)</f>
        <v>0.52125048429593857</v>
      </c>
      <c r="AG297" s="11">
        <f>-'OddsRatio_working_3-way'!U297/(3*'OddsRatio_working_3-way'!X297^(1/3))*COS(('OddsRatio_working_3-way'!Y297+2*PI())/3)</f>
        <v>-0.26701102205902333</v>
      </c>
      <c r="AH297" s="11">
        <f>-'OddsRatio_working_3-way'!U297/(3*'OddsRatio_working_3-way'!X297^(1/3))*COS(('OddsRatio_working_3-way'!Y297+4*PI())/3)</f>
        <v>-0.2542394622369154</v>
      </c>
      <c r="AI297" s="11">
        <f>'OddsRatio_working_3-way'!U297/(3*'OddsRatio_working_3-way'!X297^(1/3))*SIN(('OddsRatio_working_3-way'!Y297)/3)</f>
        <v>-7.3736635012656027E-3</v>
      </c>
      <c r="AJ297" s="11">
        <f>'OddsRatio_working_3-way'!U297/(3*'OddsRatio_working_3-way'!X297^(1/3))*SIN(('OddsRatio_working_3-way'!Y297+2*PI())/3)</f>
        <v>-0.4477293293845917</v>
      </c>
      <c r="AK297" s="11">
        <f>'OddsRatio_working_3-way'!U297/(3*'OddsRatio_working_3-way'!X297^(1/3))*SIN(('OddsRatio_working_3-way'!Y297+4*PI())/3)</f>
        <v>0.45510299288585715</v>
      </c>
      <c r="AL297" s="11">
        <f>'OddsRatio_working_3-way'!Z297+'OddsRatio_working_3-way'!AF297</f>
        <v>1.0425009685918774</v>
      </c>
      <c r="AM297" s="11">
        <f>'OddsRatio_working_3-way'!AA297+'OddsRatio_working_3-way'!AG297</f>
        <v>-0.53402204411804677</v>
      </c>
      <c r="AN297" s="11">
        <f>'OddsRatio_working_3-way'!AB297+'OddsRatio_working_3-way'!AH297</f>
        <v>-0.50847892447383081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1.0425009685918774</v>
      </c>
      <c r="AS297" s="11">
        <f>IF(('OddsRatio_working_3-way'!X297=0),IF(Q297&gt;0,-Q297^(1/3),(-Q297)^(1/3)),'OddsRatio_working_3-way'!AM297-'OddsRatio_working_3-way'!R297/3)</f>
        <v>-0.53402204411804677</v>
      </c>
      <c r="AT297" s="11">
        <f>IF(('OddsRatio_working_3-way'!X297=0),IF(Q297&gt;0,-Q297^(1/3),(-Q297)^(1/3)),'OddsRatio_working_3-way'!AN297-'OddsRatio_working_3-way'!R297/3)</f>
        <v>-0.50847892447383081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2.2000000000000002</v>
      </c>
      <c r="B298" s="4">
        <f>IF('True_Odds_Calculator_3-way'!B299="","",'True_Odds_Calculator_3-way'!B299)</f>
        <v>3.43</v>
      </c>
      <c r="C298" s="4">
        <f>IF('True_Odds_Calculator_3-way'!C299="","",'True_Odds_Calculator_3-way'!C299)</f>
        <v>3.55</v>
      </c>
      <c r="D298" s="9">
        <f t="shared" si="65"/>
        <v>0.44401245828231223</v>
      </c>
      <c r="E298" s="9">
        <f t="shared" si="66"/>
        <v>0.28283079811318546</v>
      </c>
      <c r="F298" s="9">
        <f t="shared" si="67"/>
        <v>0.27315674360450198</v>
      </c>
      <c r="G298" s="9">
        <f t="shared" si="68"/>
        <v>1.0434908813680543</v>
      </c>
      <c r="H298" s="9">
        <f t="shared" si="69"/>
        <v>2.2521890576416652</v>
      </c>
      <c r="I298" s="9">
        <f t="shared" si="70"/>
        <v>3.5356828417243729</v>
      </c>
      <c r="J298" s="9">
        <f t="shared" si="71"/>
        <v>3.6609017474885386</v>
      </c>
      <c r="K298" s="11">
        <f t="shared" si="72"/>
        <v>0.45454545454545453</v>
      </c>
      <c r="L298" s="11">
        <f t="shared" si="73"/>
        <v>0.29154518950437314</v>
      </c>
      <c r="M298" s="11">
        <f t="shared" si="74"/>
        <v>0.28169014084507044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-0.2775764046244068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0.23069772997913271</v>
      </c>
      <c r="Q298" s="11">
        <f>2*'OddsRatio_working_3-way'!K298*'OddsRatio_working_3-way'!L298*'OddsRatio_working_3-way'!M298</f>
        <v>7.465945954017239E-2</v>
      </c>
      <c r="R298" s="11">
        <f t="shared" si="75"/>
        <v>0</v>
      </c>
      <c r="S298" s="11">
        <f t="shared" si="76"/>
        <v>-0.83111433873961149</v>
      </c>
      <c r="T298" s="11">
        <f t="shared" si="77"/>
        <v>-0.26896904166330465</v>
      </c>
      <c r="U298" s="11">
        <f>'OddsRatio_working_3-way'!S298-'OddsRatio_working_3-way'!R298^2/3</f>
        <v>-0.83111433873961149</v>
      </c>
      <c r="V298" s="11">
        <f>'OddsRatio_working_3-way'!S298*'OddsRatio_working_3-way'!R298/3-2*'OddsRatio_working_3-way'!R298^3/27-'OddsRatio_working_3-way'!T298</f>
        <v>0.26896904166330465</v>
      </c>
      <c r="W298" s="11">
        <f>'OddsRatio_working_3-way'!V298^2+4*'OddsRatio_working_3-way'!U298^3/27</f>
        <v>-1.2706483843974492E-2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0.14581737655133131</v>
      </c>
      <c r="Y298" s="11">
        <f>IF('OddsRatio_working_3-way'!W298&gt;=0,IF('OddsRatio_working_3-way'!V298+SQRT('OddsRatio_working_3-way'!W298)&gt;0,0,PI()),ACOS('OddsRatio_working_3-way'!V298/(2*'OddsRatio_working_3-way'!X298)))</f>
        <v>0.39685673888197281</v>
      </c>
      <c r="Z298" s="11">
        <f>'OddsRatio_working_3-way'!X298^(1/3)*COS('OddsRatio_working_3-way'!Y298/3)</f>
        <v>0.52174544068402717</v>
      </c>
      <c r="AA298" s="11">
        <f>'OddsRatio_working_3-way'!X298^(1/3)*COS(('OddsRatio_working_3-way'!Y298+2*PI())/3)</f>
        <v>-0.32099639312549899</v>
      </c>
      <c r="AB298" s="11">
        <f>'OddsRatio_working_3-way'!X298^(1/3)*COS(('OddsRatio_working_3-way'!Y298+4*PI())/3)</f>
        <v>-0.20074904755852824</v>
      </c>
      <c r="AC298" s="11">
        <f>'OddsRatio_working_3-way'!X298^(1/3)*SIN('OddsRatio_working_3-way'!Y298/3)</f>
        <v>6.9424837332428699E-2</v>
      </c>
      <c r="AD298" s="11">
        <f>'OddsRatio_working_3-way'!X298^(1/3)*SIN(('OddsRatio_working_3-way'!Y298+2*PI())/3)</f>
        <v>0.41713238727486018</v>
      </c>
      <c r="AE298" s="11">
        <f>'OddsRatio_working_3-way'!X298^(1/3)*SIN(('OddsRatio_working_3-way'!Y298+4*PI())/3)</f>
        <v>-0.48655722460728879</v>
      </c>
      <c r="AF298" s="11">
        <f>-'OddsRatio_working_3-way'!U298/(3*'OddsRatio_working_3-way'!X298^(1/3))*COS(('OddsRatio_working_3-way'!Y298)/3)</f>
        <v>0.52174544068402706</v>
      </c>
      <c r="AG298" s="11">
        <f>-'OddsRatio_working_3-way'!U298/(3*'OddsRatio_working_3-way'!X298^(1/3))*COS(('OddsRatio_working_3-way'!Y298+2*PI())/3)</f>
        <v>-0.32099639312549894</v>
      </c>
      <c r="AH298" s="11">
        <f>-'OddsRatio_working_3-way'!U298/(3*'OddsRatio_working_3-way'!X298^(1/3))*COS(('OddsRatio_working_3-way'!Y298+4*PI())/3)</f>
        <v>-0.20074904755852818</v>
      </c>
      <c r="AI298" s="11">
        <f>'OddsRatio_working_3-way'!U298/(3*'OddsRatio_working_3-way'!X298^(1/3))*SIN(('OddsRatio_working_3-way'!Y298)/3)</f>
        <v>-6.9424837332428685E-2</v>
      </c>
      <c r="AJ298" s="11">
        <f>'OddsRatio_working_3-way'!U298/(3*'OddsRatio_working_3-way'!X298^(1/3))*SIN(('OddsRatio_working_3-way'!Y298+2*PI())/3)</f>
        <v>-0.41713238727486007</v>
      </c>
      <c r="AK298" s="11">
        <f>'OddsRatio_working_3-way'!U298/(3*'OddsRatio_working_3-way'!X298^(1/3))*SIN(('OddsRatio_working_3-way'!Y298+4*PI())/3)</f>
        <v>0.48655722460728867</v>
      </c>
      <c r="AL298" s="11">
        <f>'OddsRatio_working_3-way'!Z298+'OddsRatio_working_3-way'!AF298</f>
        <v>1.0434908813680543</v>
      </c>
      <c r="AM298" s="11">
        <f>'OddsRatio_working_3-way'!AA298+'OddsRatio_working_3-way'!AG298</f>
        <v>-0.64199278625099798</v>
      </c>
      <c r="AN298" s="11">
        <f>'OddsRatio_working_3-way'!AB298+'OddsRatio_working_3-way'!AH298</f>
        <v>-0.40149809511705642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1.0434908813680543</v>
      </c>
      <c r="AS298" s="11">
        <f>IF(('OddsRatio_working_3-way'!X298=0),IF(Q298&gt;0,-Q298^(1/3),(-Q298)^(1/3)),'OddsRatio_working_3-way'!AM298-'OddsRatio_working_3-way'!R298/3)</f>
        <v>-0.64199278625099798</v>
      </c>
      <c r="AT298" s="11">
        <f>IF(('OddsRatio_working_3-way'!X298=0),IF(Q298&gt;0,-Q298^(1/3),(-Q298)^(1/3)),'OddsRatio_working_3-way'!AN298-'OddsRatio_working_3-way'!R298/3)</f>
        <v>-0.40149809511705642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1.47</v>
      </c>
      <c r="B299" s="4">
        <f>IF('True_Odds_Calculator_3-way'!B300="","",'True_Odds_Calculator_3-way'!B300)</f>
        <v>4.51</v>
      </c>
      <c r="C299" s="4">
        <f>IF('True_Odds_Calculator_3-way'!C300="","",'True_Odds_Calculator_3-way'!C300)</f>
        <v>7.74</v>
      </c>
      <c r="D299" s="9">
        <f t="shared" si="65"/>
        <v>0.66653299655805287</v>
      </c>
      <c r="E299" s="9">
        <f t="shared" si="66"/>
        <v>0.21113576080479415</v>
      </c>
      <c r="F299" s="9">
        <f t="shared" si="67"/>
        <v>0.12233124263715295</v>
      </c>
      <c r="G299" s="9">
        <f t="shared" si="68"/>
        <v>1.0644698256594789</v>
      </c>
      <c r="H299" s="9">
        <f t="shared" si="69"/>
        <v>1.5003008180599551</v>
      </c>
      <c r="I299" s="9">
        <f t="shared" si="70"/>
        <v>4.7362890880647708</v>
      </c>
      <c r="J299" s="9">
        <f t="shared" si="71"/>
        <v>8.1745266249448871</v>
      </c>
      <c r="K299" s="11">
        <f t="shared" si="72"/>
        <v>0.68027210884353739</v>
      </c>
      <c r="L299" s="11">
        <f t="shared" si="73"/>
        <v>0.22172949002217296</v>
      </c>
      <c r="M299" s="11">
        <f t="shared" si="74"/>
        <v>0.12919896640826872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-0.21668559137159737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0.20891034585224683</v>
      </c>
      <c r="Q299" s="11">
        <f>2*'OddsRatio_working_3-way'!K299*'OddsRatio_working_3-way'!L299*'OddsRatio_working_3-way'!M299</f>
        <v>3.8975810793329631E-2</v>
      </c>
      <c r="R299" s="11">
        <f t="shared" si="75"/>
        <v>0</v>
      </c>
      <c r="S299" s="11">
        <f t="shared" si="76"/>
        <v>-0.96411738560864135</v>
      </c>
      <c r="T299" s="11">
        <f t="shared" si="77"/>
        <v>-0.17987264656877636</v>
      </c>
      <c r="U299" s="11">
        <f>'OddsRatio_working_3-way'!S299-'OddsRatio_working_3-way'!R299^2/3</f>
        <v>-0.96411738560864135</v>
      </c>
      <c r="V299" s="11">
        <f>'OddsRatio_working_3-way'!S299*'OddsRatio_working_3-way'!R299/3-2*'OddsRatio_working_3-way'!R299^3/27-'OddsRatio_working_3-way'!T299</f>
        <v>0.17987264656877636</v>
      </c>
      <c r="W299" s="11">
        <f>'OddsRatio_working_3-way'!V299^2+4*'OddsRatio_working_3-way'!U299^3/27</f>
        <v>-0.10041155572468358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0.18218515630282528</v>
      </c>
      <c r="Y299" s="11">
        <f>IF('OddsRatio_working_3-way'!W299&gt;=0,IF('OddsRatio_working_3-way'!V299+SQRT('OddsRatio_working_3-way'!W299)&gt;0,0,PI()),ACOS('OddsRatio_working_3-way'!V299/(2*'OddsRatio_working_3-way'!X299)))</f>
        <v>1.0545105912155024</v>
      </c>
      <c r="Z299" s="11">
        <f>'OddsRatio_working_3-way'!X299^(1/3)*COS('OddsRatio_working_3-way'!Y299/3)</f>
        <v>0.53223491282973945</v>
      </c>
      <c r="AA299" s="11">
        <f>'OddsRatio_working_3-way'!X299^(1/3)*COS(('OddsRatio_working_3-way'!Y299+2*PI())/3)</f>
        <v>-0.4351554538473999</v>
      </c>
      <c r="AB299" s="11">
        <f>'OddsRatio_working_3-way'!X299^(1/3)*COS(('OddsRatio_working_3-way'!Y299+4*PI())/3)</f>
        <v>-9.7079458982339495E-2</v>
      </c>
      <c r="AC299" s="11">
        <f>'OddsRatio_working_3-way'!X299^(1/3)*SIN('OddsRatio_working_3-way'!Y299/3)</f>
        <v>0.1951882666418932</v>
      </c>
      <c r="AD299" s="11">
        <f>'OddsRatio_working_3-way'!X299^(1/3)*SIN(('OddsRatio_working_3-way'!Y299+2*PI())/3)</f>
        <v>0.36333482197060413</v>
      </c>
      <c r="AE299" s="11">
        <f>'OddsRatio_working_3-way'!X299^(1/3)*SIN(('OddsRatio_working_3-way'!Y299+4*PI())/3)</f>
        <v>-0.55852308861249722</v>
      </c>
      <c r="AF299" s="11">
        <f>-'OddsRatio_working_3-way'!U299/(3*'OddsRatio_working_3-way'!X299^(1/3))*COS(('OddsRatio_working_3-way'!Y299)/3)</f>
        <v>0.53223491282973934</v>
      </c>
      <c r="AG299" s="11">
        <f>-'OddsRatio_working_3-way'!U299/(3*'OddsRatio_working_3-way'!X299^(1/3))*COS(('OddsRatio_working_3-way'!Y299+2*PI())/3)</f>
        <v>-0.43515545384739984</v>
      </c>
      <c r="AH299" s="11">
        <f>-'OddsRatio_working_3-way'!U299/(3*'OddsRatio_working_3-way'!X299^(1/3))*COS(('OddsRatio_working_3-way'!Y299+4*PI())/3)</f>
        <v>-9.7079458982339481E-2</v>
      </c>
      <c r="AI299" s="11">
        <f>'OddsRatio_working_3-way'!U299/(3*'OddsRatio_working_3-way'!X299^(1/3))*SIN(('OddsRatio_working_3-way'!Y299)/3)</f>
        <v>-0.19518826664189318</v>
      </c>
      <c r="AJ299" s="11">
        <f>'OddsRatio_working_3-way'!U299/(3*'OddsRatio_working_3-way'!X299^(1/3))*SIN(('OddsRatio_working_3-way'!Y299+2*PI())/3)</f>
        <v>-0.36333482197060407</v>
      </c>
      <c r="AK299" s="11">
        <f>'OddsRatio_working_3-way'!U299/(3*'OddsRatio_working_3-way'!X299^(1/3))*SIN(('OddsRatio_working_3-way'!Y299+4*PI())/3)</f>
        <v>0.55852308861249711</v>
      </c>
      <c r="AL299" s="11">
        <f>'OddsRatio_working_3-way'!Z299+'OddsRatio_working_3-way'!AF299</f>
        <v>1.0644698256594789</v>
      </c>
      <c r="AM299" s="11">
        <f>'OddsRatio_working_3-way'!AA299+'OddsRatio_working_3-way'!AG299</f>
        <v>-0.87031090769479968</v>
      </c>
      <c r="AN299" s="11">
        <f>'OddsRatio_working_3-way'!AB299+'OddsRatio_working_3-way'!AH299</f>
        <v>-0.19415891796467899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1.0644698256594789</v>
      </c>
      <c r="AS299" s="11">
        <f>IF(('OddsRatio_working_3-way'!X299=0),IF(Q299&gt;0,-Q299^(1/3),(-Q299)^(1/3)),'OddsRatio_working_3-way'!AM299-'OddsRatio_working_3-way'!R299/3)</f>
        <v>-0.87031090769479968</v>
      </c>
      <c r="AT299" s="11">
        <f>IF(('OddsRatio_working_3-way'!X299=0),IF(Q299&gt;0,-Q299^(1/3),(-Q299)^(1/3)),'OddsRatio_working_3-way'!AN299-'OddsRatio_working_3-way'!R299/3)</f>
        <v>-0.19415891796467899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1.74</v>
      </c>
      <c r="B300" s="4">
        <f>IF('True_Odds_Calculator_3-way'!B301="","",'True_Odds_Calculator_3-way'!B301)</f>
        <v>3.89</v>
      </c>
      <c r="C300" s="4">
        <f>IF('True_Odds_Calculator_3-way'!C301="","",'True_Odds_Calculator_3-way'!C301)</f>
        <v>5.0599999999999996</v>
      </c>
      <c r="D300" s="9">
        <f t="shared" si="65"/>
        <v>0.56248846276389242</v>
      </c>
      <c r="E300" s="9">
        <f t="shared" si="66"/>
        <v>0.24766698046950186</v>
      </c>
      <c r="F300" s="9">
        <f t="shared" si="67"/>
        <v>0.18984455676660569</v>
      </c>
      <c r="G300" s="9">
        <f t="shared" si="68"/>
        <v>1.051100326877271</v>
      </c>
      <c r="H300" s="9">
        <f t="shared" si="69"/>
        <v>1.7778142418891807</v>
      </c>
      <c r="I300" s="9">
        <f t="shared" si="70"/>
        <v>4.0376799446753129</v>
      </c>
      <c r="J300" s="9">
        <f t="shared" si="71"/>
        <v>5.2674673271217189</v>
      </c>
      <c r="K300" s="11">
        <f t="shared" si="72"/>
        <v>0.57471264367816088</v>
      </c>
      <c r="L300" s="11">
        <f t="shared" si="73"/>
        <v>0.25706940874035988</v>
      </c>
      <c r="M300" s="11">
        <f t="shared" si="74"/>
        <v>0.19762845849802374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-0.25351649952074673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0.22453134264837665</v>
      </c>
      <c r="Q300" s="11">
        <f>2*'OddsRatio_working_3-way'!K300*'OddsRatio_working_3-way'!L300*'OddsRatio_working_3-way'!M300</f>
        <v>5.8395667788914606E-2</v>
      </c>
      <c r="R300" s="11">
        <f t="shared" si="75"/>
        <v>0</v>
      </c>
      <c r="S300" s="11">
        <f t="shared" si="76"/>
        <v>-0.88566757222048953</v>
      </c>
      <c r="T300" s="11">
        <f t="shared" si="77"/>
        <v>-0.23034267157880092</v>
      </c>
      <c r="U300" s="11">
        <f>'OddsRatio_working_3-way'!S300-'OddsRatio_working_3-way'!R300^2/3</f>
        <v>-0.88566757222048953</v>
      </c>
      <c r="V300" s="11">
        <f>'OddsRatio_working_3-way'!S300*'OddsRatio_working_3-way'!R300/3-2*'OddsRatio_working_3-way'!R300^3/27-'OddsRatio_working_3-way'!T300</f>
        <v>0.23034267157880092</v>
      </c>
      <c r="W300" s="11">
        <f>'OddsRatio_working_3-way'!V300^2+4*'OddsRatio_working_3-way'!U300^3/27</f>
        <v>-4.9864310874017964E-2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0.16040733869128099</v>
      </c>
      <c r="Y300" s="11">
        <f>IF('OddsRatio_working_3-way'!W300&gt;=0,IF('OddsRatio_working_3-way'!V300+SQRT('OddsRatio_working_3-way'!W300)&gt;0,0,PI()),ACOS('OddsRatio_working_3-way'!V300/(2*'OddsRatio_working_3-way'!X300)))</f>
        <v>0.76988181937493783</v>
      </c>
      <c r="Z300" s="11">
        <f>'OddsRatio_working_3-way'!X300^(1/3)*COS('OddsRatio_working_3-way'!Y300/3)</f>
        <v>0.52555016343863548</v>
      </c>
      <c r="AA300" s="11">
        <f>'OddsRatio_working_3-way'!X300^(1/3)*COS(('OddsRatio_working_3-way'!Y300+2*PI())/3)</f>
        <v>-0.38220984356585913</v>
      </c>
      <c r="AB300" s="11">
        <f>'OddsRatio_working_3-way'!X300^(1/3)*COS(('OddsRatio_working_3-way'!Y300+4*PI())/3)</f>
        <v>-0.1433403198727764</v>
      </c>
      <c r="AC300" s="11">
        <f>'OddsRatio_working_3-way'!X300^(1/3)*SIN('OddsRatio_working_3-way'!Y300/3)</f>
        <v>0.13791138380539911</v>
      </c>
      <c r="AD300" s="11">
        <f>'OddsRatio_working_3-way'!X300^(1/3)*SIN(('OddsRatio_working_3-way'!Y300+2*PI())/3)</f>
        <v>0.38618410059822245</v>
      </c>
      <c r="AE300" s="11">
        <f>'OddsRatio_working_3-way'!X300^(1/3)*SIN(('OddsRatio_working_3-way'!Y300+4*PI())/3)</f>
        <v>-0.52409548440362153</v>
      </c>
      <c r="AF300" s="11">
        <f>-'OddsRatio_working_3-way'!U300/(3*'OddsRatio_working_3-way'!X300^(1/3))*COS(('OddsRatio_working_3-way'!Y300)/3)</f>
        <v>0.52555016343863536</v>
      </c>
      <c r="AG300" s="11">
        <f>-'OddsRatio_working_3-way'!U300/(3*'OddsRatio_working_3-way'!X300^(1/3))*COS(('OddsRatio_working_3-way'!Y300+2*PI())/3)</f>
        <v>-0.38220984356585908</v>
      </c>
      <c r="AH300" s="11">
        <f>-'OddsRatio_working_3-way'!U300/(3*'OddsRatio_working_3-way'!X300^(1/3))*COS(('OddsRatio_working_3-way'!Y300+4*PI())/3)</f>
        <v>-0.14334031987277637</v>
      </c>
      <c r="AI300" s="11">
        <f>'OddsRatio_working_3-way'!U300/(3*'OddsRatio_working_3-way'!X300^(1/3))*SIN(('OddsRatio_working_3-way'!Y300)/3)</f>
        <v>-0.13791138380539908</v>
      </c>
      <c r="AJ300" s="11">
        <f>'OddsRatio_working_3-way'!U300/(3*'OddsRatio_working_3-way'!X300^(1/3))*SIN(('OddsRatio_working_3-way'!Y300+2*PI())/3)</f>
        <v>-0.38618410059822239</v>
      </c>
      <c r="AK300" s="11">
        <f>'OddsRatio_working_3-way'!U300/(3*'OddsRatio_working_3-way'!X300^(1/3))*SIN(('OddsRatio_working_3-way'!Y300+4*PI())/3)</f>
        <v>0.52409548440362141</v>
      </c>
      <c r="AL300" s="11">
        <f>'OddsRatio_working_3-way'!Z300+'OddsRatio_working_3-way'!AF300</f>
        <v>1.051100326877271</v>
      </c>
      <c r="AM300" s="11">
        <f>'OddsRatio_working_3-way'!AA300+'OddsRatio_working_3-way'!AG300</f>
        <v>-0.76441968713171815</v>
      </c>
      <c r="AN300" s="11">
        <f>'OddsRatio_working_3-way'!AB300+'OddsRatio_working_3-way'!AH300</f>
        <v>-0.2866806397455528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1.051100326877271</v>
      </c>
      <c r="AS300" s="11">
        <f>IF(('OddsRatio_working_3-way'!X300=0),IF(Q300&gt;0,-Q300^(1/3),(-Q300)^(1/3)),'OddsRatio_working_3-way'!AM300-'OddsRatio_working_3-way'!R300/3)</f>
        <v>-0.76441968713171815</v>
      </c>
      <c r="AT300" s="11">
        <f>IF(('OddsRatio_working_3-way'!X300=0),IF(Q300&gt;0,-Q300^(1/3),(-Q300)^(1/3)),'OddsRatio_working_3-way'!AN300-'OddsRatio_working_3-way'!R300/3)</f>
        <v>-0.2866806397455528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2.39</v>
      </c>
      <c r="B301" s="4">
        <f>IF('True_Odds_Calculator_3-way'!B302="","",'True_Odds_Calculator_3-way'!B302)</f>
        <v>3.4</v>
      </c>
      <c r="C301" s="4">
        <f>IF('True_Odds_Calculator_3-way'!C302="","",'True_Odds_Calculator_3-way'!C302)</f>
        <v>3.17</v>
      </c>
      <c r="D301" s="9">
        <f t="shared" si="65"/>
        <v>0.40816773472354057</v>
      </c>
      <c r="E301" s="9">
        <f t="shared" si="66"/>
        <v>0.28542471812661979</v>
      </c>
      <c r="F301" s="9">
        <f t="shared" si="67"/>
        <v>0.30640754714983948</v>
      </c>
      <c r="G301" s="9">
        <f t="shared" si="68"/>
        <v>1.0431461673494311</v>
      </c>
      <c r="H301" s="9">
        <f t="shared" si="69"/>
        <v>2.4499731726157097</v>
      </c>
      <c r="I301" s="9">
        <f t="shared" si="70"/>
        <v>3.5035508016386343</v>
      </c>
      <c r="J301" s="9">
        <f t="shared" si="71"/>
        <v>3.2636271831482655</v>
      </c>
      <c r="K301" s="11">
        <f t="shared" si="72"/>
        <v>0.41841004184100417</v>
      </c>
      <c r="L301" s="11">
        <f t="shared" si="73"/>
        <v>0.29411764705882354</v>
      </c>
      <c r="M301" s="11">
        <f t="shared" si="74"/>
        <v>0.31545741324921134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-0.28102806662572366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0.23137166908261134</v>
      </c>
      <c r="Q301" s="11">
        <f>2*'OddsRatio_working_3-way'!K301*'OddsRatio_working_3-way'!L301*'OddsRatio_working_3-way'!M301</f>
        <v>7.764149969215145E-2</v>
      </c>
      <c r="R301" s="11">
        <f t="shared" si="75"/>
        <v>0</v>
      </c>
      <c r="S301" s="11">
        <f t="shared" si="76"/>
        <v>-0.82330449004851436</v>
      </c>
      <c r="T301" s="11">
        <f t="shared" si="77"/>
        <v>-0.27627667451292426</v>
      </c>
      <c r="U301" s="11">
        <f>'OddsRatio_working_3-way'!S301-'OddsRatio_working_3-way'!R301^2/3</f>
        <v>-0.82330449004851436</v>
      </c>
      <c r="V301" s="11">
        <f>'OddsRatio_working_3-way'!S301*'OddsRatio_working_3-way'!R301/3-2*'OddsRatio_working_3-way'!R301^3/27-'OddsRatio_working_3-way'!T301</f>
        <v>0.27627667451292426</v>
      </c>
      <c r="W301" s="11">
        <f>'OddsRatio_working_3-way'!V301^2+4*'OddsRatio_working_3-way'!U301^3/27</f>
        <v>-6.3468607141204947E-3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0.14376687865607363</v>
      </c>
      <c r="Y301" s="11">
        <f>IF('OddsRatio_working_3-way'!W301&gt;=0,IF('OddsRatio_working_3-way'!V301+SQRT('OddsRatio_working_3-way'!W301)&gt;0,0,PI()),ACOS('OddsRatio_working_3-way'!V301/(2*'OddsRatio_working_3-way'!X301)))</f>
        <v>0.28074413506631779</v>
      </c>
      <c r="Z301" s="11">
        <f>'OddsRatio_working_3-way'!X301^(1/3)*COS('OddsRatio_working_3-way'!Y301/3)</f>
        <v>0.52157308367471555</v>
      </c>
      <c r="AA301" s="11">
        <f>'OddsRatio_working_3-way'!X301^(1/3)*COS(('OddsRatio_working_3-way'!Y301+2*PI())/3)</f>
        <v>-0.30318066055286774</v>
      </c>
      <c r="AB301" s="11">
        <f>'OddsRatio_working_3-way'!X301^(1/3)*COS(('OddsRatio_working_3-way'!Y301+4*PI())/3)</f>
        <v>-0.21839242312184765</v>
      </c>
      <c r="AC301" s="11">
        <f>'OddsRatio_working_3-way'!X301^(1/3)*SIN('OddsRatio_working_3-way'!Y301/3)</f>
        <v>4.8952511704913382E-2</v>
      </c>
      <c r="AD301" s="11">
        <f>'OddsRatio_working_3-way'!X301^(1/3)*SIN(('OddsRatio_working_3-way'!Y301+2*PI())/3)</f>
        <v>0.42721928454003361</v>
      </c>
      <c r="AE301" s="11">
        <f>'OddsRatio_working_3-way'!X301^(1/3)*SIN(('OddsRatio_working_3-way'!Y301+4*PI())/3)</f>
        <v>-0.47617179624494699</v>
      </c>
      <c r="AF301" s="11">
        <f>-'OddsRatio_working_3-way'!U301/(3*'OddsRatio_working_3-way'!X301^(1/3))*COS(('OddsRatio_working_3-way'!Y301)/3)</f>
        <v>0.52157308367471555</v>
      </c>
      <c r="AG301" s="11">
        <f>-'OddsRatio_working_3-way'!U301/(3*'OddsRatio_working_3-way'!X301^(1/3))*COS(('OddsRatio_working_3-way'!Y301+2*PI())/3)</f>
        <v>-0.30318066055286774</v>
      </c>
      <c r="AH301" s="11">
        <f>-'OddsRatio_working_3-way'!U301/(3*'OddsRatio_working_3-way'!X301^(1/3))*COS(('OddsRatio_working_3-way'!Y301+4*PI())/3)</f>
        <v>-0.21839242312184765</v>
      </c>
      <c r="AI301" s="11">
        <f>'OddsRatio_working_3-way'!U301/(3*'OddsRatio_working_3-way'!X301^(1/3))*SIN(('OddsRatio_working_3-way'!Y301)/3)</f>
        <v>-4.8952511704913382E-2</v>
      </c>
      <c r="AJ301" s="11">
        <f>'OddsRatio_working_3-way'!U301/(3*'OddsRatio_working_3-way'!X301^(1/3))*SIN(('OddsRatio_working_3-way'!Y301+2*PI())/3)</f>
        <v>-0.42721928454003361</v>
      </c>
      <c r="AK301" s="11">
        <f>'OddsRatio_working_3-way'!U301/(3*'OddsRatio_working_3-way'!X301^(1/3))*SIN(('OddsRatio_working_3-way'!Y301+4*PI())/3)</f>
        <v>0.47617179624494699</v>
      </c>
      <c r="AL301" s="11">
        <f>'OddsRatio_working_3-way'!Z301+'OddsRatio_working_3-way'!AF301</f>
        <v>1.0431461673494311</v>
      </c>
      <c r="AM301" s="11">
        <f>'OddsRatio_working_3-way'!AA301+'OddsRatio_working_3-way'!AG301</f>
        <v>-0.60636132110573548</v>
      </c>
      <c r="AN301" s="11">
        <f>'OddsRatio_working_3-way'!AB301+'OddsRatio_working_3-way'!AH301</f>
        <v>-0.43678484624369529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1.0431461673494311</v>
      </c>
      <c r="AS301" s="11">
        <f>IF(('OddsRatio_working_3-way'!X301=0),IF(Q301&gt;0,-Q301^(1/3),(-Q301)^(1/3)),'OddsRatio_working_3-way'!AM301-'OddsRatio_working_3-way'!R301/3)</f>
        <v>-0.60636132110573548</v>
      </c>
      <c r="AT301" s="11">
        <f>IF(('OddsRatio_working_3-way'!X301=0),IF(Q301&gt;0,-Q301^(1/3),(-Q301)^(1/3)),'OddsRatio_working_3-way'!AN301-'OddsRatio_working_3-way'!R301/3)</f>
        <v>-0.43678484624369529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1.93</v>
      </c>
      <c r="B302" s="4">
        <f>IF('True_Odds_Calculator_3-way'!B303="","",'True_Odds_Calculator_3-way'!B303)</f>
        <v>3.4</v>
      </c>
      <c r="C302" s="4">
        <f>IF('True_Odds_Calculator_3-way'!C303="","",'True_Odds_Calculator_3-way'!C303)</f>
        <v>4.6100000000000003</v>
      </c>
      <c r="D302" s="9">
        <f t="shared" si="65"/>
        <v>0.50643684321682936</v>
      </c>
      <c r="E302" s="9">
        <f t="shared" si="66"/>
        <v>0.28449139166615578</v>
      </c>
      <c r="F302" s="9">
        <f t="shared" si="67"/>
        <v>0.2090717651170147</v>
      </c>
      <c r="G302" s="9">
        <f t="shared" si="68"/>
        <v>1.0479353524890329</v>
      </c>
      <c r="H302" s="9">
        <f t="shared" si="69"/>
        <v>1.9745798778148</v>
      </c>
      <c r="I302" s="9">
        <f t="shared" si="70"/>
        <v>3.5150448459736787</v>
      </c>
      <c r="J302" s="9">
        <f t="shared" si="71"/>
        <v>4.7830466224854096</v>
      </c>
      <c r="K302" s="11">
        <f t="shared" si="72"/>
        <v>0.5181347150259068</v>
      </c>
      <c r="L302" s="11">
        <f t="shared" si="73"/>
        <v>0.29411764705882354</v>
      </c>
      <c r="M302" s="11">
        <f t="shared" si="74"/>
        <v>0.21691973969631234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-0.26635707726269886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0.22941526874312834</v>
      </c>
      <c r="Q302" s="11">
        <f>2*'OddsRatio_working_3-way'!K302*'OddsRatio_working_3-way'!L302*'OddsRatio_working_3-way'!M302</f>
        <v>6.6113910300613352E-2</v>
      </c>
      <c r="R302" s="11">
        <f t="shared" si="75"/>
        <v>0</v>
      </c>
      <c r="S302" s="11">
        <f t="shared" si="76"/>
        <v>-0.86130720122320581</v>
      </c>
      <c r="T302" s="11">
        <f t="shared" si="77"/>
        <v>-0.24821533176461261</v>
      </c>
      <c r="U302" s="11">
        <f>'OddsRatio_working_3-way'!S302-'OddsRatio_working_3-way'!R302^2/3</f>
        <v>-0.86130720122320581</v>
      </c>
      <c r="V302" s="11">
        <f>'OddsRatio_working_3-way'!S302*'OddsRatio_working_3-way'!R302/3-2*'OddsRatio_working_3-way'!R302^3/27-'OddsRatio_working_3-way'!T302</f>
        <v>0.24821533176461261</v>
      </c>
      <c r="W302" s="11">
        <f>'OddsRatio_working_3-way'!V302^2+4*'OddsRatio_working_3-way'!U302^3/27</f>
        <v>-3.3050012624740284E-2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0.1538350281533411</v>
      </c>
      <c r="Y302" s="11">
        <f>IF('OddsRatio_working_3-way'!W302&gt;=0,IF('OddsRatio_working_3-way'!V302+SQRT('OddsRatio_working_3-way'!W302)&gt;0,0,PI()),ACOS('OddsRatio_working_3-way'!V302/(2*'OddsRatio_working_3-way'!X302)))</f>
        <v>0.63215137072782734</v>
      </c>
      <c r="Z302" s="11">
        <f>'OddsRatio_working_3-way'!X302^(1/3)*COS('OddsRatio_working_3-way'!Y302/3)</f>
        <v>0.52396767624451646</v>
      </c>
      <c r="AA302" s="11">
        <f>'OddsRatio_working_3-way'!X302^(1/3)*COS(('OddsRatio_working_3-way'!Y302+2*PI())/3)</f>
        <v>-0.35904158378942636</v>
      </c>
      <c r="AB302" s="11">
        <f>'OddsRatio_working_3-way'!X302^(1/3)*COS(('OddsRatio_working_3-way'!Y302+4*PI())/3)</f>
        <v>-0.16492609245508996</v>
      </c>
      <c r="AC302" s="11">
        <f>'OddsRatio_working_3-way'!X302^(1/3)*SIN('OddsRatio_working_3-way'!Y302/3)</f>
        <v>0.11207263117575554</v>
      </c>
      <c r="AD302" s="11">
        <f>'OddsRatio_working_3-way'!X302^(1/3)*SIN(('OddsRatio_working_3-way'!Y302+2*PI())/3)</f>
        <v>0.39773300280177359</v>
      </c>
      <c r="AE302" s="11">
        <f>'OddsRatio_working_3-way'!X302^(1/3)*SIN(('OddsRatio_working_3-way'!Y302+4*PI())/3)</f>
        <v>-0.5098056339775292</v>
      </c>
      <c r="AF302" s="11">
        <f>-'OddsRatio_working_3-way'!U302/(3*'OddsRatio_working_3-way'!X302^(1/3))*COS(('OddsRatio_working_3-way'!Y302)/3)</f>
        <v>0.52396767624451634</v>
      </c>
      <c r="AG302" s="11">
        <f>-'OddsRatio_working_3-way'!U302/(3*'OddsRatio_working_3-way'!X302^(1/3))*COS(('OddsRatio_working_3-way'!Y302+2*PI())/3)</f>
        <v>-0.3590415837894263</v>
      </c>
      <c r="AH302" s="11">
        <f>-'OddsRatio_working_3-way'!U302/(3*'OddsRatio_working_3-way'!X302^(1/3))*COS(('OddsRatio_working_3-way'!Y302+4*PI())/3)</f>
        <v>-0.16492609245508991</v>
      </c>
      <c r="AI302" s="11">
        <f>'OddsRatio_working_3-way'!U302/(3*'OddsRatio_working_3-way'!X302^(1/3))*SIN(('OddsRatio_working_3-way'!Y302)/3)</f>
        <v>-0.11207263117575553</v>
      </c>
      <c r="AJ302" s="11">
        <f>'OddsRatio_working_3-way'!U302/(3*'OddsRatio_working_3-way'!X302^(1/3))*SIN(('OddsRatio_working_3-way'!Y302+2*PI())/3)</f>
        <v>-0.39773300280177354</v>
      </c>
      <c r="AK302" s="11">
        <f>'OddsRatio_working_3-way'!U302/(3*'OddsRatio_working_3-way'!X302^(1/3))*SIN(('OddsRatio_working_3-way'!Y302+4*PI())/3)</f>
        <v>0.50980563397752909</v>
      </c>
      <c r="AL302" s="11">
        <f>'OddsRatio_working_3-way'!Z302+'OddsRatio_working_3-way'!AF302</f>
        <v>1.0479353524890329</v>
      </c>
      <c r="AM302" s="11">
        <f>'OddsRatio_working_3-way'!AA302+'OddsRatio_working_3-way'!AG302</f>
        <v>-0.7180831675788526</v>
      </c>
      <c r="AN302" s="11">
        <f>'OddsRatio_working_3-way'!AB302+'OddsRatio_working_3-way'!AH302</f>
        <v>-0.32985218491017987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1.0479353524890329</v>
      </c>
      <c r="AS302" s="11">
        <f>IF(('OddsRatio_working_3-way'!X302=0),IF(Q302&gt;0,-Q302^(1/3),(-Q302)^(1/3)),'OddsRatio_working_3-way'!AM302-'OddsRatio_working_3-way'!R302/3)</f>
        <v>-0.7180831675788526</v>
      </c>
      <c r="AT302" s="11">
        <f>IF(('OddsRatio_working_3-way'!X302=0),IF(Q302&gt;0,-Q302^(1/3),(-Q302)^(1/3)),'OddsRatio_working_3-way'!AN302-'OddsRatio_working_3-way'!R302/3)</f>
        <v>-0.32985218491017987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2.35</v>
      </c>
      <c r="B303" s="4">
        <f>IF('True_Odds_Calculator_3-way'!B304="","",'True_Odds_Calculator_3-way'!B304)</f>
        <v>3.4</v>
      </c>
      <c r="C303" s="4">
        <f>IF('True_Odds_Calculator_3-way'!C304="","",'True_Odds_Calculator_3-way'!C304)</f>
        <v>3.14</v>
      </c>
      <c r="D303" s="9">
        <f t="shared" si="65"/>
        <v>0.41154479583010589</v>
      </c>
      <c r="E303" s="9">
        <f t="shared" si="66"/>
        <v>0.28232719936276163</v>
      </c>
      <c r="F303" s="9">
        <f t="shared" si="67"/>
        <v>0.30612800480713265</v>
      </c>
      <c r="G303" s="9">
        <f t="shared" si="68"/>
        <v>1.0591623275185253</v>
      </c>
      <c r="H303" s="9">
        <f t="shared" si="69"/>
        <v>2.4298691421500092</v>
      </c>
      <c r="I303" s="9">
        <f t="shared" si="70"/>
        <v>3.5419895860444606</v>
      </c>
      <c r="J303" s="9">
        <f t="shared" si="71"/>
        <v>3.2666073808896443</v>
      </c>
      <c r="K303" s="11">
        <f t="shared" si="72"/>
        <v>0.42553191489361702</v>
      </c>
      <c r="L303" s="11">
        <f t="shared" si="73"/>
        <v>0.29411764705882354</v>
      </c>
      <c r="M303" s="11">
        <f t="shared" si="74"/>
        <v>0.31847133757961782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-0.27636456398523646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0.23476798227083218</v>
      </c>
      <c r="Q303" s="11">
        <f>2*'OddsRatio_working_3-way'!K303*'OddsRatio_working_3-way'!L303*'OddsRatio_working_3-way'!M303</f>
        <v>7.9717481246462538E-2</v>
      </c>
      <c r="R303" s="11">
        <f t="shared" si="75"/>
        <v>0</v>
      </c>
      <c r="S303" s="11">
        <f t="shared" si="76"/>
        <v>-0.8494865582092993</v>
      </c>
      <c r="T303" s="11">
        <f t="shared" si="77"/>
        <v>-0.28845044421368393</v>
      </c>
      <c r="U303" s="11">
        <f>'OddsRatio_working_3-way'!S303-'OddsRatio_working_3-way'!R303^2/3</f>
        <v>-0.8494865582092993</v>
      </c>
      <c r="V303" s="11">
        <f>'OddsRatio_working_3-way'!S303*'OddsRatio_working_3-way'!R303/3-2*'OddsRatio_working_3-way'!R303^3/27-'OddsRatio_working_3-way'!T303</f>
        <v>0.28845044421368393</v>
      </c>
      <c r="W303" s="11">
        <f>'OddsRatio_working_3-way'!V303^2+4*'OddsRatio_working_3-way'!U303^3/27</f>
        <v>-7.6130504211663619E-3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0.15067905394267475</v>
      </c>
      <c r="Y303" s="11">
        <f>IF('OddsRatio_working_3-way'!W303&gt;=0,IF('OddsRatio_working_3-way'!V303+SQRT('OddsRatio_working_3-way'!W303)&gt;0,0,PI()),ACOS('OddsRatio_working_3-way'!V303/(2*'OddsRatio_working_3-way'!X303)))</f>
        <v>0.29373779131435396</v>
      </c>
      <c r="Z303" s="11">
        <f>'OddsRatio_working_3-way'!X303^(1/3)*COS('OddsRatio_working_3-way'!Y303/3)</f>
        <v>0.52958116375926267</v>
      </c>
      <c r="AA303" s="11">
        <f>'OddsRatio_working_3-way'!X303^(1/3)*COS(('OddsRatio_working_3-way'!Y303+2*PI())/3)</f>
        <v>-0.3098403631872424</v>
      </c>
      <c r="AB303" s="11">
        <f>'OddsRatio_working_3-way'!X303^(1/3)*COS(('OddsRatio_working_3-way'!Y303+4*PI())/3)</f>
        <v>-0.21974080057202022</v>
      </c>
      <c r="AC303" s="11">
        <f>'OddsRatio_working_3-way'!X303^(1/3)*SIN('OddsRatio_working_3-way'!Y303/3)</f>
        <v>5.201900672976608E-2</v>
      </c>
      <c r="AD303" s="11">
        <f>'OddsRatio_working_3-way'!X303^(1/3)*SIN(('OddsRatio_working_3-way'!Y303+2*PI())/3)</f>
        <v>0.43262123781636541</v>
      </c>
      <c r="AE303" s="11">
        <f>'OddsRatio_working_3-way'!X303^(1/3)*SIN(('OddsRatio_working_3-way'!Y303+4*PI())/3)</f>
        <v>-0.48464024454613142</v>
      </c>
      <c r="AF303" s="11">
        <f>-'OddsRatio_working_3-way'!U303/(3*'OddsRatio_working_3-way'!X303^(1/3))*COS(('OddsRatio_working_3-way'!Y303)/3)</f>
        <v>0.52958116375926256</v>
      </c>
      <c r="AG303" s="11">
        <f>-'OddsRatio_working_3-way'!U303/(3*'OddsRatio_working_3-way'!X303^(1/3))*COS(('OddsRatio_working_3-way'!Y303+2*PI())/3)</f>
        <v>-0.30984036318724234</v>
      </c>
      <c r="AH303" s="11">
        <f>-'OddsRatio_working_3-way'!U303/(3*'OddsRatio_working_3-way'!X303^(1/3))*COS(('OddsRatio_working_3-way'!Y303+4*PI())/3)</f>
        <v>-0.2197408005720202</v>
      </c>
      <c r="AI303" s="11">
        <f>'OddsRatio_working_3-way'!U303/(3*'OddsRatio_working_3-way'!X303^(1/3))*SIN(('OddsRatio_working_3-way'!Y303)/3)</f>
        <v>-5.2019006729766074E-2</v>
      </c>
      <c r="AJ303" s="11">
        <f>'OddsRatio_working_3-way'!U303/(3*'OddsRatio_working_3-way'!X303^(1/3))*SIN(('OddsRatio_working_3-way'!Y303+2*PI())/3)</f>
        <v>-0.43262123781636536</v>
      </c>
      <c r="AK303" s="11">
        <f>'OddsRatio_working_3-way'!U303/(3*'OddsRatio_working_3-way'!X303^(1/3))*SIN(('OddsRatio_working_3-way'!Y303+4*PI())/3)</f>
        <v>0.48464024454613136</v>
      </c>
      <c r="AL303" s="11">
        <f>'OddsRatio_working_3-way'!Z303+'OddsRatio_working_3-way'!AF303</f>
        <v>1.0591623275185253</v>
      </c>
      <c r="AM303" s="11">
        <f>'OddsRatio_working_3-way'!AA303+'OddsRatio_working_3-way'!AG303</f>
        <v>-0.61968072637448479</v>
      </c>
      <c r="AN303" s="11">
        <f>'OddsRatio_working_3-way'!AB303+'OddsRatio_working_3-way'!AH303</f>
        <v>-0.43948160114404045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1.0591623275185253</v>
      </c>
      <c r="AS303" s="11">
        <f>IF(('OddsRatio_working_3-way'!X303=0),IF(Q303&gt;0,-Q303^(1/3),(-Q303)^(1/3)),'OddsRatio_working_3-way'!AM303-'OddsRatio_working_3-way'!R303/3)</f>
        <v>-0.61968072637448479</v>
      </c>
      <c r="AT303" s="11">
        <f>IF(('OddsRatio_working_3-way'!X303=0),IF(Q303&gt;0,-Q303^(1/3),(-Q303)^(1/3)),'OddsRatio_working_3-way'!AN303-'OddsRatio_working_3-way'!R303/3)</f>
        <v>-0.43948160114404045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4.3</v>
      </c>
      <c r="B304" s="4">
        <f>IF('True_Odds_Calculator_3-way'!B305="","",'True_Odds_Calculator_3-way'!B305)</f>
        <v>3.62</v>
      </c>
      <c r="C304" s="4">
        <f>IF('True_Odds_Calculator_3-way'!C305="","",'True_Odds_Calculator_3-way'!C305)</f>
        <v>1.88</v>
      </c>
      <c r="D304" s="9">
        <f t="shared" si="65"/>
        <v>0.22107533375010729</v>
      </c>
      <c r="E304" s="9">
        <f t="shared" si="66"/>
        <v>0.26334345665176379</v>
      </c>
      <c r="F304" s="9">
        <f t="shared" si="67"/>
        <v>0.51558120959812892</v>
      </c>
      <c r="G304" s="9">
        <f t="shared" si="68"/>
        <v>1.0676802954339906</v>
      </c>
      <c r="H304" s="9">
        <f t="shared" si="69"/>
        <v>4.5233449749321695</v>
      </c>
      <c r="I304" s="9">
        <f t="shared" si="70"/>
        <v>3.7973223740370554</v>
      </c>
      <c r="J304" s="9">
        <f t="shared" si="71"/>
        <v>1.9395586599819115</v>
      </c>
      <c r="K304" s="11">
        <f t="shared" si="72"/>
        <v>0.23255813953488372</v>
      </c>
      <c r="L304" s="11">
        <f t="shared" si="73"/>
        <v>0.27624309392265195</v>
      </c>
      <c r="M304" s="11">
        <f t="shared" si="74"/>
        <v>0.53191489361702127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-0.25999382177741448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0.23236677865834157</v>
      </c>
      <c r="Q304" s="11">
        <f>2*'OddsRatio_working_3-way'!K304*'OddsRatio_working_3-way'!L304*'OddsRatio_working_3-way'!M304</f>
        <v>6.8343170193629871E-2</v>
      </c>
      <c r="R304" s="11">
        <f t="shared" si="75"/>
        <v>0</v>
      </c>
      <c r="S304" s="11">
        <f t="shared" si="76"/>
        <v>-0.89373961684856906</v>
      </c>
      <c r="T304" s="11">
        <f t="shared" si="77"/>
        <v>-0.26286459319075561</v>
      </c>
      <c r="U304" s="11">
        <f>'OddsRatio_working_3-way'!S304-'OddsRatio_working_3-way'!R304^2/3</f>
        <v>-0.89373961684856906</v>
      </c>
      <c r="V304" s="11">
        <f>'OddsRatio_working_3-way'!S304*'OddsRatio_working_3-way'!R304/3-2*'OddsRatio_working_3-way'!R304^3/27-'OddsRatio_working_3-way'!T304</f>
        <v>0.26286459319075561</v>
      </c>
      <c r="W304" s="11">
        <f>'OddsRatio_working_3-way'!V304^2+4*'OddsRatio_working_3-way'!U304^3/27</f>
        <v>-3.6664108321480343E-2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0.16260527564844091</v>
      </c>
      <c r="Y304" s="11">
        <f>IF('OddsRatio_working_3-way'!W304&gt;=0,IF('OddsRatio_working_3-way'!V304+SQRT('OddsRatio_working_3-way'!W304)&gt;0,0,PI()),ACOS('OddsRatio_working_3-way'!V304/(2*'OddsRatio_working_3-way'!X304)))</f>
        <v>0.62955349847708941</v>
      </c>
      <c r="Z304" s="11">
        <f>'OddsRatio_working_3-way'!X304^(1/3)*COS('OddsRatio_working_3-way'!Y304/3)</f>
        <v>0.53384014771699528</v>
      </c>
      <c r="AA304" s="11">
        <f>'OddsRatio_working_3-way'!X304^(1/3)*COS(('OddsRatio_working_3-way'!Y304+2*PI())/3)</f>
        <v>-0.36538797079077079</v>
      </c>
      <c r="AB304" s="11">
        <f>'OddsRatio_working_3-way'!X304^(1/3)*COS(('OddsRatio_working_3-way'!Y304+4*PI())/3)</f>
        <v>-0.16845217692622466</v>
      </c>
      <c r="AC304" s="11">
        <f>'OddsRatio_working_3-way'!X304^(1/3)*SIN('OddsRatio_working_3-way'!Y304/3)</f>
        <v>0.1137009336007684</v>
      </c>
      <c r="AD304" s="11">
        <f>'OddsRatio_working_3-way'!X304^(1/3)*SIN(('OddsRatio_working_3-way'!Y304+2*PI())/3)</f>
        <v>0.40546866268257103</v>
      </c>
      <c r="AE304" s="11">
        <f>'OddsRatio_working_3-way'!X304^(1/3)*SIN(('OddsRatio_working_3-way'!Y304+4*PI())/3)</f>
        <v>-0.51916959628333947</v>
      </c>
      <c r="AF304" s="11">
        <f>-'OddsRatio_working_3-way'!U304/(3*'OddsRatio_working_3-way'!X304^(1/3))*COS(('OddsRatio_working_3-way'!Y304)/3)</f>
        <v>0.53384014771699528</v>
      </c>
      <c r="AG304" s="11">
        <f>-'OddsRatio_working_3-way'!U304/(3*'OddsRatio_working_3-way'!X304^(1/3))*COS(('OddsRatio_working_3-way'!Y304+2*PI())/3)</f>
        <v>-0.36538797079077073</v>
      </c>
      <c r="AH304" s="11">
        <f>-'OddsRatio_working_3-way'!U304/(3*'OddsRatio_working_3-way'!X304^(1/3))*COS(('OddsRatio_working_3-way'!Y304+4*PI())/3)</f>
        <v>-0.16845217692622463</v>
      </c>
      <c r="AI304" s="11">
        <f>'OddsRatio_working_3-way'!U304/(3*'OddsRatio_working_3-way'!X304^(1/3))*SIN(('OddsRatio_working_3-way'!Y304)/3)</f>
        <v>-0.11370093360076838</v>
      </c>
      <c r="AJ304" s="11">
        <f>'OddsRatio_working_3-way'!U304/(3*'OddsRatio_working_3-way'!X304^(1/3))*SIN(('OddsRatio_working_3-way'!Y304+2*PI())/3)</f>
        <v>-0.40546866268257098</v>
      </c>
      <c r="AK304" s="11">
        <f>'OddsRatio_working_3-way'!U304/(3*'OddsRatio_working_3-way'!X304^(1/3))*SIN(('OddsRatio_working_3-way'!Y304+4*PI())/3)</f>
        <v>0.51916959628333936</v>
      </c>
      <c r="AL304" s="11">
        <f>'OddsRatio_working_3-way'!Z304+'OddsRatio_working_3-way'!AF304</f>
        <v>1.0676802954339906</v>
      </c>
      <c r="AM304" s="11">
        <f>'OddsRatio_working_3-way'!AA304+'OddsRatio_working_3-way'!AG304</f>
        <v>-0.73077594158154158</v>
      </c>
      <c r="AN304" s="11">
        <f>'OddsRatio_working_3-way'!AB304+'OddsRatio_working_3-way'!AH304</f>
        <v>-0.33690435385244932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1.0676802954339906</v>
      </c>
      <c r="AS304" s="11">
        <f>IF(('OddsRatio_working_3-way'!X304=0),IF(Q304&gt;0,-Q304^(1/3),(-Q304)^(1/3)),'OddsRatio_working_3-way'!AM304-'OddsRatio_working_3-way'!R304/3)</f>
        <v>-0.73077594158154158</v>
      </c>
      <c r="AT304" s="11">
        <f>IF(('OddsRatio_working_3-way'!X304=0),IF(Q304&gt;0,-Q304^(1/3),(-Q304)^(1/3)),'OddsRatio_working_3-way'!AN304-'OddsRatio_working_3-way'!R304/3)</f>
        <v>-0.33690435385244932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3.7</v>
      </c>
      <c r="B305" s="4">
        <f>IF('True_Odds_Calculator_3-way'!B306="","",'True_Odds_Calculator_3-way'!B306)</f>
        <v>3.59</v>
      </c>
      <c r="C305" s="4">
        <f>IF('True_Odds_Calculator_3-way'!C306="","",'True_Odds_Calculator_3-way'!C306)</f>
        <v>2.04</v>
      </c>
      <c r="D305" s="9">
        <f t="shared" si="65"/>
        <v>0.25845907827541575</v>
      </c>
      <c r="E305" s="9">
        <f t="shared" si="66"/>
        <v>0.26651061073188442</v>
      </c>
      <c r="F305" s="9">
        <f t="shared" si="67"/>
        <v>0.47503031099269949</v>
      </c>
      <c r="G305" s="9">
        <f t="shared" si="68"/>
        <v>1.0626238693432803</v>
      </c>
      <c r="H305" s="9">
        <f t="shared" si="69"/>
        <v>3.8690844472268573</v>
      </c>
      <c r="I305" s="9">
        <f t="shared" si="70"/>
        <v>3.7521958215990963</v>
      </c>
      <c r="J305" s="9">
        <f t="shared" si="71"/>
        <v>2.1051288241170121</v>
      </c>
      <c r="K305" s="11">
        <f t="shared" si="72"/>
        <v>0.27027027027027023</v>
      </c>
      <c r="L305" s="11">
        <f t="shared" si="73"/>
        <v>0.2785515320334262</v>
      </c>
      <c r="M305" s="11">
        <f t="shared" si="74"/>
        <v>0.49019607843137253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-0.26839259380632463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0.23360243743661729</v>
      </c>
      <c r="Q305" s="11">
        <f>2*'OddsRatio_working_3-way'!K305*'OddsRatio_working_3-way'!L305*'OddsRatio_working_3-way'!M305</f>
        <v>7.3808037104776403E-2</v>
      </c>
      <c r="R305" s="11">
        <f t="shared" si="75"/>
        <v>0</v>
      </c>
      <c r="S305" s="11">
        <f t="shared" si="76"/>
        <v>-0.87037587037587061</v>
      </c>
      <c r="T305" s="11">
        <f t="shared" si="77"/>
        <v>-0.27500027500027507</v>
      </c>
      <c r="U305" s="11">
        <f>'OddsRatio_working_3-way'!S305-'OddsRatio_working_3-way'!R305^2/3</f>
        <v>-0.87037587037587061</v>
      </c>
      <c r="V305" s="11">
        <f>'OddsRatio_working_3-way'!S305*'OddsRatio_working_3-way'!R305/3-2*'OddsRatio_working_3-way'!R305^3/27-'OddsRatio_working_3-way'!T305</f>
        <v>0.27500027500027507</v>
      </c>
      <c r="W305" s="11">
        <f>'OddsRatio_working_3-way'!V305^2+4*'OddsRatio_working_3-way'!U305^3/27</f>
        <v>-2.2057346179784915E-2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0.15627099653327534</v>
      </c>
      <c r="Y305" s="11">
        <f>IF('OddsRatio_working_3-way'!W305&gt;=0,IF('OddsRatio_working_3-way'!V305+SQRT('OddsRatio_working_3-way'!W305)&gt;0,0,PI()),ACOS('OddsRatio_working_3-way'!V305/(2*'OddsRatio_working_3-way'!X305)))</f>
        <v>0.49518115025086296</v>
      </c>
      <c r="Z305" s="11">
        <f>'OddsRatio_working_3-way'!X305^(1/3)*COS('OddsRatio_working_3-way'!Y305/3)</f>
        <v>0.53131193467164017</v>
      </c>
      <c r="AA305" s="11">
        <f>'OddsRatio_working_3-way'!X305^(1/3)*COS(('OddsRatio_working_3-way'!Y305+2*PI())/3)</f>
        <v>-0.34230248487299725</v>
      </c>
      <c r="AB305" s="11">
        <f>'OddsRatio_working_3-way'!X305^(1/3)*COS(('OddsRatio_working_3-way'!Y305+4*PI())/3)</f>
        <v>-0.18900944979864301</v>
      </c>
      <c r="AC305" s="11">
        <f>'OddsRatio_working_3-way'!X305^(1/3)*SIN('OddsRatio_working_3-way'!Y305/3)</f>
        <v>8.8503775065073176E-2</v>
      </c>
      <c r="AD305" s="11">
        <f>'OddsRatio_working_3-way'!X305^(1/3)*SIN(('OddsRatio_working_3-way'!Y305+2*PI())/3)</f>
        <v>0.4158777452269618</v>
      </c>
      <c r="AE305" s="11">
        <f>'OddsRatio_working_3-way'!X305^(1/3)*SIN(('OddsRatio_working_3-way'!Y305+4*PI())/3)</f>
        <v>-0.50438152029203498</v>
      </c>
      <c r="AF305" s="11">
        <f>-'OddsRatio_working_3-way'!U305/(3*'OddsRatio_working_3-way'!X305^(1/3))*COS(('OddsRatio_working_3-way'!Y305)/3)</f>
        <v>0.53131193467164017</v>
      </c>
      <c r="AG305" s="11">
        <f>-'OddsRatio_working_3-way'!U305/(3*'OddsRatio_working_3-way'!X305^(1/3))*COS(('OddsRatio_working_3-way'!Y305+2*PI())/3)</f>
        <v>-0.34230248487299725</v>
      </c>
      <c r="AH305" s="11">
        <f>-'OddsRatio_working_3-way'!U305/(3*'OddsRatio_working_3-way'!X305^(1/3))*COS(('OddsRatio_working_3-way'!Y305+4*PI())/3)</f>
        <v>-0.18900944979864301</v>
      </c>
      <c r="AI305" s="11">
        <f>'OddsRatio_working_3-way'!U305/(3*'OddsRatio_working_3-way'!X305^(1/3))*SIN(('OddsRatio_working_3-way'!Y305)/3)</f>
        <v>-8.8503775065073176E-2</v>
      </c>
      <c r="AJ305" s="11">
        <f>'OddsRatio_working_3-way'!U305/(3*'OddsRatio_working_3-way'!X305^(1/3))*SIN(('OddsRatio_working_3-way'!Y305+2*PI())/3)</f>
        <v>-0.4158777452269618</v>
      </c>
      <c r="AK305" s="11">
        <f>'OddsRatio_working_3-way'!U305/(3*'OddsRatio_working_3-way'!X305^(1/3))*SIN(('OddsRatio_working_3-way'!Y305+4*PI())/3)</f>
        <v>0.50438152029203498</v>
      </c>
      <c r="AL305" s="11">
        <f>'OddsRatio_working_3-way'!Z305+'OddsRatio_working_3-way'!AF305</f>
        <v>1.0626238693432803</v>
      </c>
      <c r="AM305" s="11">
        <f>'OddsRatio_working_3-way'!AA305+'OddsRatio_working_3-way'!AG305</f>
        <v>-0.6846049697459945</v>
      </c>
      <c r="AN305" s="11">
        <f>'OddsRatio_working_3-way'!AB305+'OddsRatio_working_3-way'!AH305</f>
        <v>-0.37801889959728602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1.0626238693432803</v>
      </c>
      <c r="AS305" s="11">
        <f>IF(('OddsRatio_working_3-way'!X305=0),IF(Q305&gt;0,-Q305^(1/3),(-Q305)^(1/3)),'OddsRatio_working_3-way'!AM305-'OddsRatio_working_3-way'!R305/3)</f>
        <v>-0.6846049697459945</v>
      </c>
      <c r="AT305" s="11">
        <f>IF(('OddsRatio_working_3-way'!X305=0),IF(Q305&gt;0,-Q305^(1/3),(-Q305)^(1/3)),'OddsRatio_working_3-way'!AN305-'OddsRatio_working_3-way'!R305/3)</f>
        <v>-0.37801889959728602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1.6</v>
      </c>
      <c r="B306" s="4">
        <f>IF('True_Odds_Calculator_3-way'!B307="","",'True_Odds_Calculator_3-way'!B307)</f>
        <v>4.28</v>
      </c>
      <c r="C306" s="4">
        <f>IF('True_Odds_Calculator_3-way'!C307="","",'True_Odds_Calculator_3-way'!C307)</f>
        <v>5.42</v>
      </c>
      <c r="D306" s="9">
        <f t="shared" si="65"/>
        <v>0.60673308115995372</v>
      </c>
      <c r="E306" s="9">
        <f t="shared" si="66"/>
        <v>0.22010258641422895</v>
      </c>
      <c r="F306" s="9">
        <f t="shared" si="67"/>
        <v>0.17316433242581736</v>
      </c>
      <c r="G306" s="9">
        <f t="shared" si="68"/>
        <v>1.0802853595527204</v>
      </c>
      <c r="H306" s="9">
        <f t="shared" si="69"/>
        <v>1.6481712157316322</v>
      </c>
      <c r="I306" s="9">
        <f t="shared" si="70"/>
        <v>4.5433359793329222</v>
      </c>
      <c r="J306" s="9">
        <f t="shared" si="71"/>
        <v>5.7748612892230247</v>
      </c>
      <c r="K306" s="11">
        <f t="shared" si="72"/>
        <v>0.625</v>
      </c>
      <c r="L306" s="11">
        <f t="shared" si="73"/>
        <v>0.23364485981308411</v>
      </c>
      <c r="M306" s="11">
        <f t="shared" si="74"/>
        <v>0.18450184501845018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-0.23436045108114634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0.22362227126944162</v>
      </c>
      <c r="Q306" s="11">
        <f>2*'OddsRatio_working_3-way'!K306*'OddsRatio_working_3-way'!L306*'OddsRatio_working_3-way'!M306</f>
        <v>5.3884884643238956E-2</v>
      </c>
      <c r="R306" s="11">
        <f t="shared" si="75"/>
        <v>0</v>
      </c>
      <c r="S306" s="11">
        <f t="shared" si="76"/>
        <v>-0.95418092189971648</v>
      </c>
      <c r="T306" s="11">
        <f t="shared" si="77"/>
        <v>-0.22992311371077512</v>
      </c>
      <c r="U306" s="11">
        <f>'OddsRatio_working_3-way'!S306-'OddsRatio_working_3-way'!R306^2/3</f>
        <v>-0.95418092189971648</v>
      </c>
      <c r="V306" s="11">
        <f>'OddsRatio_working_3-way'!S306*'OddsRatio_working_3-way'!R306/3-2*'OddsRatio_working_3-way'!R306^3/27-'OddsRatio_working_3-way'!T306</f>
        <v>0.22992311371077512</v>
      </c>
      <c r="W306" s="11">
        <f>'OddsRatio_working_3-way'!V306^2+4*'OddsRatio_working_3-way'!U306^3/27</f>
        <v>-7.5838285845846148E-2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0.17937594882278962</v>
      </c>
      <c r="Y306" s="11">
        <f>IF('OddsRatio_working_3-way'!W306&gt;=0,IF('OddsRatio_working_3-way'!V306+SQRT('OddsRatio_working_3-way'!W306)&gt;0,0,PI()),ACOS('OddsRatio_working_3-way'!V306/(2*'OddsRatio_working_3-way'!X306)))</f>
        <v>0.87512973527375038</v>
      </c>
      <c r="Z306" s="11">
        <f>'OddsRatio_working_3-way'!X306^(1/3)*COS('OddsRatio_working_3-way'!Y306/3)</f>
        <v>0.54014267977636021</v>
      </c>
      <c r="AA306" s="11">
        <f>'OddsRatio_working_3-way'!X306^(1/3)*COS(('OddsRatio_working_3-way'!Y306+2*PI())/3)</f>
        <v>-0.41053359313772214</v>
      </c>
      <c r="AB306" s="11">
        <f>'OddsRatio_working_3-way'!X306^(1/3)*COS(('OddsRatio_working_3-way'!Y306+4*PI())/3)</f>
        <v>-0.12960908663863815</v>
      </c>
      <c r="AC306" s="11">
        <f>'OddsRatio_working_3-way'!X306^(1/3)*SIN('OddsRatio_working_3-way'!Y306/3)</f>
        <v>0.1621918394492089</v>
      </c>
      <c r="AD306" s="11">
        <f>'OddsRatio_working_3-way'!X306^(1/3)*SIN(('OddsRatio_working_3-way'!Y306+2*PI())/3)</f>
        <v>0.38668136262992653</v>
      </c>
      <c r="AE306" s="11">
        <f>'OddsRatio_working_3-way'!X306^(1/3)*SIN(('OddsRatio_working_3-way'!Y306+4*PI())/3)</f>
        <v>-0.54887320207913548</v>
      </c>
      <c r="AF306" s="11">
        <f>-'OddsRatio_working_3-way'!U306/(3*'OddsRatio_working_3-way'!X306^(1/3))*COS(('OddsRatio_working_3-way'!Y306)/3)</f>
        <v>0.54014267977636021</v>
      </c>
      <c r="AG306" s="11">
        <f>-'OddsRatio_working_3-way'!U306/(3*'OddsRatio_working_3-way'!X306^(1/3))*COS(('OddsRatio_working_3-way'!Y306+2*PI())/3)</f>
        <v>-0.41053359313772214</v>
      </c>
      <c r="AH306" s="11">
        <f>-'OddsRatio_working_3-way'!U306/(3*'OddsRatio_working_3-way'!X306^(1/3))*COS(('OddsRatio_working_3-way'!Y306+4*PI())/3)</f>
        <v>-0.12960908663863815</v>
      </c>
      <c r="AI306" s="11">
        <f>'OddsRatio_working_3-way'!U306/(3*'OddsRatio_working_3-way'!X306^(1/3))*SIN(('OddsRatio_working_3-way'!Y306)/3)</f>
        <v>-0.1621918394492089</v>
      </c>
      <c r="AJ306" s="11">
        <f>'OddsRatio_working_3-way'!U306/(3*'OddsRatio_working_3-way'!X306^(1/3))*SIN(('OddsRatio_working_3-way'!Y306+2*PI())/3)</f>
        <v>-0.38668136262992653</v>
      </c>
      <c r="AK306" s="11">
        <f>'OddsRatio_working_3-way'!U306/(3*'OddsRatio_working_3-way'!X306^(1/3))*SIN(('OddsRatio_working_3-way'!Y306+4*PI())/3)</f>
        <v>0.54887320207913548</v>
      </c>
      <c r="AL306" s="11">
        <f>'OddsRatio_working_3-way'!Z306+'OddsRatio_working_3-way'!AF306</f>
        <v>1.0802853595527204</v>
      </c>
      <c r="AM306" s="11">
        <f>'OddsRatio_working_3-way'!AA306+'OddsRatio_working_3-way'!AG306</f>
        <v>-0.82106718627544428</v>
      </c>
      <c r="AN306" s="11">
        <f>'OddsRatio_working_3-way'!AB306+'OddsRatio_working_3-way'!AH306</f>
        <v>-0.25921817327727631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1.0802853595527204</v>
      </c>
      <c r="AS306" s="11">
        <f>IF(('OddsRatio_working_3-way'!X306=0),IF(Q306&gt;0,-Q306^(1/3),(-Q306)^(1/3)),'OddsRatio_working_3-way'!AM306-'OddsRatio_working_3-way'!R306/3)</f>
        <v>-0.82106718627544428</v>
      </c>
      <c r="AT306" s="11">
        <f>IF(('OddsRatio_working_3-way'!X306=0),IF(Q306&gt;0,-Q306^(1/3),(-Q306)^(1/3)),'OddsRatio_working_3-way'!AN306-'OddsRatio_working_3-way'!R306/3)</f>
        <v>-0.25921817327727631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2.2200000000000002</v>
      </c>
      <c r="B307" s="4">
        <f>IF('True_Odds_Calculator_3-way'!B308="","",'True_Odds_Calculator_3-way'!B308)</f>
        <v>3.36</v>
      </c>
      <c r="C307" s="4">
        <f>IF('True_Odds_Calculator_3-way'!C308="","",'True_Odds_Calculator_3-way'!C308)</f>
        <v>3.64</v>
      </c>
      <c r="D307" s="9">
        <f t="shared" si="65"/>
        <v>0.44181603272120562</v>
      </c>
      <c r="E307" s="9">
        <f t="shared" si="66"/>
        <v>0.29036628209373999</v>
      </c>
      <c r="F307" s="9">
        <f t="shared" si="67"/>
        <v>0.26781768518505472</v>
      </c>
      <c r="G307" s="9">
        <f t="shared" si="68"/>
        <v>1.0355618812966603</v>
      </c>
      <c r="H307" s="9">
        <f t="shared" si="69"/>
        <v>2.2633854951819261</v>
      </c>
      <c r="I307" s="9">
        <f t="shared" si="70"/>
        <v>3.4439260398601186</v>
      </c>
      <c r="J307" s="9">
        <f t="shared" si="71"/>
        <v>3.7338833666231834</v>
      </c>
      <c r="K307" s="11">
        <f t="shared" si="72"/>
        <v>0.4504504504504504</v>
      </c>
      <c r="L307" s="11">
        <f t="shared" si="73"/>
        <v>0.29761904761904762</v>
      </c>
      <c r="M307" s="11">
        <f t="shared" si="74"/>
        <v>0.27472527472527469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-0.27995106566535166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0.22908505051362188</v>
      </c>
      <c r="Q307" s="11">
        <f>2*'OddsRatio_working_3-way'!K307*'OddsRatio_working_3-way'!L307*'OddsRatio_working_3-way'!M307</f>
        <v>7.3660787946502215E-2</v>
      </c>
      <c r="R307" s="11">
        <f t="shared" si="75"/>
        <v>0</v>
      </c>
      <c r="S307" s="11">
        <f t="shared" si="76"/>
        <v>-0.81830390596714475</v>
      </c>
      <c r="T307" s="11">
        <f t="shared" si="77"/>
        <v>-0.26312022699908189</v>
      </c>
      <c r="U307" s="11">
        <f>'OddsRatio_working_3-way'!S307-'OddsRatio_working_3-way'!R307^2/3</f>
        <v>-0.81830390596714475</v>
      </c>
      <c r="V307" s="11">
        <f>'OddsRatio_working_3-way'!S307*'OddsRatio_working_3-way'!R307/3-2*'OddsRatio_working_3-way'!R307^3/27-'OddsRatio_working_3-way'!T307</f>
        <v>0.26312022699908189</v>
      </c>
      <c r="W307" s="11">
        <f>'OddsRatio_working_3-way'!V307^2+4*'OddsRatio_working_3-way'!U307^3/27</f>
        <v>-1.1946073700356552E-2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0.14245905337710635</v>
      </c>
      <c r="Y307" s="11">
        <f>IF('OddsRatio_working_3-way'!W307&gt;=0,IF('OddsRatio_working_3-way'!V307+SQRT('OddsRatio_working_3-way'!W307)&gt;0,0,PI()),ACOS('OddsRatio_working_3-way'!V307/(2*'OddsRatio_working_3-way'!X307)))</f>
        <v>0.39370471072007351</v>
      </c>
      <c r="Z307" s="11">
        <f>'OddsRatio_working_3-way'!X307^(1/3)*COS('OddsRatio_working_3-way'!Y307/3)</f>
        <v>0.51778094064833025</v>
      </c>
      <c r="AA307" s="11">
        <f>'OddsRatio_working_3-way'!X307^(1/3)*COS(('OddsRatio_working_3-way'!Y307+2*PI())/3)</f>
        <v>-0.31807788129798575</v>
      </c>
      <c r="AB307" s="11">
        <f>'OddsRatio_working_3-way'!X307^(1/3)*COS(('OddsRatio_working_3-way'!Y307+4*PI())/3)</f>
        <v>-0.19970305935034485</v>
      </c>
      <c r="AC307" s="11">
        <f>'OddsRatio_working_3-way'!X307^(1/3)*SIN('OddsRatio_working_3-way'!Y307/3)</f>
        <v>6.8343735316744716E-2</v>
      </c>
      <c r="AD307" s="11">
        <f>'OddsRatio_working_3-way'!X307^(1/3)*SIN(('OddsRatio_working_3-way'!Y307+2*PI())/3)</f>
        <v>0.41423958053848442</v>
      </c>
      <c r="AE307" s="11">
        <f>'OddsRatio_working_3-way'!X307^(1/3)*SIN(('OddsRatio_working_3-way'!Y307+4*PI())/3)</f>
        <v>-0.4825833158552289</v>
      </c>
      <c r="AF307" s="11">
        <f>-'OddsRatio_working_3-way'!U307/(3*'OddsRatio_working_3-way'!X307^(1/3))*COS(('OddsRatio_working_3-way'!Y307)/3)</f>
        <v>0.51778094064833002</v>
      </c>
      <c r="AG307" s="11">
        <f>-'OddsRatio_working_3-way'!U307/(3*'OddsRatio_working_3-way'!X307^(1/3))*COS(('OddsRatio_working_3-way'!Y307+2*PI())/3)</f>
        <v>-0.31807788129798564</v>
      </c>
      <c r="AH307" s="11">
        <f>-'OddsRatio_working_3-way'!U307/(3*'OddsRatio_working_3-way'!X307^(1/3))*COS(('OddsRatio_working_3-way'!Y307+4*PI())/3)</f>
        <v>-0.19970305935034477</v>
      </c>
      <c r="AI307" s="11">
        <f>'OddsRatio_working_3-way'!U307/(3*'OddsRatio_working_3-way'!X307^(1/3))*SIN(('OddsRatio_working_3-way'!Y307)/3)</f>
        <v>-6.8343735316744689E-2</v>
      </c>
      <c r="AJ307" s="11">
        <f>'OddsRatio_working_3-way'!U307/(3*'OddsRatio_working_3-way'!X307^(1/3))*SIN(('OddsRatio_working_3-way'!Y307+2*PI())/3)</f>
        <v>-0.4142395805384842</v>
      </c>
      <c r="AK307" s="11">
        <f>'OddsRatio_working_3-way'!U307/(3*'OddsRatio_working_3-way'!X307^(1/3))*SIN(('OddsRatio_working_3-way'!Y307+4*PI())/3)</f>
        <v>0.48258331585522868</v>
      </c>
      <c r="AL307" s="11">
        <f>'OddsRatio_working_3-way'!Z307+'OddsRatio_working_3-way'!AF307</f>
        <v>1.0355618812966603</v>
      </c>
      <c r="AM307" s="11">
        <f>'OddsRatio_working_3-way'!AA307+'OddsRatio_working_3-way'!AG307</f>
        <v>-0.6361557625959714</v>
      </c>
      <c r="AN307" s="11">
        <f>'OddsRatio_working_3-way'!AB307+'OddsRatio_working_3-way'!AH307</f>
        <v>-0.39940611870068965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1.0355618812966603</v>
      </c>
      <c r="AS307" s="11">
        <f>IF(('OddsRatio_working_3-way'!X307=0),IF(Q307&gt;0,-Q307^(1/3),(-Q307)^(1/3)),'OddsRatio_working_3-way'!AM307-'OddsRatio_working_3-way'!R307/3)</f>
        <v>-0.6361557625959714</v>
      </c>
      <c r="AT307" s="11">
        <f>IF(('OddsRatio_working_3-way'!X307=0),IF(Q307&gt;0,-Q307^(1/3),(-Q307)^(1/3)),'OddsRatio_working_3-way'!AN307-'OddsRatio_working_3-way'!R307/3)</f>
        <v>-0.39940611870068965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3.31</v>
      </c>
      <c r="B308" s="4">
        <f>IF('True_Odds_Calculator_3-way'!B309="","",'True_Odds_Calculator_3-way'!B309)</f>
        <v>3.58</v>
      </c>
      <c r="C308" s="4">
        <f>IF('True_Odds_Calculator_3-way'!C309="","",'True_Odds_Calculator_3-way'!C309)</f>
        <v>2.27</v>
      </c>
      <c r="D308" s="9">
        <f t="shared" si="65"/>
        <v>0.29509108966624648</v>
      </c>
      <c r="E308" s="9">
        <f t="shared" si="66"/>
        <v>0.2726286808710891</v>
      </c>
      <c r="F308" s="9">
        <f t="shared" si="67"/>
        <v>0.43228022946266464</v>
      </c>
      <c r="G308" s="9">
        <f t="shared" si="68"/>
        <v>1.0341056816862575</v>
      </c>
      <c r="H308" s="9">
        <f t="shared" si="69"/>
        <v>3.3887841246952548</v>
      </c>
      <c r="I308" s="9">
        <f t="shared" si="70"/>
        <v>3.6679926587505451</v>
      </c>
      <c r="J308" s="9">
        <f t="shared" si="71"/>
        <v>2.3133142157415469</v>
      </c>
      <c r="K308" s="11">
        <f t="shared" si="72"/>
        <v>0.30211480362537763</v>
      </c>
      <c r="L308" s="11">
        <f t="shared" si="73"/>
        <v>0.27932960893854747</v>
      </c>
      <c r="M308" s="11">
        <f t="shared" si="74"/>
        <v>0.44052863436123346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-0.28138343642373065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0.2290044040967103</v>
      </c>
      <c r="Q308" s="11">
        <f>2*'OddsRatio_working_3-way'!K308*'OddsRatio_working_3-way'!L308*'OddsRatio_working_3-way'!M308</f>
        <v>7.4352079252178668E-2</v>
      </c>
      <c r="R308" s="11">
        <f t="shared" si="75"/>
        <v>0</v>
      </c>
      <c r="S308" s="11">
        <f t="shared" si="76"/>
        <v>-0.81385175690247935</v>
      </c>
      <c r="T308" s="11">
        <f t="shared" si="77"/>
        <v>-0.26423758340989589</v>
      </c>
      <c r="U308" s="11">
        <f>'OddsRatio_working_3-way'!S308-'OddsRatio_working_3-way'!R308^2/3</f>
        <v>-0.81385175690247935</v>
      </c>
      <c r="V308" s="11">
        <f>'OddsRatio_working_3-way'!S308*'OddsRatio_working_3-way'!R308/3-2*'OddsRatio_working_3-way'!R308^3/27-'OddsRatio_working_3-way'!T308</f>
        <v>0.26423758340989589</v>
      </c>
      <c r="W308" s="11">
        <f>'OddsRatio_working_3-way'!V308^2+4*'OddsRatio_working_3-way'!U308^3/27</f>
        <v>-1.0039021263600359E-2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0.14129801993473054</v>
      </c>
      <c r="Y308" s="11">
        <f>IF('OddsRatio_working_3-way'!W308&gt;=0,IF('OddsRatio_working_3-way'!V308+SQRT('OddsRatio_working_3-way'!W308)&gt;0,0,PI()),ACOS('OddsRatio_working_3-way'!V308/(2*'OddsRatio_working_3-way'!X308)))</f>
        <v>0.36243461496537677</v>
      </c>
      <c r="Z308" s="11">
        <f>'OddsRatio_working_3-way'!X308^(1/3)*COS('OddsRatio_working_3-way'!Y308/3)</f>
        <v>0.51705284084312875</v>
      </c>
      <c r="AA308" s="11">
        <f>'OddsRatio_working_3-way'!X308^(1/3)*COS(('OddsRatio_working_3-way'!Y308+2*PI())/3)</f>
        <v>-0.31288825499010597</v>
      </c>
      <c r="AB308" s="11">
        <f>'OddsRatio_working_3-way'!X308^(1/3)*COS(('OddsRatio_working_3-way'!Y308+4*PI())/3)</f>
        <v>-0.20416458585302291</v>
      </c>
      <c r="AC308" s="11">
        <f>'OddsRatio_working_3-way'!X308^(1/3)*SIN('OddsRatio_working_3-way'!Y308/3)</f>
        <v>6.2771639643578875E-2</v>
      </c>
      <c r="AD308" s="11">
        <f>'OddsRatio_working_3-way'!X308^(1/3)*SIN(('OddsRatio_working_3-way'!Y308+2*PI())/3)</f>
        <v>0.41639507544727228</v>
      </c>
      <c r="AE308" s="11">
        <f>'OddsRatio_working_3-way'!X308^(1/3)*SIN(('OddsRatio_working_3-way'!Y308+4*PI())/3)</f>
        <v>-0.47916671509085101</v>
      </c>
      <c r="AF308" s="11">
        <f>-'OddsRatio_working_3-way'!U308/(3*'OddsRatio_working_3-way'!X308^(1/3))*COS(('OddsRatio_working_3-way'!Y308)/3)</f>
        <v>0.51705284084312875</v>
      </c>
      <c r="AG308" s="11">
        <f>-'OddsRatio_working_3-way'!U308/(3*'OddsRatio_working_3-way'!X308^(1/3))*COS(('OddsRatio_working_3-way'!Y308+2*PI())/3)</f>
        <v>-0.31288825499010597</v>
      </c>
      <c r="AH308" s="11">
        <f>-'OddsRatio_working_3-way'!U308/(3*'OddsRatio_working_3-way'!X308^(1/3))*COS(('OddsRatio_working_3-way'!Y308+4*PI())/3)</f>
        <v>-0.20416458585302291</v>
      </c>
      <c r="AI308" s="11">
        <f>'OddsRatio_working_3-way'!U308/(3*'OddsRatio_working_3-way'!X308^(1/3))*SIN(('OddsRatio_working_3-way'!Y308)/3)</f>
        <v>-6.2771639643578875E-2</v>
      </c>
      <c r="AJ308" s="11">
        <f>'OddsRatio_working_3-way'!U308/(3*'OddsRatio_working_3-way'!X308^(1/3))*SIN(('OddsRatio_working_3-way'!Y308+2*PI())/3)</f>
        <v>-0.41639507544727228</v>
      </c>
      <c r="AK308" s="11">
        <f>'OddsRatio_working_3-way'!U308/(3*'OddsRatio_working_3-way'!X308^(1/3))*SIN(('OddsRatio_working_3-way'!Y308+4*PI())/3)</f>
        <v>0.47916671509085101</v>
      </c>
      <c r="AL308" s="11">
        <f>'OddsRatio_working_3-way'!Z308+'OddsRatio_working_3-way'!AF308</f>
        <v>1.0341056816862575</v>
      </c>
      <c r="AM308" s="11">
        <f>'OddsRatio_working_3-way'!AA308+'OddsRatio_working_3-way'!AG308</f>
        <v>-0.62577650998021195</v>
      </c>
      <c r="AN308" s="11">
        <f>'OddsRatio_working_3-way'!AB308+'OddsRatio_working_3-way'!AH308</f>
        <v>-0.40832917170604582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1.0341056816862575</v>
      </c>
      <c r="AS308" s="11">
        <f>IF(('OddsRatio_working_3-way'!X308=0),IF(Q308&gt;0,-Q308^(1/3),(-Q308)^(1/3)),'OddsRatio_working_3-way'!AM308-'OddsRatio_working_3-way'!R308/3)</f>
        <v>-0.62577650998021195</v>
      </c>
      <c r="AT308" s="11">
        <f>IF(('OddsRatio_working_3-way'!X308=0),IF(Q308&gt;0,-Q308^(1/3),(-Q308)^(1/3)),'OddsRatio_working_3-way'!AN308-'OddsRatio_working_3-way'!R308/3)</f>
        <v>-0.40832917170604582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2.79</v>
      </c>
      <c r="B309" s="4">
        <f>IF('True_Odds_Calculator_3-way'!B310="","",'True_Odds_Calculator_3-way'!B310)</f>
        <v>3.02</v>
      </c>
      <c r="C309" s="4">
        <f>IF('True_Odds_Calculator_3-way'!C310="","",'True_Odds_Calculator_3-way'!C310)</f>
        <v>3.01</v>
      </c>
      <c r="D309" s="9">
        <f t="shared" si="65"/>
        <v>0.35098175482001936</v>
      </c>
      <c r="E309" s="9">
        <f t="shared" si="66"/>
        <v>0.32396519393538925</v>
      </c>
      <c r="F309" s="9">
        <f t="shared" si="67"/>
        <v>0.3250530512445915</v>
      </c>
      <c r="G309" s="9">
        <f t="shared" si="68"/>
        <v>1.0330452231801643</v>
      </c>
      <c r="H309" s="9">
        <f t="shared" si="69"/>
        <v>2.8491509494924943</v>
      </c>
      <c r="I309" s="9">
        <f t="shared" si="70"/>
        <v>3.0867513508239326</v>
      </c>
      <c r="J309" s="9">
        <f t="shared" si="71"/>
        <v>3.0764208985921306</v>
      </c>
      <c r="K309" s="11">
        <f t="shared" si="72"/>
        <v>0.35842293906810035</v>
      </c>
      <c r="L309" s="11">
        <f t="shared" si="73"/>
        <v>0.33112582781456956</v>
      </c>
      <c r="M309" s="11">
        <f t="shared" si="74"/>
        <v>0.33222591362126247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-0.28656478216053549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0.22948026505207186</v>
      </c>
      <c r="Q309" s="11">
        <f>2*'OddsRatio_working_3-way'!K309*'OddsRatio_working_3-way'!L309*'OddsRatio_working_3-way'!M309</f>
        <v>7.8859197612395848E-2</v>
      </c>
      <c r="R309" s="11">
        <f t="shared" si="75"/>
        <v>0</v>
      </c>
      <c r="S309" s="11">
        <f t="shared" si="76"/>
        <v>-0.80079716468269813</v>
      </c>
      <c r="T309" s="11">
        <f t="shared" si="77"/>
        <v>-0.2751880291005836</v>
      </c>
      <c r="U309" s="11">
        <f>'OddsRatio_working_3-way'!S309-'OddsRatio_working_3-way'!R309^2/3</f>
        <v>-0.80079716468269813</v>
      </c>
      <c r="V309" s="11">
        <f>'OddsRatio_working_3-way'!S309*'OddsRatio_working_3-way'!R309/3-2*'OddsRatio_working_3-way'!R309^3/27-'OddsRatio_working_3-way'!T309</f>
        <v>0.2751880291005836</v>
      </c>
      <c r="W309" s="11">
        <f>'OddsRatio_working_3-way'!V309^2+4*'OddsRatio_working_3-way'!U309^3/27</f>
        <v>-3.5037557737059577E-4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0.13791195283371402</v>
      </c>
      <c r="Y309" s="11">
        <f>IF('OddsRatio_working_3-way'!W309&gt;=0,IF('OddsRatio_working_3-way'!V309+SQRT('OddsRatio_working_3-way'!W309)&gt;0,0,PI()),ACOS('OddsRatio_working_3-way'!V309/(2*'OddsRatio_working_3-way'!X309)))</f>
        <v>6.7915503664200738E-2</v>
      </c>
      <c r="Z309" s="11">
        <f>'OddsRatio_working_3-way'!X309^(1/3)*COS('OddsRatio_working_3-way'!Y309/3)</f>
        <v>0.51652261159008217</v>
      </c>
      <c r="AA309" s="11">
        <f>'OddsRatio_working_3-way'!X309^(1/3)*COS(('OddsRatio_working_3-way'!Y309+2*PI())/3)</f>
        <v>-0.268389729058084</v>
      </c>
      <c r="AB309" s="11">
        <f>'OddsRatio_working_3-way'!X309^(1/3)*COS(('OddsRatio_working_3-way'!Y309+4*PI())/3)</f>
        <v>-0.24813288253199811</v>
      </c>
      <c r="AC309" s="11">
        <f>'OddsRatio_working_3-way'!X309^(1/3)*SIN('OddsRatio_working_3-way'!Y309/3)</f>
        <v>1.1695295794768549E-2</v>
      </c>
      <c r="AD309" s="11">
        <f>'OddsRatio_working_3-way'!X309^(1/3)*SIN(('OddsRatio_working_3-way'!Y309+2*PI())/3)</f>
        <v>0.44147405536870943</v>
      </c>
      <c r="AE309" s="11">
        <f>'OddsRatio_working_3-way'!X309^(1/3)*SIN(('OddsRatio_working_3-way'!Y309+4*PI())/3)</f>
        <v>-0.45316935116347801</v>
      </c>
      <c r="AF309" s="11">
        <f>-'OddsRatio_working_3-way'!U309/(3*'OddsRatio_working_3-way'!X309^(1/3))*COS(('OddsRatio_working_3-way'!Y309)/3)</f>
        <v>0.51652261159008217</v>
      </c>
      <c r="AG309" s="11">
        <f>-'OddsRatio_working_3-way'!U309/(3*'OddsRatio_working_3-way'!X309^(1/3))*COS(('OddsRatio_working_3-way'!Y309+2*PI())/3)</f>
        <v>-0.268389729058084</v>
      </c>
      <c r="AH309" s="11">
        <f>-'OddsRatio_working_3-way'!U309/(3*'OddsRatio_working_3-way'!X309^(1/3))*COS(('OddsRatio_working_3-way'!Y309+4*PI())/3)</f>
        <v>-0.24813288253199811</v>
      </c>
      <c r="AI309" s="11">
        <f>'OddsRatio_working_3-way'!U309/(3*'OddsRatio_working_3-way'!X309^(1/3))*SIN(('OddsRatio_working_3-way'!Y309)/3)</f>
        <v>-1.1695295794768549E-2</v>
      </c>
      <c r="AJ309" s="11">
        <f>'OddsRatio_working_3-way'!U309/(3*'OddsRatio_working_3-way'!X309^(1/3))*SIN(('OddsRatio_working_3-way'!Y309+2*PI())/3)</f>
        <v>-0.44147405536870943</v>
      </c>
      <c r="AK309" s="11">
        <f>'OddsRatio_working_3-way'!U309/(3*'OddsRatio_working_3-way'!X309^(1/3))*SIN(('OddsRatio_working_3-way'!Y309+4*PI())/3)</f>
        <v>0.45316935116347801</v>
      </c>
      <c r="AL309" s="11">
        <f>'OddsRatio_working_3-way'!Z309+'OddsRatio_working_3-way'!AF309</f>
        <v>1.0330452231801643</v>
      </c>
      <c r="AM309" s="11">
        <f>'OddsRatio_working_3-way'!AA309+'OddsRatio_working_3-way'!AG309</f>
        <v>-0.53677945811616801</v>
      </c>
      <c r="AN309" s="11">
        <f>'OddsRatio_working_3-way'!AB309+'OddsRatio_working_3-way'!AH309</f>
        <v>-0.49626576506399622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1.0330452231801643</v>
      </c>
      <c r="AS309" s="11">
        <f>IF(('OddsRatio_working_3-way'!X309=0),IF(Q309&gt;0,-Q309^(1/3),(-Q309)^(1/3)),'OddsRatio_working_3-way'!AM309-'OddsRatio_working_3-way'!R309/3)</f>
        <v>-0.53677945811616801</v>
      </c>
      <c r="AT309" s="11">
        <f>IF(('OddsRatio_working_3-way'!X309=0),IF(Q309&gt;0,-Q309^(1/3),(-Q309)^(1/3)),'OddsRatio_working_3-way'!AN309-'OddsRatio_working_3-way'!R309/3)</f>
        <v>-0.49626576506399622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2.66</v>
      </c>
      <c r="B310" s="4">
        <f>IF('True_Odds_Calculator_3-way'!B311="","",'True_Odds_Calculator_3-way'!B311)</f>
        <v>2.95</v>
      </c>
      <c r="C310" s="4">
        <f>IF('True_Odds_Calculator_3-way'!C311="","",'True_Odds_Calculator_3-way'!C311)</f>
        <v>3.25</v>
      </c>
      <c r="D310" s="9">
        <f t="shared" si="65"/>
        <v>0.36803185334005112</v>
      </c>
      <c r="E310" s="9">
        <f t="shared" si="66"/>
        <v>0.33143957413260533</v>
      </c>
      <c r="F310" s="9">
        <f t="shared" si="67"/>
        <v>0.30052857252734366</v>
      </c>
      <c r="G310" s="9">
        <f t="shared" si="68"/>
        <v>1.034431393239863</v>
      </c>
      <c r="H310" s="9">
        <f t="shared" si="69"/>
        <v>2.7171561127781731</v>
      </c>
      <c r="I310" s="9">
        <f t="shared" si="70"/>
        <v>3.0171412168177327</v>
      </c>
      <c r="J310" s="9">
        <f t="shared" si="71"/>
        <v>3.3274706347896914</v>
      </c>
      <c r="K310" s="11">
        <f t="shared" si="72"/>
        <v>0.37593984962406013</v>
      </c>
      <c r="L310" s="11">
        <f t="shared" si="73"/>
        <v>0.33898305084745761</v>
      </c>
      <c r="M310" s="11">
        <f t="shared" si="74"/>
        <v>0.30769230769230771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-0.28558684847712512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0.22977914146513617</v>
      </c>
      <c r="Q310" s="11">
        <f>2*'OddsRatio_working_3-way'!K310*'OddsRatio_working_3-way'!L310*'OddsRatio_working_3-way'!M310</f>
        <v>7.8422915175814373E-2</v>
      </c>
      <c r="R310" s="11">
        <f t="shared" si="75"/>
        <v>0</v>
      </c>
      <c r="S310" s="11">
        <f t="shared" si="76"/>
        <v>-0.80458586482682859</v>
      </c>
      <c r="T310" s="11">
        <f t="shared" si="77"/>
        <v>-0.27460268424123835</v>
      </c>
      <c r="U310" s="11">
        <f>'OddsRatio_working_3-way'!S310-'OddsRatio_working_3-way'!R310^2/3</f>
        <v>-0.80458586482682859</v>
      </c>
      <c r="V310" s="11">
        <f>'OddsRatio_working_3-way'!S310*'OddsRatio_working_3-way'!R310/3-2*'OddsRatio_working_3-way'!R310^3/27-'OddsRatio_working_3-way'!T310</f>
        <v>0.27460268424123835</v>
      </c>
      <c r="W310" s="11">
        <f>'OddsRatio_working_3-way'!V310^2+4*'OddsRatio_working_3-way'!U310^3/27</f>
        <v>-1.7571331088205855E-3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0.13889183498438079</v>
      </c>
      <c r="Y310" s="11">
        <f>IF('OddsRatio_working_3-way'!W310&gt;=0,IF('OddsRatio_working_3-way'!V310+SQRT('OddsRatio_working_3-way'!W310)&gt;0,0,PI()),ACOS('OddsRatio_working_3-way'!V310/(2*'OddsRatio_working_3-way'!X310)))</f>
        <v>0.15148087735285554</v>
      </c>
      <c r="Z310" s="11">
        <f>'OddsRatio_working_3-way'!X310^(1/3)*COS('OddsRatio_working_3-way'!Y310/3)</f>
        <v>0.51721569661993161</v>
      </c>
      <c r="AA310" s="11">
        <f>'OddsRatio_working_3-way'!X310^(1/3)*COS(('OddsRatio_working_3-way'!Y310+2*PI())/3)</f>
        <v>-0.28124429202748324</v>
      </c>
      <c r="AB310" s="11">
        <f>'OddsRatio_working_3-way'!X310^(1/3)*COS(('OddsRatio_working_3-way'!Y310+4*PI())/3)</f>
        <v>-0.23597140459244806</v>
      </c>
      <c r="AC310" s="11">
        <f>'OddsRatio_working_3-way'!X310^(1/3)*SIN('OddsRatio_working_3-way'!Y310/3)</f>
        <v>2.6138313747609124E-2</v>
      </c>
      <c r="AD310" s="11">
        <f>'OddsRatio_working_3-way'!X310^(1/3)*SIN(('OddsRatio_working_3-way'!Y310+2*PI())/3)</f>
        <v>0.43485277563512148</v>
      </c>
      <c r="AE310" s="11">
        <f>'OddsRatio_working_3-way'!X310^(1/3)*SIN(('OddsRatio_working_3-way'!Y310+4*PI())/3)</f>
        <v>-0.46099108938273065</v>
      </c>
      <c r="AF310" s="11">
        <f>-'OddsRatio_working_3-way'!U310/(3*'OddsRatio_working_3-way'!X310^(1/3))*COS(('OddsRatio_working_3-way'!Y310)/3)</f>
        <v>0.5172156966199315</v>
      </c>
      <c r="AG310" s="11">
        <f>-'OddsRatio_working_3-way'!U310/(3*'OddsRatio_working_3-way'!X310^(1/3))*COS(('OddsRatio_working_3-way'!Y310+2*PI())/3)</f>
        <v>-0.28124429202748319</v>
      </c>
      <c r="AH310" s="11">
        <f>-'OddsRatio_working_3-way'!U310/(3*'OddsRatio_working_3-way'!X310^(1/3))*COS(('OddsRatio_working_3-way'!Y310+4*PI())/3)</f>
        <v>-0.23597140459244803</v>
      </c>
      <c r="AI310" s="11">
        <f>'OddsRatio_working_3-way'!U310/(3*'OddsRatio_working_3-way'!X310^(1/3))*SIN(('OddsRatio_working_3-way'!Y310)/3)</f>
        <v>-2.6138313747609117E-2</v>
      </c>
      <c r="AJ310" s="11">
        <f>'OddsRatio_working_3-way'!U310/(3*'OddsRatio_working_3-way'!X310^(1/3))*SIN(('OddsRatio_working_3-way'!Y310+2*PI())/3)</f>
        <v>-0.43485277563512142</v>
      </c>
      <c r="AK310" s="11">
        <f>'OddsRatio_working_3-way'!U310/(3*'OddsRatio_working_3-way'!X310^(1/3))*SIN(('OddsRatio_working_3-way'!Y310+4*PI())/3)</f>
        <v>0.46099108938273053</v>
      </c>
      <c r="AL310" s="11">
        <f>'OddsRatio_working_3-way'!Z310+'OddsRatio_working_3-way'!AF310</f>
        <v>1.034431393239863</v>
      </c>
      <c r="AM310" s="11">
        <f>'OddsRatio_working_3-way'!AA310+'OddsRatio_working_3-way'!AG310</f>
        <v>-0.56248858405496649</v>
      </c>
      <c r="AN310" s="11">
        <f>'OddsRatio_working_3-way'!AB310+'OddsRatio_working_3-way'!AH310</f>
        <v>-0.47194280918489606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1.034431393239863</v>
      </c>
      <c r="AS310" s="11">
        <f>IF(('OddsRatio_working_3-way'!X310=0),IF(Q310&gt;0,-Q310^(1/3),(-Q310)^(1/3)),'OddsRatio_working_3-way'!AM310-'OddsRatio_working_3-way'!R310/3)</f>
        <v>-0.56248858405496649</v>
      </c>
      <c r="AT310" s="11">
        <f>IF(('OddsRatio_working_3-way'!X310=0),IF(Q310&gt;0,-Q310^(1/3),(-Q310)^(1/3)),'OddsRatio_working_3-way'!AN310-'OddsRatio_working_3-way'!R310/3)</f>
        <v>-0.47194280918489606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1.88</v>
      </c>
      <c r="B311" s="4">
        <f>IF('True_Odds_Calculator_3-way'!B312="","",'True_Odds_Calculator_3-way'!B312)</f>
        <v>3.17</v>
      </c>
      <c r="C311" s="4">
        <f>IF('True_Odds_Calculator_3-way'!C312="","",'True_Odds_Calculator_3-way'!C312)</f>
        <v>5.32</v>
      </c>
      <c r="D311" s="9">
        <f t="shared" si="65"/>
        <v>0.51753472602412209</v>
      </c>
      <c r="E311" s="9">
        <f t="shared" si="66"/>
        <v>0.30313935038667184</v>
      </c>
      <c r="F311" s="9">
        <f t="shared" si="67"/>
        <v>0.17932592358920602</v>
      </c>
      <c r="G311" s="9">
        <f t="shared" si="68"/>
        <v>1.0593607840893999</v>
      </c>
      <c r="H311" s="9">
        <f t="shared" si="69"/>
        <v>1.9322374899986718</v>
      </c>
      <c r="I311" s="9">
        <f t="shared" si="70"/>
        <v>3.2988129014739984</v>
      </c>
      <c r="J311" s="9">
        <f t="shared" si="71"/>
        <v>5.5764385872662086</v>
      </c>
      <c r="K311" s="11">
        <f t="shared" si="72"/>
        <v>0.53191489361702127</v>
      </c>
      <c r="L311" s="11">
        <f t="shared" si="73"/>
        <v>0.31545741324921134</v>
      </c>
      <c r="M311" s="11">
        <f t="shared" si="74"/>
        <v>0.18796992481203006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-0.26019407872658351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0.23245492077734439</v>
      </c>
      <c r="Q311" s="11">
        <f>2*'OddsRatio_working_3-way'!K311*'OddsRatio_working_3-way'!L311*'OddsRatio_working_3-way'!M311</f>
        <v>6.3081389627501872E-2</v>
      </c>
      <c r="R311" s="11">
        <f t="shared" si="75"/>
        <v>0</v>
      </c>
      <c r="S311" s="11">
        <f t="shared" si="76"/>
        <v>-0.89339051032599437</v>
      </c>
      <c r="T311" s="11">
        <f t="shared" si="77"/>
        <v>-0.24243975856879088</v>
      </c>
      <c r="U311" s="11">
        <f>'OddsRatio_working_3-way'!S311-'OddsRatio_working_3-way'!R311^2/3</f>
        <v>-0.89339051032599437</v>
      </c>
      <c r="V311" s="11">
        <f>'OddsRatio_working_3-way'!S311*'OddsRatio_working_3-way'!R311/3-2*'OddsRatio_working_3-way'!R311^3/27-'OddsRatio_working_3-way'!T311</f>
        <v>0.24243975856879088</v>
      </c>
      <c r="W311" s="11">
        <f>'OddsRatio_working_3-way'!V311^2+4*'OddsRatio_working_3-way'!U311^3/27</f>
        <v>-4.6860978547980291E-2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0.162510011293823</v>
      </c>
      <c r="Y311" s="11">
        <f>IF('OddsRatio_working_3-way'!W311&gt;=0,IF('OddsRatio_working_3-way'!V311+SQRT('OddsRatio_working_3-way'!W311)&gt;0,0,PI()),ACOS('OddsRatio_working_3-way'!V311/(2*'OddsRatio_working_3-way'!X311)))</f>
        <v>0.72887744107482688</v>
      </c>
      <c r="Z311" s="11">
        <f>'OddsRatio_working_3-way'!X311^(1/3)*COS('OddsRatio_working_3-way'!Y311/3)</f>
        <v>0.52968039204469997</v>
      </c>
      <c r="AA311" s="11">
        <f>'OddsRatio_working_3-way'!X311^(1/3)*COS(('OddsRatio_working_3-way'!Y311+2*PI())/3)</f>
        <v>-0.37853557540967708</v>
      </c>
      <c r="AB311" s="11">
        <f>'OddsRatio_working_3-way'!X311^(1/3)*COS(('OddsRatio_working_3-way'!Y311+4*PI())/3)</f>
        <v>-0.15114481663502308</v>
      </c>
      <c r="AC311" s="11">
        <f>'OddsRatio_working_3-way'!X311^(1/3)*SIN('OddsRatio_working_3-way'!Y311/3)</f>
        <v>0.13128411578977989</v>
      </c>
      <c r="AD311" s="11">
        <f>'OddsRatio_working_3-way'!X311^(1/3)*SIN(('OddsRatio_working_3-way'!Y311+2*PI())/3)</f>
        <v>0.3930746175023212</v>
      </c>
      <c r="AE311" s="11">
        <f>'OddsRatio_working_3-way'!X311^(1/3)*SIN(('OddsRatio_working_3-way'!Y311+4*PI())/3)</f>
        <v>-0.52435873329210103</v>
      </c>
      <c r="AF311" s="11">
        <f>-'OddsRatio_working_3-way'!U311/(3*'OddsRatio_working_3-way'!X311^(1/3))*COS(('OddsRatio_working_3-way'!Y311)/3)</f>
        <v>0.52968039204469997</v>
      </c>
      <c r="AG311" s="11">
        <f>-'OddsRatio_working_3-way'!U311/(3*'OddsRatio_working_3-way'!X311^(1/3))*COS(('OddsRatio_working_3-way'!Y311+2*PI())/3)</f>
        <v>-0.37853557540967708</v>
      </c>
      <c r="AH311" s="11">
        <f>-'OddsRatio_working_3-way'!U311/(3*'OddsRatio_working_3-way'!X311^(1/3))*COS(('OddsRatio_working_3-way'!Y311+4*PI())/3)</f>
        <v>-0.15114481663502308</v>
      </c>
      <c r="AI311" s="11">
        <f>'OddsRatio_working_3-way'!U311/(3*'OddsRatio_working_3-way'!X311^(1/3))*SIN(('OddsRatio_working_3-way'!Y311)/3)</f>
        <v>-0.13128411578977989</v>
      </c>
      <c r="AJ311" s="11">
        <f>'OddsRatio_working_3-way'!U311/(3*'OddsRatio_working_3-way'!X311^(1/3))*SIN(('OddsRatio_working_3-way'!Y311+2*PI())/3)</f>
        <v>-0.3930746175023212</v>
      </c>
      <c r="AK311" s="11">
        <f>'OddsRatio_working_3-way'!U311/(3*'OddsRatio_working_3-way'!X311^(1/3))*SIN(('OddsRatio_working_3-way'!Y311+4*PI())/3)</f>
        <v>0.52435873329210103</v>
      </c>
      <c r="AL311" s="11">
        <f>'OddsRatio_working_3-way'!Z311+'OddsRatio_working_3-way'!AF311</f>
        <v>1.0593607840893999</v>
      </c>
      <c r="AM311" s="11">
        <f>'OddsRatio_working_3-way'!AA311+'OddsRatio_working_3-way'!AG311</f>
        <v>-0.75707115081935417</v>
      </c>
      <c r="AN311" s="11">
        <f>'OddsRatio_working_3-way'!AB311+'OddsRatio_working_3-way'!AH311</f>
        <v>-0.30228963327004615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1.0593607840893999</v>
      </c>
      <c r="AS311" s="11">
        <f>IF(('OddsRatio_working_3-way'!X311=0),IF(Q311&gt;0,-Q311^(1/3),(-Q311)^(1/3)),'OddsRatio_working_3-way'!AM311-'OddsRatio_working_3-way'!R311/3)</f>
        <v>-0.75707115081935417</v>
      </c>
      <c r="AT311" s="11">
        <f>IF(('OddsRatio_working_3-way'!X311=0),IF(Q311&gt;0,-Q311^(1/3),(-Q311)^(1/3)),'OddsRatio_working_3-way'!AN311-'OddsRatio_working_3-way'!R311/3)</f>
        <v>-0.30228963327004615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1.68</v>
      </c>
      <c r="B312" s="4">
        <f>IF('True_Odds_Calculator_3-way'!B313="","",'True_Odds_Calculator_3-way'!B313)</f>
        <v>3.64</v>
      </c>
      <c r="C312" s="4">
        <f>IF('True_Odds_Calculator_3-way'!C313="","",'True_Odds_Calculator_3-way'!C313)</f>
        <v>6.07</v>
      </c>
      <c r="D312" s="9">
        <f t="shared" si="65"/>
        <v>0.58057945139154965</v>
      </c>
      <c r="E312" s="9">
        <f t="shared" si="66"/>
        <v>0.26283430971994526</v>
      </c>
      <c r="F312" s="9">
        <f t="shared" si="67"/>
        <v>0.1565862388885047</v>
      </c>
      <c r="G312" s="9">
        <f t="shared" si="68"/>
        <v>1.0623781515963739</v>
      </c>
      <c r="H312" s="9">
        <f t="shared" si="69"/>
        <v>1.7224171430855346</v>
      </c>
      <c r="I312" s="9">
        <f t="shared" si="70"/>
        <v>3.8046783202144279</v>
      </c>
      <c r="J312" s="9">
        <f t="shared" si="71"/>
        <v>6.3862572285936166</v>
      </c>
      <c r="K312" s="11">
        <f t="shared" si="72"/>
        <v>0.59523809523809523</v>
      </c>
      <c r="L312" s="11">
        <f t="shared" si="73"/>
        <v>0.27472527472527469</v>
      </c>
      <c r="M312" s="11">
        <f t="shared" si="74"/>
        <v>0.16474464579901152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-0.24520055139024288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0.22602818848994416</v>
      </c>
      <c r="Q312" s="11">
        <f>2*'OddsRatio_working_3-way'!K312*'OddsRatio_working_3-way'!L312*'OddsRatio_working_3-way'!M312</f>
        <v>5.3880378662680369E-2</v>
      </c>
      <c r="R312" s="11">
        <f t="shared" si="75"/>
        <v>0</v>
      </c>
      <c r="S312" s="11">
        <f t="shared" si="76"/>
        <v>-0.92180946253344498</v>
      </c>
      <c r="T312" s="11">
        <f t="shared" si="77"/>
        <v>-0.21974003874456377</v>
      </c>
      <c r="U312" s="11">
        <f>'OddsRatio_working_3-way'!S312-'OddsRatio_working_3-way'!R312^2/3</f>
        <v>-0.92180946253344498</v>
      </c>
      <c r="V312" s="11">
        <f>'OddsRatio_working_3-way'!S312*'OddsRatio_working_3-way'!R312/3-2*'OddsRatio_working_3-way'!R312^3/27-'OddsRatio_working_3-way'!T312</f>
        <v>0.21974003874456377</v>
      </c>
      <c r="W312" s="11">
        <f>'OddsRatio_working_3-way'!V312^2+4*'OddsRatio_working_3-way'!U312^3/27</f>
        <v>-6.7757519795685034E-2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0.17032557384546473</v>
      </c>
      <c r="Y312" s="11">
        <f>IF('OddsRatio_working_3-way'!W312&gt;=0,IF('OddsRatio_working_3-way'!V312+SQRT('OddsRatio_working_3-way'!W312)&gt;0,0,PI()),ACOS('OddsRatio_working_3-way'!V312/(2*'OddsRatio_working_3-way'!X312)))</f>
        <v>0.86969602620031405</v>
      </c>
      <c r="Z312" s="11">
        <f>'OddsRatio_working_3-way'!X312^(1/3)*COS('OddsRatio_working_3-way'!Y312/3)</f>
        <v>0.53118907579818697</v>
      </c>
      <c r="AA312" s="11">
        <f>'OddsRatio_working_3-way'!X312^(1/3)*COS(('OddsRatio_working_3-way'!Y312+2*PI())/3)</f>
        <v>-0.40282059208656273</v>
      </c>
      <c r="AB312" s="11">
        <f>'OddsRatio_working_3-way'!X312^(1/3)*COS(('OddsRatio_working_3-way'!Y312+4*PI())/3)</f>
        <v>-0.12836848371162443</v>
      </c>
      <c r="AC312" s="11">
        <f>'OddsRatio_working_3-way'!X312^(1/3)*SIN('OddsRatio_working_3-way'!Y312/3)</f>
        <v>0.15845499864993112</v>
      </c>
      <c r="AD312" s="11">
        <f>'OddsRatio_working_3-way'!X312^(1/3)*SIN(('OddsRatio_working_3-way'!Y312+2*PI())/3)</f>
        <v>0.3807957345290422</v>
      </c>
      <c r="AE312" s="11">
        <f>'OddsRatio_working_3-way'!X312^(1/3)*SIN(('OddsRatio_working_3-way'!Y312+4*PI())/3)</f>
        <v>-0.53925073317897321</v>
      </c>
      <c r="AF312" s="11">
        <f>-'OddsRatio_working_3-way'!U312/(3*'OddsRatio_working_3-way'!X312^(1/3))*COS(('OddsRatio_working_3-way'!Y312)/3)</f>
        <v>0.53118907579818686</v>
      </c>
      <c r="AG312" s="11">
        <f>-'OddsRatio_working_3-way'!U312/(3*'OddsRatio_working_3-way'!X312^(1/3))*COS(('OddsRatio_working_3-way'!Y312+2*PI())/3)</f>
        <v>-0.40282059208656268</v>
      </c>
      <c r="AH312" s="11">
        <f>-'OddsRatio_working_3-way'!U312/(3*'OddsRatio_working_3-way'!X312^(1/3))*COS(('OddsRatio_working_3-way'!Y312+4*PI())/3)</f>
        <v>-0.1283684837116244</v>
      </c>
      <c r="AI312" s="11">
        <f>'OddsRatio_working_3-way'!U312/(3*'OddsRatio_working_3-way'!X312^(1/3))*SIN(('OddsRatio_working_3-way'!Y312)/3)</f>
        <v>-0.15845499864993109</v>
      </c>
      <c r="AJ312" s="11">
        <f>'OddsRatio_working_3-way'!U312/(3*'OddsRatio_working_3-way'!X312^(1/3))*SIN(('OddsRatio_working_3-way'!Y312+2*PI())/3)</f>
        <v>-0.38079573452904214</v>
      </c>
      <c r="AK312" s="11">
        <f>'OddsRatio_working_3-way'!U312/(3*'OddsRatio_working_3-way'!X312^(1/3))*SIN(('OddsRatio_working_3-way'!Y312+4*PI())/3)</f>
        <v>0.5392507331789731</v>
      </c>
      <c r="AL312" s="11">
        <f>'OddsRatio_working_3-way'!Z312+'OddsRatio_working_3-way'!AF312</f>
        <v>1.0623781515963739</v>
      </c>
      <c r="AM312" s="11">
        <f>'OddsRatio_working_3-way'!AA312+'OddsRatio_working_3-way'!AG312</f>
        <v>-0.80564118417312547</v>
      </c>
      <c r="AN312" s="11">
        <f>'OddsRatio_working_3-way'!AB312+'OddsRatio_working_3-way'!AH312</f>
        <v>-0.25673696742324881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1.0623781515963739</v>
      </c>
      <c r="AS312" s="11">
        <f>IF(('OddsRatio_working_3-way'!X312=0),IF(Q312&gt;0,-Q312^(1/3),(-Q312)^(1/3)),'OddsRatio_working_3-way'!AM312-'OddsRatio_working_3-way'!R312/3)</f>
        <v>-0.80564118417312547</v>
      </c>
      <c r="AT312" s="11">
        <f>IF(('OddsRatio_working_3-way'!X312=0),IF(Q312&gt;0,-Q312^(1/3),(-Q312)^(1/3)),'OddsRatio_working_3-way'!AN312-'OddsRatio_working_3-way'!R312/3)</f>
        <v>-0.25673696742324881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2.74</v>
      </c>
      <c r="B313" s="4">
        <f>IF('True_Odds_Calculator_3-way'!B314="","",'True_Odds_Calculator_3-way'!B314)</f>
        <v>2.87</v>
      </c>
      <c r="C313" s="4">
        <f>IF('True_Odds_Calculator_3-way'!C314="","",'True_Odds_Calculator_3-way'!C314)</f>
        <v>3.13</v>
      </c>
      <c r="D313" s="9">
        <f t="shared" si="65"/>
        <v>0.35368157633215297</v>
      </c>
      <c r="E313" s="9">
        <f t="shared" si="66"/>
        <v>0.33738965150243083</v>
      </c>
      <c r="F313" s="9">
        <f t="shared" si="67"/>
        <v>0.30892877216541609</v>
      </c>
      <c r="G313" s="9">
        <f t="shared" si="68"/>
        <v>1.0502310405199413</v>
      </c>
      <c r="H313" s="9">
        <f t="shared" si="69"/>
        <v>2.8274020105046977</v>
      </c>
      <c r="I313" s="9">
        <f t="shared" si="70"/>
        <v>2.9639320457722906</v>
      </c>
      <c r="J313" s="9">
        <f t="shared" si="71"/>
        <v>3.2369921163074751</v>
      </c>
      <c r="K313" s="11">
        <f t="shared" si="72"/>
        <v>0.36496350364963503</v>
      </c>
      <c r="L313" s="11">
        <f t="shared" si="73"/>
        <v>0.34843205574912889</v>
      </c>
      <c r="M313" s="11">
        <f t="shared" si="74"/>
        <v>0.31948881789137379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-0.28157472015374863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0.23320351670903197</v>
      </c>
      <c r="Q313" s="11">
        <f>2*'OddsRatio_working_3-way'!K313*'OddsRatio_working_3-way'!L313*'OddsRatio_working_3-way'!M313</f>
        <v>8.1255580734854338E-2</v>
      </c>
      <c r="R313" s="11">
        <f t="shared" si="75"/>
        <v>0</v>
      </c>
      <c r="S313" s="11">
        <f t="shared" si="76"/>
        <v>-0.82821183869665405</v>
      </c>
      <c r="T313" s="11">
        <f t="shared" si="77"/>
        <v>-0.28857555355284115</v>
      </c>
      <c r="U313" s="11">
        <f>'OddsRatio_working_3-way'!S313-'OddsRatio_working_3-way'!R313^2/3</f>
        <v>-0.82821183869665405</v>
      </c>
      <c r="V313" s="11">
        <f>'OddsRatio_working_3-way'!S313*'OddsRatio_working_3-way'!R313/3-2*'OddsRatio_working_3-way'!R313^3/27-'OddsRatio_working_3-way'!T313</f>
        <v>0.28857555355284115</v>
      </c>
      <c r="W313" s="11">
        <f>'OddsRatio_working_3-way'!V313^2+4*'OddsRatio_working_3-way'!U313^3/27</f>
        <v>-8.8701850553801753E-4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0.14505418695600164</v>
      </c>
      <c r="Y313" s="11">
        <f>IF('OddsRatio_working_3-way'!W313&gt;=0,IF('OddsRatio_working_3-way'!V313+SQRT('OddsRatio_working_3-way'!W313)&gt;0,0,PI()),ACOS('OddsRatio_working_3-way'!V313/(2*'OddsRatio_working_3-way'!X313)))</f>
        <v>0.10284232854513675</v>
      </c>
      <c r="Z313" s="11">
        <f>'OddsRatio_working_3-way'!X313^(1/3)*COS('OddsRatio_working_3-way'!Y313/3)</f>
        <v>0.52511552025997066</v>
      </c>
      <c r="AA313" s="11">
        <f>'OddsRatio_working_3-way'!X313^(1/3)*COS(('OddsRatio_working_3-way'!Y313+2*PI())/3)</f>
        <v>-0.27815351149819062</v>
      </c>
      <c r="AB313" s="11">
        <f>'OddsRatio_working_3-way'!X313^(1/3)*COS(('OddsRatio_working_3-way'!Y313+4*PI())/3)</f>
        <v>-0.24696200876178004</v>
      </c>
      <c r="AC313" s="11">
        <f>'OddsRatio_working_3-way'!X313^(1/3)*SIN('OddsRatio_working_3-way'!Y313/3)</f>
        <v>1.8008422501295654E-2</v>
      </c>
      <c r="AD313" s="11">
        <f>'OddsRatio_working_3-way'!X313^(1/3)*SIN(('OddsRatio_working_3-way'!Y313+2*PI())/3)</f>
        <v>0.44575916921596875</v>
      </c>
      <c r="AE313" s="11">
        <f>'OddsRatio_working_3-way'!X313^(1/3)*SIN(('OddsRatio_working_3-way'!Y313+4*PI())/3)</f>
        <v>-0.46376759171726439</v>
      </c>
      <c r="AF313" s="11">
        <f>-'OddsRatio_working_3-way'!U313/(3*'OddsRatio_working_3-way'!X313^(1/3))*COS(('OddsRatio_working_3-way'!Y313)/3)</f>
        <v>0.52511552025997055</v>
      </c>
      <c r="AG313" s="11">
        <f>-'OddsRatio_working_3-way'!U313/(3*'OddsRatio_working_3-way'!X313^(1/3))*COS(('OddsRatio_working_3-way'!Y313+2*PI())/3)</f>
        <v>-0.27815351149819056</v>
      </c>
      <c r="AH313" s="11">
        <f>-'OddsRatio_working_3-way'!U313/(3*'OddsRatio_working_3-way'!X313^(1/3))*COS(('OddsRatio_working_3-way'!Y313+4*PI())/3)</f>
        <v>-0.24696200876177998</v>
      </c>
      <c r="AI313" s="11">
        <f>'OddsRatio_working_3-way'!U313/(3*'OddsRatio_working_3-way'!X313^(1/3))*SIN(('OddsRatio_working_3-way'!Y313)/3)</f>
        <v>-1.800842250129565E-2</v>
      </c>
      <c r="AJ313" s="11">
        <f>'OddsRatio_working_3-way'!U313/(3*'OddsRatio_working_3-way'!X313^(1/3))*SIN(('OddsRatio_working_3-way'!Y313+2*PI())/3)</f>
        <v>-0.44575916921596864</v>
      </c>
      <c r="AK313" s="11">
        <f>'OddsRatio_working_3-way'!U313/(3*'OddsRatio_working_3-way'!X313^(1/3))*SIN(('OddsRatio_working_3-way'!Y313+4*PI())/3)</f>
        <v>0.46376759171726434</v>
      </c>
      <c r="AL313" s="11">
        <f>'OddsRatio_working_3-way'!Z313+'OddsRatio_working_3-way'!AF313</f>
        <v>1.0502310405199413</v>
      </c>
      <c r="AM313" s="11">
        <f>'OddsRatio_working_3-way'!AA313+'OddsRatio_working_3-way'!AG313</f>
        <v>-0.55630702299638113</v>
      </c>
      <c r="AN313" s="11">
        <f>'OddsRatio_working_3-way'!AB313+'OddsRatio_working_3-way'!AH313</f>
        <v>-0.49392401752356002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1.0502310405199413</v>
      </c>
      <c r="AS313" s="11">
        <f>IF(('OddsRatio_working_3-way'!X313=0),IF(Q313&gt;0,-Q313^(1/3),(-Q313)^(1/3)),'OddsRatio_working_3-way'!AM313-'OddsRatio_working_3-way'!R313/3)</f>
        <v>-0.55630702299638113</v>
      </c>
      <c r="AT313" s="11">
        <f>IF(('OddsRatio_working_3-way'!X313=0),IF(Q313&gt;0,-Q313^(1/3),(-Q313)^(1/3)),'OddsRatio_working_3-way'!AN313-'OddsRatio_working_3-way'!R313/3)</f>
        <v>-0.49392401752356002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5.0999999999999996</v>
      </c>
      <c r="B314" s="4">
        <f>IF('True_Odds_Calculator_3-way'!B315="","",'True_Odds_Calculator_3-way'!B315)</f>
        <v>3.07</v>
      </c>
      <c r="C314" s="4">
        <f>IF('True_Odds_Calculator_3-way'!C315="","",'True_Odds_Calculator_3-way'!C315)</f>
        <v>1.94</v>
      </c>
      <c r="D314" s="9">
        <f t="shared" si="65"/>
        <v>0.18680329158447037</v>
      </c>
      <c r="E314" s="9">
        <f t="shared" si="66"/>
        <v>0.31271033608959564</v>
      </c>
      <c r="F314" s="9">
        <f t="shared" si="67"/>
        <v>0.50048637232593396</v>
      </c>
      <c r="G314" s="9">
        <f t="shared" si="68"/>
        <v>1.0617621290654087</v>
      </c>
      <c r="H314" s="9">
        <f t="shared" si="69"/>
        <v>5.3532247291681747</v>
      </c>
      <c r="I314" s="9">
        <f t="shared" si="70"/>
        <v>3.1978476071653952</v>
      </c>
      <c r="J314" s="9">
        <f t="shared" si="71"/>
        <v>1.9980564013214841</v>
      </c>
      <c r="K314" s="11">
        <f t="shared" si="72"/>
        <v>0.19607843137254904</v>
      </c>
      <c r="L314" s="11">
        <f t="shared" si="73"/>
        <v>0.32573289902280134</v>
      </c>
      <c r="M314" s="11">
        <f t="shared" si="74"/>
        <v>0.51546391752577325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-0.26264659461957984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0.23407731069861712</v>
      </c>
      <c r="Q314" s="11">
        <f>2*'OddsRatio_working_3-way'!K314*'OddsRatio_working_3-way'!L314*'OddsRatio_working_3-way'!M314</f>
        <v>6.5844531842086398E-2</v>
      </c>
      <c r="R314" s="11">
        <f t="shared" si="75"/>
        <v>0</v>
      </c>
      <c r="S314" s="11">
        <f t="shared" si="76"/>
        <v>-0.89122537848875294</v>
      </c>
      <c r="T314" s="11">
        <f t="shared" si="77"/>
        <v>-0.2506963089982428</v>
      </c>
      <c r="U314" s="11">
        <f>'OddsRatio_working_3-way'!S314-'OddsRatio_working_3-way'!R314^2/3</f>
        <v>-0.89122537848875294</v>
      </c>
      <c r="V314" s="11">
        <f>'OddsRatio_working_3-way'!S314*'OddsRatio_working_3-way'!R314/3-2*'OddsRatio_working_3-way'!R314^3/27-'OddsRatio_working_3-way'!T314</f>
        <v>0.2506963089982428</v>
      </c>
      <c r="W314" s="11">
        <f>'OddsRatio_working_3-way'!V314^2+4*'OddsRatio_working_3-way'!U314^3/27</f>
        <v>-4.2023194415814646E-2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0.16191960486701193</v>
      </c>
      <c r="Y314" s="11">
        <f>IF('OddsRatio_working_3-way'!W314&gt;=0,IF('OddsRatio_working_3-way'!V314+SQRT('OddsRatio_working_3-way'!W314)&gt;0,0,PI()),ACOS('OddsRatio_working_3-way'!V314/(2*'OddsRatio_working_3-way'!X314)))</f>
        <v>0.68544375539339142</v>
      </c>
      <c r="Z314" s="11">
        <f>'OddsRatio_working_3-way'!X314^(1/3)*COS('OddsRatio_working_3-way'!Y314/3)</f>
        <v>0.53088106453270445</v>
      </c>
      <c r="AA314" s="11">
        <f>'OddsRatio_working_3-way'!X314^(1/3)*COS(('OddsRatio_working_3-way'!Y314+2*PI())/3)</f>
        <v>-0.37235318873253104</v>
      </c>
      <c r="AB314" s="11">
        <f>'OddsRatio_working_3-way'!X314^(1/3)*COS(('OddsRatio_working_3-way'!Y314+4*PI())/3)</f>
        <v>-0.15852787580017352</v>
      </c>
      <c r="AC314" s="11">
        <f>'OddsRatio_working_3-way'!X314^(1/3)*SIN('OddsRatio_working_3-way'!Y314/3)</f>
        <v>0.12345210198105273</v>
      </c>
      <c r="AD314" s="11">
        <f>'OddsRatio_working_3-way'!X314^(1/3)*SIN(('OddsRatio_working_3-way'!Y314+2*PI())/3)</f>
        <v>0.3980304372829217</v>
      </c>
      <c r="AE314" s="11">
        <f>'OddsRatio_working_3-way'!X314^(1/3)*SIN(('OddsRatio_working_3-way'!Y314+4*PI())/3)</f>
        <v>-0.52148253926397425</v>
      </c>
      <c r="AF314" s="11">
        <f>-'OddsRatio_working_3-way'!U314/(3*'OddsRatio_working_3-way'!X314^(1/3))*COS(('OddsRatio_working_3-way'!Y314)/3)</f>
        <v>0.53088106453270423</v>
      </c>
      <c r="AG314" s="11">
        <f>-'OddsRatio_working_3-way'!U314/(3*'OddsRatio_working_3-way'!X314^(1/3))*COS(('OddsRatio_working_3-way'!Y314+2*PI())/3)</f>
        <v>-0.37235318873253093</v>
      </c>
      <c r="AH314" s="11">
        <f>-'OddsRatio_working_3-way'!U314/(3*'OddsRatio_working_3-way'!X314^(1/3))*COS(('OddsRatio_working_3-way'!Y314+4*PI())/3)</f>
        <v>-0.15852787580017347</v>
      </c>
      <c r="AI314" s="11">
        <f>'OddsRatio_working_3-way'!U314/(3*'OddsRatio_working_3-way'!X314^(1/3))*SIN(('OddsRatio_working_3-way'!Y314)/3)</f>
        <v>-0.12345210198105268</v>
      </c>
      <c r="AJ314" s="11">
        <f>'OddsRatio_working_3-way'!U314/(3*'OddsRatio_working_3-way'!X314^(1/3))*SIN(('OddsRatio_working_3-way'!Y314+2*PI())/3)</f>
        <v>-0.39803043728292153</v>
      </c>
      <c r="AK314" s="11">
        <f>'OddsRatio_working_3-way'!U314/(3*'OddsRatio_working_3-way'!X314^(1/3))*SIN(('OddsRatio_working_3-way'!Y314+4*PI())/3)</f>
        <v>0.52148253926397403</v>
      </c>
      <c r="AL314" s="11">
        <f>'OddsRatio_working_3-way'!Z314+'OddsRatio_working_3-way'!AF314</f>
        <v>1.0617621290654087</v>
      </c>
      <c r="AM314" s="11">
        <f>'OddsRatio_working_3-way'!AA314+'OddsRatio_working_3-way'!AG314</f>
        <v>-0.74470637746506196</v>
      </c>
      <c r="AN314" s="11">
        <f>'OddsRatio_working_3-way'!AB314+'OddsRatio_working_3-way'!AH314</f>
        <v>-0.31705575160034699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1.0617621290654087</v>
      </c>
      <c r="AS314" s="11">
        <f>IF(('OddsRatio_working_3-way'!X314=0),IF(Q314&gt;0,-Q314^(1/3),(-Q314)^(1/3)),'OddsRatio_working_3-way'!AM314-'OddsRatio_working_3-way'!R314/3)</f>
        <v>-0.74470637746506196</v>
      </c>
      <c r="AT314" s="11">
        <f>IF(('OddsRatio_working_3-way'!X314=0),IF(Q314&gt;0,-Q314^(1/3),(-Q314)^(1/3)),'OddsRatio_working_3-way'!AN314-'OddsRatio_working_3-way'!R314/3)</f>
        <v>-0.31705575160034699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1.88</v>
      </c>
      <c r="B315" s="4">
        <f>IF('True_Odds_Calculator_3-way'!B316="","",'True_Odds_Calculator_3-way'!B316)</f>
        <v>3.83</v>
      </c>
      <c r="C315" s="4">
        <f>IF('True_Odds_Calculator_3-way'!C316="","",'True_Odds_Calculator_3-way'!C316)</f>
        <v>4.03</v>
      </c>
      <c r="D315" s="9">
        <f t="shared" si="65"/>
        <v>0.51543303090682258</v>
      </c>
      <c r="E315" s="9">
        <f t="shared" si="66"/>
        <v>0.24855042899216004</v>
      </c>
      <c r="F315" s="9">
        <f t="shared" si="67"/>
        <v>0.23601654010101769</v>
      </c>
      <c r="G315" s="9">
        <f t="shared" si="68"/>
        <v>1.0683139225510203</v>
      </c>
      <c r="H315" s="9">
        <f t="shared" si="69"/>
        <v>1.9401162518448978</v>
      </c>
      <c r="I315" s="9">
        <f t="shared" si="70"/>
        <v>4.0233284008193877</v>
      </c>
      <c r="J315" s="9">
        <f t="shared" si="71"/>
        <v>4.2369911853295914</v>
      </c>
      <c r="K315" s="11">
        <f t="shared" si="72"/>
        <v>0.53191489361702127</v>
      </c>
      <c r="L315" s="11">
        <f t="shared" si="73"/>
        <v>0.2610966057441253</v>
      </c>
      <c r="M315" s="11">
        <f t="shared" si="74"/>
        <v>0.24813895781637715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-0.26004593348343086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0.23227273147080463</v>
      </c>
      <c r="Q315" s="11">
        <f>2*'OddsRatio_working_3-way'!K315*'OddsRatio_working_3-way'!L315*'OddsRatio_working_3-way'!M315</f>
        <v>6.8923659190149741E-2</v>
      </c>
      <c r="R315" s="11">
        <f t="shared" si="75"/>
        <v>0</v>
      </c>
      <c r="S315" s="11">
        <f t="shared" si="76"/>
        <v>-0.89319886052209374</v>
      </c>
      <c r="T315" s="11">
        <f t="shared" si="77"/>
        <v>-0.26504417226174887</v>
      </c>
      <c r="U315" s="11">
        <f>'OddsRatio_working_3-way'!S315-'OddsRatio_working_3-way'!R315^2/3</f>
        <v>-0.89319886052209374</v>
      </c>
      <c r="V315" s="11">
        <f>'OddsRatio_working_3-way'!S315*'OddsRatio_working_3-way'!R315/3-2*'OddsRatio_working_3-way'!R315^3/27-'OddsRatio_working_3-way'!T315</f>
        <v>0.26504417226174887</v>
      </c>
      <c r="W315" s="11">
        <f>'OddsRatio_working_3-way'!V315^2+4*'OddsRatio_working_3-way'!U315^3/27</f>
        <v>-3.5321632131377317E-2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0.16245772171652301</v>
      </c>
      <c r="Y315" s="11">
        <f>IF('OddsRatio_working_3-way'!W315&gt;=0,IF('OddsRatio_working_3-way'!V315+SQRT('OddsRatio_working_3-way'!W315)&gt;0,0,PI()),ACOS('OddsRatio_working_3-way'!V315/(2*'OddsRatio_working_3-way'!X315)))</f>
        <v>0.61680144601210374</v>
      </c>
      <c r="Z315" s="11">
        <f>'OddsRatio_working_3-way'!X315^(1/3)*COS('OddsRatio_working_3-way'!Y315/3)</f>
        <v>0.53415696127551016</v>
      </c>
      <c r="AA315" s="11">
        <f>'OddsRatio_working_3-way'!X315^(1/3)*COS(('OddsRatio_working_3-way'!Y315+2*PI())/3)</f>
        <v>-0.36355112272455731</v>
      </c>
      <c r="AB315" s="11">
        <f>'OddsRatio_working_3-way'!X315^(1/3)*COS(('OddsRatio_working_3-way'!Y315+4*PI())/3)</f>
        <v>-0.17060583855095254</v>
      </c>
      <c r="AC315" s="11">
        <f>'OddsRatio_working_3-way'!X315^(1/3)*SIN('OddsRatio_working_3-way'!Y315/3)</f>
        <v>0.11139701175649956</v>
      </c>
      <c r="AD315" s="11">
        <f>'OddsRatio_working_3-way'!X315^(1/3)*SIN(('OddsRatio_working_3-way'!Y315+2*PI())/3)</f>
        <v>0.40689499219464281</v>
      </c>
      <c r="AE315" s="11">
        <f>'OddsRatio_working_3-way'!X315^(1/3)*SIN(('OddsRatio_working_3-way'!Y315+4*PI())/3)</f>
        <v>-0.51829200395114228</v>
      </c>
      <c r="AF315" s="11">
        <f>-'OddsRatio_working_3-way'!U315/(3*'OddsRatio_working_3-way'!X315^(1/3))*COS(('OddsRatio_working_3-way'!Y315)/3)</f>
        <v>0.53415696127551027</v>
      </c>
      <c r="AG315" s="11">
        <f>-'OddsRatio_working_3-way'!U315/(3*'OddsRatio_working_3-way'!X315^(1/3))*COS(('OddsRatio_working_3-way'!Y315+2*PI())/3)</f>
        <v>-0.36355112272455742</v>
      </c>
      <c r="AH315" s="11">
        <f>-'OddsRatio_working_3-way'!U315/(3*'OddsRatio_working_3-way'!X315^(1/3))*COS(('OddsRatio_working_3-way'!Y315+4*PI())/3)</f>
        <v>-0.17060583855095257</v>
      </c>
      <c r="AI315" s="11">
        <f>'OddsRatio_working_3-way'!U315/(3*'OddsRatio_working_3-way'!X315^(1/3))*SIN(('OddsRatio_working_3-way'!Y315)/3)</f>
        <v>-0.11139701175649958</v>
      </c>
      <c r="AJ315" s="11">
        <f>'OddsRatio_working_3-way'!U315/(3*'OddsRatio_working_3-way'!X315^(1/3))*SIN(('OddsRatio_working_3-way'!Y315+2*PI())/3)</f>
        <v>-0.40689499219464287</v>
      </c>
      <c r="AK315" s="11">
        <f>'OddsRatio_working_3-way'!U315/(3*'OddsRatio_working_3-way'!X315^(1/3))*SIN(('OddsRatio_working_3-way'!Y315+4*PI())/3)</f>
        <v>0.51829200395114239</v>
      </c>
      <c r="AL315" s="11">
        <f>'OddsRatio_working_3-way'!Z315+'OddsRatio_working_3-way'!AF315</f>
        <v>1.0683139225510203</v>
      </c>
      <c r="AM315" s="11">
        <f>'OddsRatio_working_3-way'!AA315+'OddsRatio_working_3-way'!AG315</f>
        <v>-0.72710224544911473</v>
      </c>
      <c r="AN315" s="11">
        <f>'OddsRatio_working_3-way'!AB315+'OddsRatio_working_3-way'!AH315</f>
        <v>-0.34121167710190514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1.0683139225510203</v>
      </c>
      <c r="AS315" s="11">
        <f>IF(('OddsRatio_working_3-way'!X315=0),IF(Q315&gt;0,-Q315^(1/3),(-Q315)^(1/3)),'OddsRatio_working_3-way'!AM315-'OddsRatio_working_3-way'!R315/3)</f>
        <v>-0.72710224544911473</v>
      </c>
      <c r="AT315" s="11">
        <f>IF(('OddsRatio_working_3-way'!X315=0),IF(Q315&gt;0,-Q315^(1/3),(-Q315)^(1/3)),'OddsRatio_working_3-way'!AN315-'OddsRatio_working_3-way'!R315/3)</f>
        <v>-0.34121167710190514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2.87</v>
      </c>
      <c r="B316" s="4">
        <f>IF('True_Odds_Calculator_3-way'!B317="","",'True_Odds_Calculator_3-way'!B317)</f>
        <v>3.72</v>
      </c>
      <c r="C316" s="4">
        <f>IF('True_Odds_Calculator_3-way'!C317="","",'True_Odds_Calculator_3-way'!C317)</f>
        <v>2.37</v>
      </c>
      <c r="D316" s="9">
        <f t="shared" si="65"/>
        <v>0.33510548028401871</v>
      </c>
      <c r="E316" s="9">
        <f t="shared" si="66"/>
        <v>0.25733305416700947</v>
      </c>
      <c r="F316" s="9">
        <f t="shared" si="67"/>
        <v>0.40756146554897188</v>
      </c>
      <c r="G316" s="9">
        <f t="shared" si="68"/>
        <v>1.0610347714745947</v>
      </c>
      <c r="H316" s="9">
        <f t="shared" si="69"/>
        <v>2.9841350226574921</v>
      </c>
      <c r="I316" s="9">
        <f t="shared" si="70"/>
        <v>3.8860145784108977</v>
      </c>
      <c r="J316" s="9">
        <f t="shared" si="71"/>
        <v>2.4536176369201952</v>
      </c>
      <c r="K316" s="11">
        <f t="shared" si="72"/>
        <v>0.34843205574912889</v>
      </c>
      <c r="L316" s="11">
        <f t="shared" si="73"/>
        <v>0.26881720430107525</v>
      </c>
      <c r="M316" s="11">
        <f t="shared" si="74"/>
        <v>0.42194092827004215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-0.27539616934989863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0.23554455926056078</v>
      </c>
      <c r="Q316" s="11">
        <f>2*'OddsRatio_working_3-way'!K316*'OddsRatio_working_3-way'!L316*'OddsRatio_working_3-way'!M316</f>
        <v>7.9041798409584141E-2</v>
      </c>
      <c r="R316" s="11">
        <f t="shared" si="75"/>
        <v>0</v>
      </c>
      <c r="S316" s="11">
        <f t="shared" si="76"/>
        <v>-0.8552935206636616</v>
      </c>
      <c r="T316" s="11">
        <f t="shared" si="77"/>
        <v>-0.28701124854485283</v>
      </c>
      <c r="U316" s="11">
        <f>'OddsRatio_working_3-way'!S316-'OddsRatio_working_3-way'!R316^2/3</f>
        <v>-0.8552935206636616</v>
      </c>
      <c r="V316" s="11">
        <f>'OddsRatio_working_3-way'!S316*'OddsRatio_working_3-way'!R316/3-2*'OddsRatio_working_3-way'!R316^3/27-'OddsRatio_working_3-way'!T316</f>
        <v>0.28701124854485283</v>
      </c>
      <c r="W316" s="11">
        <f>'OddsRatio_working_3-way'!V316^2+4*'OddsRatio_working_3-way'!U316^3/27</f>
        <v>-1.0316440814759145E-2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0.15222672039267154</v>
      </c>
      <c r="Y316" s="11">
        <f>IF('OddsRatio_working_3-way'!W316&gt;=0,IF('OddsRatio_working_3-way'!V316+SQRT('OddsRatio_working_3-way'!W316)&gt;0,0,PI()),ACOS('OddsRatio_working_3-way'!V316/(2*'OddsRatio_working_3-way'!X316)))</f>
        <v>0.34013444719586405</v>
      </c>
      <c r="Z316" s="11">
        <f>'OddsRatio_working_3-way'!X316^(1/3)*COS('OddsRatio_working_3-way'!Y316/3)</f>
        <v>0.53051738573729745</v>
      </c>
      <c r="AA316" s="11">
        <f>'OddsRatio_working_3-way'!X316^(1/3)*COS(('OddsRatio_working_3-way'!Y316+2*PI())/3)</f>
        <v>-0.31757367866395469</v>
      </c>
      <c r="AB316" s="11">
        <f>'OddsRatio_working_3-way'!X316^(1/3)*COS(('OddsRatio_working_3-way'!Y316+4*PI())/3)</f>
        <v>-0.21294370707334292</v>
      </c>
      <c r="AC316" s="11">
        <f>'OddsRatio_working_3-way'!X316^(1/3)*SIN('OddsRatio_working_3-way'!Y316/3)</f>
        <v>6.0408142263142776E-2</v>
      </c>
      <c r="AD316" s="11">
        <f>'OddsRatio_working_3-way'!X316^(1/3)*SIN(('OddsRatio_working_3-way'!Y316+2*PI())/3)</f>
        <v>0.42923746206623653</v>
      </c>
      <c r="AE316" s="11">
        <f>'OddsRatio_working_3-way'!X316^(1/3)*SIN(('OddsRatio_working_3-way'!Y316+4*PI())/3)</f>
        <v>-0.48964560432937915</v>
      </c>
      <c r="AF316" s="11">
        <f>-'OddsRatio_working_3-way'!U316/(3*'OddsRatio_working_3-way'!X316^(1/3))*COS(('OddsRatio_working_3-way'!Y316)/3)</f>
        <v>0.53051738573729734</v>
      </c>
      <c r="AG316" s="11">
        <f>-'OddsRatio_working_3-way'!U316/(3*'OddsRatio_working_3-way'!X316^(1/3))*COS(('OddsRatio_working_3-way'!Y316+2*PI())/3)</f>
        <v>-0.31757367866395464</v>
      </c>
      <c r="AH316" s="11">
        <f>-'OddsRatio_working_3-way'!U316/(3*'OddsRatio_working_3-way'!X316^(1/3))*COS(('OddsRatio_working_3-way'!Y316+4*PI())/3)</f>
        <v>-0.21294370707334287</v>
      </c>
      <c r="AI316" s="11">
        <f>'OddsRatio_working_3-way'!U316/(3*'OddsRatio_working_3-way'!X316^(1/3))*SIN(('OddsRatio_working_3-way'!Y316)/3)</f>
        <v>-6.0408142263142763E-2</v>
      </c>
      <c r="AJ316" s="11">
        <f>'OddsRatio_working_3-way'!U316/(3*'OddsRatio_working_3-way'!X316^(1/3))*SIN(('OddsRatio_working_3-way'!Y316+2*PI())/3)</f>
        <v>-0.42923746206623642</v>
      </c>
      <c r="AK316" s="11">
        <f>'OddsRatio_working_3-way'!U316/(3*'OddsRatio_working_3-way'!X316^(1/3))*SIN(('OddsRatio_working_3-way'!Y316+4*PI())/3)</f>
        <v>0.48964560432937904</v>
      </c>
      <c r="AL316" s="11">
        <f>'OddsRatio_working_3-way'!Z316+'OddsRatio_working_3-way'!AF316</f>
        <v>1.0610347714745947</v>
      </c>
      <c r="AM316" s="11">
        <f>'OddsRatio_working_3-way'!AA316+'OddsRatio_working_3-way'!AG316</f>
        <v>-0.63514735732790939</v>
      </c>
      <c r="AN316" s="11">
        <f>'OddsRatio_working_3-way'!AB316+'OddsRatio_working_3-way'!AH316</f>
        <v>-0.42588741414668579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1.0610347714745947</v>
      </c>
      <c r="AS316" s="11">
        <f>IF(('OddsRatio_working_3-way'!X316=0),IF(Q316&gt;0,-Q316^(1/3),(-Q316)^(1/3)),'OddsRatio_working_3-way'!AM316-'OddsRatio_working_3-way'!R316/3)</f>
        <v>-0.63514735732790939</v>
      </c>
      <c r="AT316" s="11">
        <f>IF(('OddsRatio_working_3-way'!X316=0),IF(Q316&gt;0,-Q316^(1/3),(-Q316)^(1/3)),'OddsRatio_working_3-way'!AN316-'OddsRatio_working_3-way'!R316/3)</f>
        <v>-0.42588741414668579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2.77</v>
      </c>
      <c r="B317" s="4">
        <f>IF('True_Odds_Calculator_3-way'!B318="","",'True_Odds_Calculator_3-way'!B318)</f>
        <v>3.03</v>
      </c>
      <c r="C317" s="4">
        <f>IF('True_Odds_Calculator_3-way'!C318="","",'True_Odds_Calculator_3-way'!C318)</f>
        <v>2.87</v>
      </c>
      <c r="D317" s="9">
        <f t="shared" si="65"/>
        <v>0.34758467165168999</v>
      </c>
      <c r="E317" s="9">
        <f t="shared" si="66"/>
        <v>0.31718704486827365</v>
      </c>
      <c r="F317" s="9">
        <f t="shared" si="67"/>
        <v>0.33522828348003636</v>
      </c>
      <c r="G317" s="9">
        <f t="shared" si="68"/>
        <v>1.0604501888812443</v>
      </c>
      <c r="H317" s="9">
        <f t="shared" si="69"/>
        <v>2.8769968343198022</v>
      </c>
      <c r="I317" s="9">
        <f t="shared" si="70"/>
        <v>3.1527138834289259</v>
      </c>
      <c r="J317" s="9">
        <f t="shared" si="71"/>
        <v>2.983041853207927</v>
      </c>
      <c r="K317" s="11">
        <f t="shared" si="72"/>
        <v>0.36101083032490977</v>
      </c>
      <c r="L317" s="11">
        <f t="shared" si="73"/>
        <v>0.33003300330033003</v>
      </c>
      <c r="M317" s="11">
        <f t="shared" si="74"/>
        <v>0.34843205574912889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-0.27893731523368059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0.2353849895863937</v>
      </c>
      <c r="Q317" s="11">
        <f>2*'OddsRatio_working_3-way'!K317*'OddsRatio_working_3-way'!L317*'OddsRatio_working_3-way'!M317</f>
        <v>8.3028215021655624E-2</v>
      </c>
      <c r="R317" s="11">
        <f t="shared" si="75"/>
        <v>0</v>
      </c>
      <c r="S317" s="11">
        <f t="shared" si="76"/>
        <v>-0.84386339414358813</v>
      </c>
      <c r="T317" s="11">
        <f t="shared" si="77"/>
        <v>-0.29765904555329387</v>
      </c>
      <c r="U317" s="11">
        <f>'OddsRatio_working_3-way'!S317-'OddsRatio_working_3-way'!R317^2/3</f>
        <v>-0.84386339414358813</v>
      </c>
      <c r="V317" s="11">
        <f>'OddsRatio_working_3-way'!S317*'OddsRatio_working_3-way'!R317/3-2*'OddsRatio_working_3-way'!R317^3/27-'OddsRatio_working_3-way'!T317</f>
        <v>0.29765904555329387</v>
      </c>
      <c r="W317" s="11">
        <f>'OddsRatio_working_3-way'!V317^2+4*'OddsRatio_working_3-way'!U317^3/27</f>
        <v>-4.2423385059972563E-4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0.14918540582970707</v>
      </c>
      <c r="Y317" s="11">
        <f>IF('OddsRatio_working_3-way'!W317&gt;=0,IF('OddsRatio_working_3-way'!V317+SQRT('OddsRatio_working_3-way'!W317)&gt;0,0,PI()),ACOS('OddsRatio_working_3-way'!V317/(2*'OddsRatio_working_3-way'!X317)))</f>
        <v>6.9086287227274612E-2</v>
      </c>
      <c r="Z317" s="11">
        <f>'OddsRatio_working_3-way'!X317^(1/3)*COS('OddsRatio_working_3-way'!Y317/3)</f>
        <v>0.53022509444062216</v>
      </c>
      <c r="AA317" s="11">
        <f>'OddsRatio_working_3-way'!X317^(1/3)*COS(('OddsRatio_working_3-way'!Y317+2*PI())/3)</f>
        <v>-0.27568895752683725</v>
      </c>
      <c r="AB317" s="11">
        <f>'OddsRatio_working_3-way'!X317^(1/3)*COS(('OddsRatio_working_3-way'!Y317+4*PI())/3)</f>
        <v>-0.25453613691378468</v>
      </c>
      <c r="AC317" s="11">
        <f>'OddsRatio_working_3-way'!X317^(1/3)*SIN('OddsRatio_working_3-way'!Y317/3)</f>
        <v>1.221258667506573E-2</v>
      </c>
      <c r="AD317" s="11">
        <f>'OddsRatio_working_3-way'!X317^(1/3)*SIN(('OddsRatio_working_3-way'!Y317+2*PI())/3)</f>
        <v>0.45308210817204914</v>
      </c>
      <c r="AE317" s="11">
        <f>'OddsRatio_working_3-way'!X317^(1/3)*SIN(('OddsRatio_working_3-way'!Y317+4*PI())/3)</f>
        <v>-0.46529469484711489</v>
      </c>
      <c r="AF317" s="11">
        <f>-'OddsRatio_working_3-way'!U317/(3*'OddsRatio_working_3-way'!X317^(1/3))*COS(('OddsRatio_working_3-way'!Y317)/3)</f>
        <v>0.53022509444062216</v>
      </c>
      <c r="AG317" s="11">
        <f>-'OddsRatio_working_3-way'!U317/(3*'OddsRatio_working_3-way'!X317^(1/3))*COS(('OddsRatio_working_3-way'!Y317+2*PI())/3)</f>
        <v>-0.27568895752683725</v>
      </c>
      <c r="AH317" s="11">
        <f>-'OddsRatio_working_3-way'!U317/(3*'OddsRatio_working_3-way'!X317^(1/3))*COS(('OddsRatio_working_3-way'!Y317+4*PI())/3)</f>
        <v>-0.25453613691378468</v>
      </c>
      <c r="AI317" s="11">
        <f>'OddsRatio_working_3-way'!U317/(3*'OddsRatio_working_3-way'!X317^(1/3))*SIN(('OddsRatio_working_3-way'!Y317)/3)</f>
        <v>-1.221258667506573E-2</v>
      </c>
      <c r="AJ317" s="11">
        <f>'OddsRatio_working_3-way'!U317/(3*'OddsRatio_working_3-way'!X317^(1/3))*SIN(('OddsRatio_working_3-way'!Y317+2*PI())/3)</f>
        <v>-0.45308210817204914</v>
      </c>
      <c r="AK317" s="11">
        <f>'OddsRatio_working_3-way'!U317/(3*'OddsRatio_working_3-way'!X317^(1/3))*SIN(('OddsRatio_working_3-way'!Y317+4*PI())/3)</f>
        <v>0.46529469484711489</v>
      </c>
      <c r="AL317" s="11">
        <f>'OddsRatio_working_3-way'!Z317+'OddsRatio_working_3-way'!AF317</f>
        <v>1.0604501888812443</v>
      </c>
      <c r="AM317" s="11">
        <f>'OddsRatio_working_3-way'!AA317+'OddsRatio_working_3-way'!AG317</f>
        <v>-0.55137791505367451</v>
      </c>
      <c r="AN317" s="11">
        <f>'OddsRatio_working_3-way'!AB317+'OddsRatio_working_3-way'!AH317</f>
        <v>-0.50907227382756937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1.0604501888812443</v>
      </c>
      <c r="AS317" s="11">
        <f>IF(('OddsRatio_working_3-way'!X317=0),IF(Q317&gt;0,-Q317^(1/3),(-Q317)^(1/3)),'OddsRatio_working_3-way'!AM317-'OddsRatio_working_3-way'!R317/3)</f>
        <v>-0.55137791505367451</v>
      </c>
      <c r="AT317" s="11">
        <f>IF(('OddsRatio_working_3-way'!X317=0),IF(Q317&gt;0,-Q317^(1/3),(-Q317)^(1/3)),'OddsRatio_working_3-way'!AN317-'OddsRatio_working_3-way'!R317/3)</f>
        <v>-0.50907227382756937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2.99</v>
      </c>
      <c r="B318" s="4">
        <f>IF('True_Odds_Calculator_3-way'!B319="","",'True_Odds_Calculator_3-way'!B319)</f>
        <v>3.21</v>
      </c>
      <c r="C318" s="4">
        <f>IF('True_Odds_Calculator_3-way'!C319="","",'True_Odds_Calculator_3-way'!C319)</f>
        <v>2.54</v>
      </c>
      <c r="D318" s="9">
        <f t="shared" si="65"/>
        <v>0.32138996880748982</v>
      </c>
      <c r="E318" s="9">
        <f t="shared" si="66"/>
        <v>0.29896123491351845</v>
      </c>
      <c r="F318" s="9">
        <f t="shared" si="67"/>
        <v>0.37964879627899156</v>
      </c>
      <c r="G318" s="9">
        <f t="shared" si="68"/>
        <v>1.0610476337864387</v>
      </c>
      <c r="H318" s="9">
        <f t="shared" si="69"/>
        <v>3.1114847912350134</v>
      </c>
      <c r="I318" s="9">
        <f t="shared" si="70"/>
        <v>3.3449152706680296</v>
      </c>
      <c r="J318" s="9">
        <f t="shared" si="71"/>
        <v>2.6340133560311161</v>
      </c>
      <c r="K318" s="11">
        <f t="shared" si="72"/>
        <v>0.33444816053511706</v>
      </c>
      <c r="L318" s="11">
        <f t="shared" si="73"/>
        <v>0.3115264797507788</v>
      </c>
      <c r="M318" s="11">
        <f t="shared" si="74"/>
        <v>0.39370078740157477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-0.27781528324806615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0.23545176754134123</v>
      </c>
      <c r="Q318" s="11">
        <f>2*'OddsRatio_working_3-way'!K318*'OddsRatio_working_3-way'!L318*'OddsRatio_working_3-way'!M318</f>
        <v>8.2038943394195554E-2</v>
      </c>
      <c r="R318" s="11">
        <f t="shared" si="75"/>
        <v>0</v>
      </c>
      <c r="S318" s="11">
        <f t="shared" si="76"/>
        <v>-0.8475119323478767</v>
      </c>
      <c r="T318" s="11">
        <f t="shared" si="77"/>
        <v>-0.29530032485988733</v>
      </c>
      <c r="U318" s="11">
        <f>'OddsRatio_working_3-way'!S318-'OddsRatio_working_3-way'!R318^2/3</f>
        <v>-0.8475119323478767</v>
      </c>
      <c r="V318" s="11">
        <f>'OddsRatio_working_3-way'!S318*'OddsRatio_working_3-way'!R318/3-2*'OddsRatio_working_3-way'!R318^3/27-'OddsRatio_working_3-way'!T318</f>
        <v>0.29530032485988733</v>
      </c>
      <c r="W318" s="11">
        <f>'OddsRatio_working_3-way'!V318^2+4*'OddsRatio_working_3-way'!U318^3/27</f>
        <v>-2.9825897950263441E-3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0.15015398068098407</v>
      </c>
      <c r="Y318" s="11">
        <f>IF('OddsRatio_working_3-way'!W318&gt;=0,IF('OddsRatio_working_3-way'!V318+SQRT('OddsRatio_working_3-way'!W318)&gt;0,0,PI()),ACOS('OddsRatio_working_3-way'!V318/(2*'OddsRatio_working_3-way'!X318)))</f>
        <v>0.18287456881096897</v>
      </c>
      <c r="Z318" s="11">
        <f>'OddsRatio_working_3-way'!X318^(1/3)*COS('OddsRatio_working_3-way'!Y318/3)</f>
        <v>0.53052381689321937</v>
      </c>
      <c r="AA318" s="11">
        <f>'OddsRatio_working_3-way'!X318^(1/3)*COS(('OddsRatio_working_3-way'!Y318+2*PI())/3)</f>
        <v>-0.29330371417941908</v>
      </c>
      <c r="AB318" s="11">
        <f>'OddsRatio_working_3-way'!X318^(1/3)*COS(('OddsRatio_working_3-way'!Y318+4*PI())/3)</f>
        <v>-0.23722010271380037</v>
      </c>
      <c r="AC318" s="11">
        <f>'OddsRatio_working_3-way'!X318^(1/3)*SIN('OddsRatio_working_3-way'!Y318/3)</f>
        <v>3.2379888176801375E-2</v>
      </c>
      <c r="AD318" s="11">
        <f>'OddsRatio_working_3-way'!X318^(1/3)*SIN(('OddsRatio_working_3-way'!Y318+2*PI())/3)</f>
        <v>0.44325715865381121</v>
      </c>
      <c r="AE318" s="11">
        <f>'OddsRatio_working_3-way'!X318^(1/3)*SIN(('OddsRatio_working_3-way'!Y318+4*PI())/3)</f>
        <v>-0.47563704683061253</v>
      </c>
      <c r="AF318" s="11">
        <f>-'OddsRatio_working_3-way'!U318/(3*'OddsRatio_working_3-way'!X318^(1/3))*COS(('OddsRatio_working_3-way'!Y318)/3)</f>
        <v>0.53052381689321926</v>
      </c>
      <c r="AG318" s="11">
        <f>-'OddsRatio_working_3-way'!U318/(3*'OddsRatio_working_3-way'!X318^(1/3))*COS(('OddsRatio_working_3-way'!Y318+2*PI())/3)</f>
        <v>-0.29330371417941903</v>
      </c>
      <c r="AH318" s="11">
        <f>-'OddsRatio_working_3-way'!U318/(3*'OddsRatio_working_3-way'!X318^(1/3))*COS(('OddsRatio_working_3-way'!Y318+4*PI())/3)</f>
        <v>-0.23722010271380031</v>
      </c>
      <c r="AI318" s="11">
        <f>'OddsRatio_working_3-way'!U318/(3*'OddsRatio_working_3-way'!X318^(1/3))*SIN(('OddsRatio_working_3-way'!Y318)/3)</f>
        <v>-3.2379888176801368E-2</v>
      </c>
      <c r="AJ318" s="11">
        <f>'OddsRatio_working_3-way'!U318/(3*'OddsRatio_working_3-way'!X318^(1/3))*SIN(('OddsRatio_working_3-way'!Y318+2*PI())/3)</f>
        <v>-0.4432571586538111</v>
      </c>
      <c r="AK318" s="11">
        <f>'OddsRatio_working_3-way'!U318/(3*'OddsRatio_working_3-way'!X318^(1/3))*SIN(('OddsRatio_working_3-way'!Y318+4*PI())/3)</f>
        <v>0.47563704683061242</v>
      </c>
      <c r="AL318" s="11">
        <f>'OddsRatio_working_3-way'!Z318+'OddsRatio_working_3-way'!AF318</f>
        <v>1.0610476337864387</v>
      </c>
      <c r="AM318" s="11">
        <f>'OddsRatio_working_3-way'!AA318+'OddsRatio_working_3-way'!AG318</f>
        <v>-0.58660742835883806</v>
      </c>
      <c r="AN318" s="11">
        <f>'OddsRatio_working_3-way'!AB318+'OddsRatio_working_3-way'!AH318</f>
        <v>-0.47444020542760068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1.0610476337864387</v>
      </c>
      <c r="AS318" s="11">
        <f>IF(('OddsRatio_working_3-way'!X318=0),IF(Q318&gt;0,-Q318^(1/3),(-Q318)^(1/3)),'OddsRatio_working_3-way'!AM318-'OddsRatio_working_3-way'!R318/3)</f>
        <v>-0.58660742835883806</v>
      </c>
      <c r="AT318" s="11">
        <f>IF(('OddsRatio_working_3-way'!X318=0),IF(Q318&gt;0,-Q318^(1/3),(-Q318)^(1/3)),'OddsRatio_working_3-way'!AN318-'OddsRatio_working_3-way'!R318/3)</f>
        <v>-0.47444020542760068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1.36</v>
      </c>
      <c r="B319" s="4">
        <f>IF('True_Odds_Calculator_3-way'!B320="","",'True_Odds_Calculator_3-way'!B320)</f>
        <v>5.0999999999999996</v>
      </c>
      <c r="C319" s="4">
        <f>IF('True_Odds_Calculator_3-way'!C320="","",'True_Odds_Calculator_3-way'!C320)</f>
        <v>8.61</v>
      </c>
      <c r="D319" s="9">
        <f t="shared" si="65"/>
        <v>0.71426575340369747</v>
      </c>
      <c r="E319" s="9">
        <f t="shared" si="66"/>
        <v>0.17998556424606788</v>
      </c>
      <c r="F319" s="9">
        <f t="shared" si="67"/>
        <v>0.10574868235023487</v>
      </c>
      <c r="G319" s="9">
        <f t="shared" si="68"/>
        <v>1.1112197900613727</v>
      </c>
      <c r="H319" s="9">
        <f t="shared" si="69"/>
        <v>1.4000391244220942</v>
      </c>
      <c r="I319" s="9">
        <f t="shared" si="70"/>
        <v>5.5560011392516273</v>
      </c>
      <c r="J319" s="9">
        <f t="shared" si="71"/>
        <v>9.4563826023670448</v>
      </c>
      <c r="K319" s="11">
        <f t="shared" si="72"/>
        <v>0.73529411764705876</v>
      </c>
      <c r="L319" s="11">
        <f t="shared" si="73"/>
        <v>0.19607843137254904</v>
      </c>
      <c r="M319" s="11">
        <f t="shared" si="74"/>
        <v>0.11614401858304298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-0.18808699950568475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0.20211336567147181</v>
      </c>
      <c r="Q319" s="11">
        <f>2*'OddsRatio_working_3-way'!K319*'OddsRatio_working_3-way'!L319*'OddsRatio_working_3-way'!M319</f>
        <v>3.3490201436863605E-2</v>
      </c>
      <c r="R319" s="11">
        <f t="shared" si="75"/>
        <v>0</v>
      </c>
      <c r="S319" s="11">
        <f t="shared" si="76"/>
        <v>-1.0745738206396511</v>
      </c>
      <c r="T319" s="11">
        <f t="shared" si="77"/>
        <v>-0.17805697110847576</v>
      </c>
      <c r="U319" s="11">
        <f>'OddsRatio_working_3-way'!S319-'OddsRatio_working_3-way'!R319^2/3</f>
        <v>-1.0745738206396511</v>
      </c>
      <c r="V319" s="11">
        <f>'OddsRatio_working_3-way'!S319*'OddsRatio_working_3-way'!R319/3-2*'OddsRatio_working_3-way'!R319^3/27-'OddsRatio_working_3-way'!T319</f>
        <v>0.17805697110847576</v>
      </c>
      <c r="W319" s="11">
        <f>'OddsRatio_working_3-way'!V319^2+4*'OddsRatio_working_3-way'!U319^3/27</f>
        <v>-0.15212089283311486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0.21437419258940629</v>
      </c>
      <c r="Y319" s="11">
        <f>IF('OddsRatio_working_3-way'!W319&gt;=0,IF('OddsRatio_working_3-way'!V319+SQRT('OddsRatio_working_3-way'!W319)&gt;0,0,PI()),ACOS('OddsRatio_working_3-way'!V319/(2*'OddsRatio_working_3-way'!X319)))</f>
        <v>1.1425294898867862</v>
      </c>
      <c r="Z319" s="11">
        <f>'OddsRatio_working_3-way'!X319^(1/3)*COS('OddsRatio_working_3-way'!Y319/3)</f>
        <v>0.55560989503068636</v>
      </c>
      <c r="AA319" s="11">
        <f>'OddsRatio_working_3-way'!X319^(1/3)*COS(('OddsRatio_working_3-way'!Y319+2*PI())/3)</f>
        <v>-0.470461866850998</v>
      </c>
      <c r="AB319" s="11">
        <f>'OddsRatio_working_3-way'!X319^(1/3)*COS(('OddsRatio_working_3-way'!Y319+4*PI())/3)</f>
        <v>-8.5148028179688043E-2</v>
      </c>
      <c r="AC319" s="11">
        <f>'OddsRatio_working_3-way'!X319^(1/3)*SIN('OddsRatio_working_3-way'!Y319/3)</f>
        <v>0.22246104847936876</v>
      </c>
      <c r="AD319" s="11">
        <f>'OddsRatio_working_3-way'!X319^(1/3)*SIN(('OddsRatio_working_3-way'!Y319+2*PI())/3)</f>
        <v>0.36994175945089552</v>
      </c>
      <c r="AE319" s="11">
        <f>'OddsRatio_working_3-way'!X319^(1/3)*SIN(('OddsRatio_working_3-way'!Y319+4*PI())/3)</f>
        <v>-0.59240280793026412</v>
      </c>
      <c r="AF319" s="11">
        <f>-'OddsRatio_working_3-way'!U319/(3*'OddsRatio_working_3-way'!X319^(1/3))*COS(('OddsRatio_working_3-way'!Y319)/3)</f>
        <v>0.55560989503068636</v>
      </c>
      <c r="AG319" s="11">
        <f>-'OddsRatio_working_3-way'!U319/(3*'OddsRatio_working_3-way'!X319^(1/3))*COS(('OddsRatio_working_3-way'!Y319+2*PI())/3)</f>
        <v>-0.470461866850998</v>
      </c>
      <c r="AH319" s="11">
        <f>-'OddsRatio_working_3-way'!U319/(3*'OddsRatio_working_3-way'!X319^(1/3))*COS(('OddsRatio_working_3-way'!Y319+4*PI())/3)</f>
        <v>-8.5148028179688043E-2</v>
      </c>
      <c r="AI319" s="11">
        <f>'OddsRatio_working_3-way'!U319/(3*'OddsRatio_working_3-way'!X319^(1/3))*SIN(('OddsRatio_working_3-way'!Y319)/3)</f>
        <v>-0.22246104847936876</v>
      </c>
      <c r="AJ319" s="11">
        <f>'OddsRatio_working_3-way'!U319/(3*'OddsRatio_working_3-way'!X319^(1/3))*SIN(('OddsRatio_working_3-way'!Y319+2*PI())/3)</f>
        <v>-0.36994175945089552</v>
      </c>
      <c r="AK319" s="11">
        <f>'OddsRatio_working_3-way'!U319/(3*'OddsRatio_working_3-way'!X319^(1/3))*SIN(('OddsRatio_working_3-way'!Y319+4*PI())/3)</f>
        <v>0.59240280793026412</v>
      </c>
      <c r="AL319" s="11">
        <f>'OddsRatio_working_3-way'!Z319+'OddsRatio_working_3-way'!AF319</f>
        <v>1.1112197900613727</v>
      </c>
      <c r="AM319" s="11">
        <f>'OddsRatio_working_3-way'!AA319+'OddsRatio_working_3-way'!AG319</f>
        <v>-0.940923733701996</v>
      </c>
      <c r="AN319" s="11">
        <f>'OddsRatio_working_3-way'!AB319+'OddsRatio_working_3-way'!AH319</f>
        <v>-0.17029605635937609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1.1112197900613727</v>
      </c>
      <c r="AS319" s="11">
        <f>IF(('OddsRatio_working_3-way'!X319=0),IF(Q319&gt;0,-Q319^(1/3),(-Q319)^(1/3)),'OddsRatio_working_3-way'!AM319-'OddsRatio_working_3-way'!R319/3)</f>
        <v>-0.940923733701996</v>
      </c>
      <c r="AT319" s="11">
        <f>IF(('OddsRatio_working_3-way'!X319=0),IF(Q319&gt;0,-Q319^(1/3),(-Q319)^(1/3)),'OddsRatio_working_3-way'!AN319-'OddsRatio_working_3-way'!R319/3)</f>
        <v>-0.17029605635937609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2.75</v>
      </c>
      <c r="B320" s="4">
        <f>IF('True_Odds_Calculator_3-way'!B321="","",'True_Odds_Calculator_3-way'!B321)</f>
        <v>3.17</v>
      </c>
      <c r="C320" s="4">
        <f>IF('True_Odds_Calculator_3-way'!C321="","",'True_Odds_Calculator_3-way'!C321)</f>
        <v>2.78</v>
      </c>
      <c r="D320" s="9">
        <f t="shared" si="65"/>
        <v>0.35037253385385164</v>
      </c>
      <c r="E320" s="9">
        <f t="shared" si="66"/>
        <v>0.30311387084488106</v>
      </c>
      <c r="F320" s="9">
        <f t="shared" si="67"/>
        <v>0.34651359530126741</v>
      </c>
      <c r="G320" s="9">
        <f t="shared" si="68"/>
        <v>1.059488570229933</v>
      </c>
      <c r="H320" s="9">
        <f t="shared" si="69"/>
        <v>2.8541049979023834</v>
      </c>
      <c r="I320" s="9">
        <f t="shared" si="70"/>
        <v>3.299090197398955</v>
      </c>
      <c r="J320" s="9">
        <f t="shared" si="71"/>
        <v>2.8858896550092803</v>
      </c>
      <c r="K320" s="11">
        <f t="shared" si="72"/>
        <v>0.36363636363636365</v>
      </c>
      <c r="L320" s="11">
        <f t="shared" si="73"/>
        <v>0.31545741324921134</v>
      </c>
      <c r="M320" s="11">
        <f t="shared" si="74"/>
        <v>0.35971223021582738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-0.27892088394096892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0.23520042583656053</v>
      </c>
      <c r="Q320" s="11">
        <f>2*'OddsRatio_working_3-way'!K320*'OddsRatio_working_3-way'!L320*'OddsRatio_working_3-way'!M320</f>
        <v>8.2526465205810695E-2</v>
      </c>
      <c r="R320" s="11">
        <f t="shared" si="75"/>
        <v>0</v>
      </c>
      <c r="S320" s="11">
        <f t="shared" si="76"/>
        <v>-0.84325139987129316</v>
      </c>
      <c r="T320" s="11">
        <f t="shared" si="77"/>
        <v>-0.29587768416536597</v>
      </c>
      <c r="U320" s="11">
        <f>'OddsRatio_working_3-way'!S320-'OddsRatio_working_3-way'!R320^2/3</f>
        <v>-0.84325139987129316</v>
      </c>
      <c r="V320" s="11">
        <f>'OddsRatio_working_3-way'!S320*'OddsRatio_working_3-way'!R320/3-2*'OddsRatio_working_3-way'!R320^3/27-'OddsRatio_working_3-way'!T320</f>
        <v>0.29587768416536597</v>
      </c>
      <c r="W320" s="11">
        <f>'OddsRatio_working_3-way'!V320^2+4*'OddsRatio_working_3-way'!U320^3/27</f>
        <v>-1.287986835886018E-3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0.14902314486594531</v>
      </c>
      <c r="Y320" s="11">
        <f>IF('OddsRatio_working_3-way'!W320&gt;=0,IF('OddsRatio_working_3-way'!V320+SQRT('OddsRatio_working_3-way'!W320)&gt;0,0,PI()),ACOS('OddsRatio_working_3-way'!V320/(2*'OddsRatio_working_3-way'!X320)))</f>
        <v>0.1207055123323979</v>
      </c>
      <c r="Z320" s="11">
        <f>'OddsRatio_working_3-way'!X320^(1/3)*COS('OddsRatio_working_3-way'!Y320/3)</f>
        <v>0.52974428511496663</v>
      </c>
      <c r="AA320" s="11">
        <f>'OddsRatio_working_3-way'!X320^(1/3)*COS(('OddsRatio_working_3-way'!Y320+2*PI())/3)</f>
        <v>-0.28334087989515772</v>
      </c>
      <c r="AB320" s="11">
        <f>'OddsRatio_working_3-way'!X320^(1/3)*COS(('OddsRatio_working_3-way'!Y320+4*PI())/3)</f>
        <v>-0.24640340521980908</v>
      </c>
      <c r="AC320" s="11">
        <f>'OddsRatio_working_3-way'!X320^(1/3)*SIN('OddsRatio_working_3-way'!Y320/3)</f>
        <v>2.1325860946997698E-2</v>
      </c>
      <c r="AD320" s="11">
        <f>'OddsRatio_working_3-way'!X320^(1/3)*SIN(('OddsRatio_working_3-way'!Y320+2*PI())/3)</f>
        <v>0.44810907794568905</v>
      </c>
      <c r="AE320" s="11">
        <f>'OddsRatio_working_3-way'!X320^(1/3)*SIN(('OddsRatio_working_3-way'!Y320+4*PI())/3)</f>
        <v>-0.4694349388926865</v>
      </c>
      <c r="AF320" s="11">
        <f>-'OddsRatio_working_3-way'!U320/(3*'OddsRatio_working_3-way'!X320^(1/3))*COS(('OddsRatio_working_3-way'!Y320)/3)</f>
        <v>0.52974428511496652</v>
      </c>
      <c r="AG320" s="11">
        <f>-'OddsRatio_working_3-way'!U320/(3*'OddsRatio_working_3-way'!X320^(1/3))*COS(('OddsRatio_working_3-way'!Y320+2*PI())/3)</f>
        <v>-0.28334087989515766</v>
      </c>
      <c r="AH320" s="11">
        <f>-'OddsRatio_working_3-way'!U320/(3*'OddsRatio_working_3-way'!X320^(1/3))*COS(('OddsRatio_working_3-way'!Y320+4*PI())/3)</f>
        <v>-0.24640340521980905</v>
      </c>
      <c r="AI320" s="11">
        <f>'OddsRatio_working_3-way'!U320/(3*'OddsRatio_working_3-way'!X320^(1/3))*SIN(('OddsRatio_working_3-way'!Y320)/3)</f>
        <v>-2.1325860946997694E-2</v>
      </c>
      <c r="AJ320" s="11">
        <f>'OddsRatio_working_3-way'!U320/(3*'OddsRatio_working_3-way'!X320^(1/3))*SIN(('OddsRatio_working_3-way'!Y320+2*PI())/3)</f>
        <v>-0.44810907794568894</v>
      </c>
      <c r="AK320" s="11">
        <f>'OddsRatio_working_3-way'!U320/(3*'OddsRatio_working_3-way'!X320^(1/3))*SIN(('OddsRatio_working_3-way'!Y320+4*PI())/3)</f>
        <v>0.46943493889268645</v>
      </c>
      <c r="AL320" s="11">
        <f>'OddsRatio_working_3-way'!Z320+'OddsRatio_working_3-way'!AF320</f>
        <v>1.059488570229933</v>
      </c>
      <c r="AM320" s="11">
        <f>'OddsRatio_working_3-way'!AA320+'OddsRatio_working_3-way'!AG320</f>
        <v>-0.56668175979031532</v>
      </c>
      <c r="AN320" s="11">
        <f>'OddsRatio_working_3-way'!AB320+'OddsRatio_working_3-way'!AH320</f>
        <v>-0.49280681043961816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1.059488570229933</v>
      </c>
      <c r="AS320" s="11">
        <f>IF(('OddsRatio_working_3-way'!X320=0),IF(Q320&gt;0,-Q320^(1/3),(-Q320)^(1/3)),'OddsRatio_working_3-way'!AM320-'OddsRatio_working_3-way'!R320/3)</f>
        <v>-0.56668175979031532</v>
      </c>
      <c r="AT320" s="11">
        <f>IF(('OddsRatio_working_3-way'!X320=0),IF(Q320&gt;0,-Q320^(1/3),(-Q320)^(1/3)),'OddsRatio_working_3-way'!AN320-'OddsRatio_working_3-way'!R320/3)</f>
        <v>-0.49280681043961816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2.12</v>
      </c>
      <c r="B321" s="4">
        <f>IF('True_Odds_Calculator_3-way'!B322="","",'True_Odds_Calculator_3-way'!B322)</f>
        <v>3.92</v>
      </c>
      <c r="C321" s="4">
        <f>IF('True_Odds_Calculator_3-way'!C322="","",'True_Odds_Calculator_3-way'!C322)</f>
        <v>3.19</v>
      </c>
      <c r="D321" s="9">
        <f t="shared" si="65"/>
        <v>0.45625140674913067</v>
      </c>
      <c r="E321" s="9">
        <f t="shared" si="66"/>
        <v>0.24347930534116421</v>
      </c>
      <c r="F321" s="9">
        <f t="shared" si="67"/>
        <v>0.30026928790970525</v>
      </c>
      <c r="G321" s="9">
        <f t="shared" si="68"/>
        <v>1.0640839857607451</v>
      </c>
      <c r="H321" s="9">
        <f t="shared" si="69"/>
        <v>2.1917740640520345</v>
      </c>
      <c r="I321" s="9">
        <f t="shared" si="70"/>
        <v>4.1071252384213759</v>
      </c>
      <c r="J321" s="9">
        <f t="shared" si="71"/>
        <v>3.3303439288160317</v>
      </c>
      <c r="K321" s="11">
        <f t="shared" si="72"/>
        <v>0.47169811320754712</v>
      </c>
      <c r="L321" s="11">
        <f t="shared" si="73"/>
        <v>0.25510204081632654</v>
      </c>
      <c r="M321" s="11">
        <f t="shared" si="74"/>
        <v>0.31347962382445144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-0.27016704830628069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0.23500409804899069</v>
      </c>
      <c r="Q321" s="11">
        <f>2*'OddsRatio_working_3-way'!K321*'OddsRatio_working_3-way'!L321*'OddsRatio_working_3-way'!M321</f>
        <v>7.544272810561499E-2</v>
      </c>
      <c r="R321" s="11">
        <f t="shared" si="75"/>
        <v>0</v>
      </c>
      <c r="S321" s="11">
        <f t="shared" si="76"/>
        <v>-0.86984737599299389</v>
      </c>
      <c r="T321" s="11">
        <f t="shared" si="77"/>
        <v>-0.27924474349694828</v>
      </c>
      <c r="U321" s="11">
        <f>'OddsRatio_working_3-way'!S321-'OddsRatio_working_3-way'!R321^2/3</f>
        <v>-0.86984737599299389</v>
      </c>
      <c r="V321" s="11">
        <f>'OddsRatio_working_3-way'!S321*'OddsRatio_working_3-way'!R321/3-2*'OddsRatio_working_3-way'!R321^3/27-'OddsRatio_working_3-way'!T321</f>
        <v>0.27924474349694828</v>
      </c>
      <c r="W321" s="11">
        <f>'OddsRatio_working_3-way'!V321^2+4*'OddsRatio_working_3-way'!U321^3/27</f>
        <v>-1.9527039519887171E-2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0.15612868593772541</v>
      </c>
      <c r="Y321" s="11">
        <f>IF('OddsRatio_working_3-way'!W321&gt;=0,IF('OddsRatio_working_3-way'!V321+SQRT('OddsRatio_working_3-way'!W321)&gt;0,0,PI()),ACOS('OddsRatio_working_3-way'!V321/(2*'OddsRatio_working_3-way'!X321)))</f>
        <v>0.46398220470627849</v>
      </c>
      <c r="Z321" s="11">
        <f>'OddsRatio_working_3-way'!X321^(1/3)*COS('OddsRatio_working_3-way'!Y321/3)</f>
        <v>0.53204199288037246</v>
      </c>
      <c r="AA321" s="11">
        <f>'OddsRatio_working_3-way'!X321^(1/3)*COS(('OddsRatio_working_3-way'!Y321+2*PI())/3)</f>
        <v>-0.33785644978433693</v>
      </c>
      <c r="AB321" s="11">
        <f>'OddsRatio_working_3-way'!X321^(1/3)*COS(('OddsRatio_working_3-way'!Y321+4*PI())/3)</f>
        <v>-0.19418554309603578</v>
      </c>
      <c r="AC321" s="11">
        <f>'OddsRatio_working_3-way'!X321^(1/3)*SIN('OddsRatio_working_3-way'!Y321/3)</f>
        <v>8.2948436651208476E-2</v>
      </c>
      <c r="AD321" s="11">
        <f>'OddsRatio_working_3-way'!X321^(1/3)*SIN(('OddsRatio_working_3-way'!Y321+2*PI())/3)</f>
        <v>0.41928766338889795</v>
      </c>
      <c r="AE321" s="11">
        <f>'OddsRatio_working_3-way'!X321^(1/3)*SIN(('OddsRatio_working_3-way'!Y321+4*PI())/3)</f>
        <v>-0.50223610004010621</v>
      </c>
      <c r="AF321" s="11">
        <f>-'OddsRatio_working_3-way'!U321/(3*'OddsRatio_working_3-way'!X321^(1/3))*COS(('OddsRatio_working_3-way'!Y321)/3)</f>
        <v>0.53204199288037257</v>
      </c>
      <c r="AG321" s="11">
        <f>-'OddsRatio_working_3-way'!U321/(3*'OddsRatio_working_3-way'!X321^(1/3))*COS(('OddsRatio_working_3-way'!Y321+2*PI())/3)</f>
        <v>-0.33785644978433699</v>
      </c>
      <c r="AH321" s="11">
        <f>-'OddsRatio_working_3-way'!U321/(3*'OddsRatio_working_3-way'!X321^(1/3))*COS(('OddsRatio_working_3-way'!Y321+4*PI())/3)</f>
        <v>-0.19418554309603583</v>
      </c>
      <c r="AI321" s="11">
        <f>'OddsRatio_working_3-way'!U321/(3*'OddsRatio_working_3-way'!X321^(1/3))*SIN(('OddsRatio_working_3-way'!Y321)/3)</f>
        <v>-8.294843665120849E-2</v>
      </c>
      <c r="AJ321" s="11">
        <f>'OddsRatio_working_3-way'!U321/(3*'OddsRatio_working_3-way'!X321^(1/3))*SIN(('OddsRatio_working_3-way'!Y321+2*PI())/3)</f>
        <v>-0.419287663388898</v>
      </c>
      <c r="AK321" s="11">
        <f>'OddsRatio_working_3-way'!U321/(3*'OddsRatio_working_3-way'!X321^(1/3))*SIN(('OddsRatio_working_3-way'!Y321+4*PI())/3)</f>
        <v>0.50223610004010633</v>
      </c>
      <c r="AL321" s="11">
        <f>'OddsRatio_working_3-way'!Z321+'OddsRatio_working_3-way'!AF321</f>
        <v>1.0640839857607451</v>
      </c>
      <c r="AM321" s="11">
        <f>'OddsRatio_working_3-way'!AA321+'OddsRatio_working_3-way'!AG321</f>
        <v>-0.67571289956867386</v>
      </c>
      <c r="AN321" s="11">
        <f>'OddsRatio_working_3-way'!AB321+'OddsRatio_working_3-way'!AH321</f>
        <v>-0.38837108619207161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1.0640839857607451</v>
      </c>
      <c r="AS321" s="11">
        <f>IF(('OddsRatio_working_3-way'!X321=0),IF(Q321&gt;0,-Q321^(1/3),(-Q321)^(1/3)),'OddsRatio_working_3-way'!AM321-'OddsRatio_working_3-way'!R321/3)</f>
        <v>-0.67571289956867386</v>
      </c>
      <c r="AT321" s="11">
        <f>IF(('OddsRatio_working_3-way'!X321=0),IF(Q321&gt;0,-Q321^(1/3),(-Q321)^(1/3)),'OddsRatio_working_3-way'!AN321-'OddsRatio_working_3-way'!R321/3)</f>
        <v>-0.38837108619207161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3.2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2.23</v>
      </c>
      <c r="D322" s="9">
        <f t="shared" si="65"/>
        <v>0.29998255274249985</v>
      </c>
      <c r="E322" s="9">
        <f t="shared" si="66"/>
        <v>0.26611280599114501</v>
      </c>
      <c r="F322" s="9">
        <f t="shared" si="67"/>
        <v>0.43390464126635514</v>
      </c>
      <c r="G322" s="9">
        <f t="shared" si="68"/>
        <v>1.0606941831931742</v>
      </c>
      <c r="H322" s="9">
        <f t="shared" si="69"/>
        <v>3.3335272030249832</v>
      </c>
      <c r="I322" s="9">
        <f t="shared" si="70"/>
        <v>3.7578048763022527</v>
      </c>
      <c r="J322" s="9">
        <f t="shared" si="71"/>
        <v>2.304653845327604</v>
      </c>
      <c r="K322" s="11">
        <f t="shared" si="72"/>
        <v>0.3125</v>
      </c>
      <c r="L322" s="11">
        <f t="shared" si="73"/>
        <v>0.27777777777777779</v>
      </c>
      <c r="M322" s="11">
        <f t="shared" si="74"/>
        <v>0.44843049327354262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-0.27386958146487284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0.23472533632286996</v>
      </c>
      <c r="Q322" s="11">
        <f>2*'OddsRatio_working_3-way'!K322*'OddsRatio_working_3-way'!L322*'OddsRatio_working_3-way'!M322</f>
        <v>7.7852516193323368E-2</v>
      </c>
      <c r="R322" s="11">
        <f t="shared" si="75"/>
        <v>0</v>
      </c>
      <c r="S322" s="11">
        <f t="shared" si="76"/>
        <v>-0.85706975950878428</v>
      </c>
      <c r="T322" s="11">
        <f t="shared" si="77"/>
        <v>-0.28426857695150387</v>
      </c>
      <c r="U322" s="11">
        <f>'OddsRatio_working_3-way'!S322-'OddsRatio_working_3-way'!R322^2/3</f>
        <v>-0.85706975950878428</v>
      </c>
      <c r="V322" s="11">
        <f>'OddsRatio_working_3-way'!S322*'OddsRatio_working_3-way'!R322/3-2*'OddsRatio_working_3-way'!R322^3/27-'OddsRatio_working_3-way'!T322</f>
        <v>0.28426857695150387</v>
      </c>
      <c r="W322" s="11">
        <f>'OddsRatio_working_3-way'!V322^2+4*'OddsRatio_working_3-way'!U322^3/27</f>
        <v>-1.2461970219630192E-2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0.15270117391629909</v>
      </c>
      <c r="Y322" s="11">
        <f>IF('OddsRatio_working_3-way'!W322&gt;=0,IF('OddsRatio_working_3-way'!V322+SQRT('OddsRatio_working_3-way'!W322)&gt;0,0,PI()),ACOS('OddsRatio_working_3-way'!V322/(2*'OddsRatio_working_3-way'!X322)))</f>
        <v>0.37420029473340666</v>
      </c>
      <c r="Z322" s="11">
        <f>'OddsRatio_working_3-way'!X322^(1/3)*COS('OddsRatio_working_3-way'!Y322/3)</f>
        <v>0.53034709159658711</v>
      </c>
      <c r="AA322" s="11">
        <f>'OddsRatio_working_3-way'!X322^(1/3)*COS(('OddsRatio_working_3-way'!Y322+2*PI())/3)</f>
        <v>-0.32276184064609204</v>
      </c>
      <c r="AB322" s="11">
        <f>'OddsRatio_working_3-way'!X322^(1/3)*COS(('OddsRatio_working_3-way'!Y322+4*PI())/3)</f>
        <v>-0.20758525095049546</v>
      </c>
      <c r="AC322" s="11">
        <f>'OddsRatio_working_3-way'!X322^(1/3)*SIN('OddsRatio_working_3-way'!Y322/3)</f>
        <v>6.6497235065095986E-2</v>
      </c>
      <c r="AD322" s="11">
        <f>'OddsRatio_working_3-way'!X322^(1/3)*SIN(('OddsRatio_working_3-way'!Y322+2*PI())/3)</f>
        <v>0.42604543661328909</v>
      </c>
      <c r="AE322" s="11">
        <f>'OddsRatio_working_3-way'!X322^(1/3)*SIN(('OddsRatio_working_3-way'!Y322+4*PI())/3)</f>
        <v>-0.49254267167838495</v>
      </c>
      <c r="AF322" s="11">
        <f>-'OddsRatio_working_3-way'!U322/(3*'OddsRatio_working_3-way'!X322^(1/3))*COS(('OddsRatio_working_3-way'!Y322)/3)</f>
        <v>0.53034709159658711</v>
      </c>
      <c r="AG322" s="11">
        <f>-'OddsRatio_working_3-way'!U322/(3*'OddsRatio_working_3-way'!X322^(1/3))*COS(('OddsRatio_working_3-way'!Y322+2*PI())/3)</f>
        <v>-0.32276184064609204</v>
      </c>
      <c r="AH322" s="11">
        <f>-'OddsRatio_working_3-way'!U322/(3*'OddsRatio_working_3-way'!X322^(1/3))*COS(('OddsRatio_working_3-way'!Y322+4*PI())/3)</f>
        <v>-0.20758525095049546</v>
      </c>
      <c r="AI322" s="11">
        <f>'OddsRatio_working_3-way'!U322/(3*'OddsRatio_working_3-way'!X322^(1/3))*SIN(('OddsRatio_working_3-way'!Y322)/3)</f>
        <v>-6.6497235065095986E-2</v>
      </c>
      <c r="AJ322" s="11">
        <f>'OddsRatio_working_3-way'!U322/(3*'OddsRatio_working_3-way'!X322^(1/3))*SIN(('OddsRatio_working_3-way'!Y322+2*PI())/3)</f>
        <v>-0.42604543661328909</v>
      </c>
      <c r="AK322" s="11">
        <f>'OddsRatio_working_3-way'!U322/(3*'OddsRatio_working_3-way'!X322^(1/3))*SIN(('OddsRatio_working_3-way'!Y322+4*PI())/3)</f>
        <v>0.49254267167838495</v>
      </c>
      <c r="AL322" s="11">
        <f>'OddsRatio_working_3-way'!Z322+'OddsRatio_working_3-way'!AF322</f>
        <v>1.0606941831931742</v>
      </c>
      <c r="AM322" s="11">
        <f>'OddsRatio_working_3-way'!AA322+'OddsRatio_working_3-way'!AG322</f>
        <v>-0.64552368129218407</v>
      </c>
      <c r="AN322" s="11">
        <f>'OddsRatio_working_3-way'!AB322+'OddsRatio_working_3-way'!AH322</f>
        <v>-0.41517050190099092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1.0606941831931742</v>
      </c>
      <c r="AS322" s="11">
        <f>IF(('OddsRatio_working_3-way'!X322=0),IF(Q322&gt;0,-Q322^(1/3),(-Q322)^(1/3)),'OddsRatio_working_3-way'!AM322-'OddsRatio_working_3-way'!R322/3)</f>
        <v>-0.64552368129218407</v>
      </c>
      <c r="AT322" s="11">
        <f>IF(('OddsRatio_working_3-way'!X322=0),IF(Q322&gt;0,-Q322^(1/3),(-Q322)^(1/3)),'OddsRatio_working_3-way'!AN322-'OddsRatio_working_3-way'!R322/3)</f>
        <v>-0.41517050190099092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2.2400000000000002</v>
      </c>
      <c r="B323" s="4">
        <f>IF('True_Odds_Calculator_3-way'!B324="","",'True_Odds_Calculator_3-way'!B324)</f>
        <v>3.7</v>
      </c>
      <c r="C323" s="4">
        <f>IF('True_Odds_Calculator_3-way'!C324="","",'True_Odds_Calculator_3-way'!C324)</f>
        <v>3.1</v>
      </c>
      <c r="D323" s="9">
        <f t="shared" si="65"/>
        <v>0.43170354023764068</v>
      </c>
      <c r="E323" s="9">
        <f t="shared" si="66"/>
        <v>0.25864090023087205</v>
      </c>
      <c r="F323" s="9">
        <f t="shared" si="67"/>
        <v>0.30965555953148743</v>
      </c>
      <c r="G323" s="9">
        <f t="shared" si="68"/>
        <v>1.0616164887836328</v>
      </c>
      <c r="H323" s="9">
        <f t="shared" si="69"/>
        <v>2.3164044460917048</v>
      </c>
      <c r="I323" s="9">
        <f t="shared" si="70"/>
        <v>3.8663645197158085</v>
      </c>
      <c r="J323" s="9">
        <f t="shared" si="71"/>
        <v>3.2293946264456288</v>
      </c>
      <c r="K323" s="11">
        <f t="shared" si="72"/>
        <v>0.4464285714285714</v>
      </c>
      <c r="L323" s="11">
        <f t="shared" si="73"/>
        <v>0.27027027027027023</v>
      </c>
      <c r="M323" s="11">
        <f t="shared" si="74"/>
        <v>0.32258064516129031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-0.2736486486486488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0.235085315730477</v>
      </c>
      <c r="Q323" s="11">
        <f>2*'OddsRatio_working_3-way'!K323*'OddsRatio_working_3-way'!L323*'OddsRatio_working_3-way'!M323</f>
        <v>7.7842819778303624E-2</v>
      </c>
      <c r="R323" s="11">
        <f t="shared" si="75"/>
        <v>0</v>
      </c>
      <c r="S323" s="11">
        <f t="shared" si="76"/>
        <v>-0.85907720316322411</v>
      </c>
      <c r="T323" s="11">
        <f t="shared" si="77"/>
        <v>-0.28446265005404764</v>
      </c>
      <c r="U323" s="11">
        <f>'OddsRatio_working_3-way'!S323-'OddsRatio_working_3-way'!R323^2/3</f>
        <v>-0.85907720316322411</v>
      </c>
      <c r="V323" s="11">
        <f>'OddsRatio_working_3-way'!S323*'OddsRatio_working_3-way'!R323/3-2*'OddsRatio_working_3-way'!R323^3/27-'OddsRatio_working_3-way'!T323</f>
        <v>0.28446265005404764</v>
      </c>
      <c r="W323" s="11">
        <f>'OddsRatio_working_3-way'!V323^2+4*'OddsRatio_working_3-way'!U323^3/27</f>
        <v>-1.3008511035647013E-2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0.15323797694388505</v>
      </c>
      <c r="Y323" s="11">
        <f>IF('OddsRatio_working_3-way'!W323&gt;=0,IF('OddsRatio_working_3-way'!V323+SQRT('OddsRatio_working_3-way'!W323)&gt;0,0,PI()),ACOS('OddsRatio_working_3-way'!V323/(2*'OddsRatio_working_3-way'!X323)))</f>
        <v>0.38132374237759437</v>
      </c>
      <c r="Z323" s="11">
        <f>'OddsRatio_working_3-way'!X323^(1/3)*COS('OddsRatio_working_3-way'!Y323/3)</f>
        <v>0.5308082443918164</v>
      </c>
      <c r="AA323" s="11">
        <f>'OddsRatio_working_3-way'!X323^(1/3)*COS(('OddsRatio_working_3-way'!Y323+2*PI())/3)</f>
        <v>-0.32415151835151956</v>
      </c>
      <c r="AB323" s="11">
        <f>'OddsRatio_working_3-way'!X323^(1/3)*COS(('OddsRatio_working_3-way'!Y323+4*PI())/3)</f>
        <v>-0.20665672604029672</v>
      </c>
      <c r="AC323" s="11">
        <f>'OddsRatio_working_3-way'!X323^(1/3)*SIN('OddsRatio_working_3-way'!Y323/3)</f>
        <v>6.7835649969263695E-2</v>
      </c>
      <c r="AD323" s="11">
        <f>'OddsRatio_working_3-way'!X323^(1/3)*SIN(('OddsRatio_working_3-way'!Y323+2*PI())/3)</f>
        <v>0.42577559919689995</v>
      </c>
      <c r="AE323" s="11">
        <f>'OddsRatio_working_3-way'!X323^(1/3)*SIN(('OddsRatio_working_3-way'!Y323+4*PI())/3)</f>
        <v>-0.49361124916616367</v>
      </c>
      <c r="AF323" s="11">
        <f>-'OddsRatio_working_3-way'!U323/(3*'OddsRatio_working_3-way'!X323^(1/3))*COS(('OddsRatio_working_3-way'!Y323)/3)</f>
        <v>0.5308082443918164</v>
      </c>
      <c r="AG323" s="11">
        <f>-'OddsRatio_working_3-way'!U323/(3*'OddsRatio_working_3-way'!X323^(1/3))*COS(('OddsRatio_working_3-way'!Y323+2*PI())/3)</f>
        <v>-0.32415151835151956</v>
      </c>
      <c r="AH323" s="11">
        <f>-'OddsRatio_working_3-way'!U323/(3*'OddsRatio_working_3-way'!X323^(1/3))*COS(('OddsRatio_working_3-way'!Y323+4*PI())/3)</f>
        <v>-0.20665672604029672</v>
      </c>
      <c r="AI323" s="11">
        <f>'OddsRatio_working_3-way'!U323/(3*'OddsRatio_working_3-way'!X323^(1/3))*SIN(('OddsRatio_working_3-way'!Y323)/3)</f>
        <v>-6.7835649969263695E-2</v>
      </c>
      <c r="AJ323" s="11">
        <f>'OddsRatio_working_3-way'!U323/(3*'OddsRatio_working_3-way'!X323^(1/3))*SIN(('OddsRatio_working_3-way'!Y323+2*PI())/3)</f>
        <v>-0.42577559919689995</v>
      </c>
      <c r="AK323" s="11">
        <f>'OddsRatio_working_3-way'!U323/(3*'OddsRatio_working_3-way'!X323^(1/3))*SIN(('OddsRatio_working_3-way'!Y323+4*PI())/3)</f>
        <v>0.49361124916616367</v>
      </c>
      <c r="AL323" s="11">
        <f>'OddsRatio_working_3-way'!Z323+'OddsRatio_working_3-way'!AF323</f>
        <v>1.0616164887836328</v>
      </c>
      <c r="AM323" s="11">
        <f>'OddsRatio_working_3-way'!AA323+'OddsRatio_working_3-way'!AG323</f>
        <v>-0.64830303670303913</v>
      </c>
      <c r="AN323" s="11">
        <f>'OddsRatio_working_3-way'!AB323+'OddsRatio_working_3-way'!AH323</f>
        <v>-0.41331345208059345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1.0616164887836328</v>
      </c>
      <c r="AS323" s="11">
        <f>IF(('OddsRatio_working_3-way'!X323=0),IF(Q323&gt;0,-Q323^(1/3),(-Q323)^(1/3)),'OddsRatio_working_3-way'!AM323-'OddsRatio_working_3-way'!R323/3)</f>
        <v>-0.64830303670303913</v>
      </c>
      <c r="AT323" s="11">
        <f>IF(('OddsRatio_working_3-way'!X323=0),IF(Q323&gt;0,-Q323^(1/3),(-Q323)^(1/3)),'OddsRatio_working_3-way'!AN323-'OddsRatio_working_3-way'!R323/3)</f>
        <v>-0.41331345208059345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2.44</v>
      </c>
      <c r="B324" s="4">
        <f>IF('True_Odds_Calculator_3-way'!B325="","",'True_Odds_Calculator_3-way'!B325)</f>
        <v>3.42</v>
      </c>
      <c r="C324" s="4">
        <f>IF('True_Odds_Calculator_3-way'!C325="","",'True_Odds_Calculator_3-way'!C325)</f>
        <v>3.12</v>
      </c>
      <c r="D324" s="9">
        <f t="shared" ref="D324:D387" si="78">(K324/(AR324+K324-(AR324*K324)))</f>
        <v>0.40156361486394121</v>
      </c>
      <c r="E324" s="9">
        <f t="shared" ref="E324:E387" si="79">(L324/(AR324+L324-(AR324*L324)))</f>
        <v>0.28534953582060679</v>
      </c>
      <c r="F324" s="9">
        <f t="shared" ref="F324:F387" si="80">(M324/(AR324+M324-(AR324*M324)))</f>
        <v>0.313086849315452</v>
      </c>
      <c r="G324" s="9">
        <f t="shared" ref="G324:G387" si="81">AR324</f>
        <v>1.0349065692915431</v>
      </c>
      <c r="H324" s="9">
        <f t="shared" ref="H324:H387" si="82">IF(A324="","",1/D324)</f>
        <v>2.4902654597798222</v>
      </c>
      <c r="I324" s="9">
        <f t="shared" ref="I324:I387" si="83">IF(B324="","",1/E324)</f>
        <v>3.5044738976855347</v>
      </c>
      <c r="J324" s="9">
        <f t="shared" ref="J324:J387" si="84">IF(C324="","",1/F324)</f>
        <v>3.1940019268980722</v>
      </c>
      <c r="K324" s="11">
        <f t="shared" ref="K324:K387" si="85">1/A324</f>
        <v>0.4098360655737705</v>
      </c>
      <c r="L324" s="11">
        <f t="shared" ref="L324:L387" si="86">1/B324</f>
        <v>0.29239766081871343</v>
      </c>
      <c r="M324" s="11">
        <f t="shared" ref="M324:M387" si="87">1/C324</f>
        <v>0.32051282051282048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-0.28375478418619071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0.22968395487808774</v>
      </c>
      <c r="Q324" s="11">
        <f>2*'OddsRatio_working_3-way'!K324*'OddsRatio_working_3-way'!L324*'OddsRatio_working_3-way'!M324</f>
        <v>7.6817376213407271E-2</v>
      </c>
      <c r="R324" s="11">
        <f t="shared" ref="R324:R387" si="88">O324/N324</f>
        <v>0</v>
      </c>
      <c r="S324" s="11">
        <f t="shared" ref="S324:S387" si="89">P324/N324</f>
        <v>-0.80944522411074682</v>
      </c>
      <c r="T324" s="11">
        <f t="shared" ref="T324:T387" si="90">Q324/N324</f>
        <v>-0.27071746625777487</v>
      </c>
      <c r="U324" s="11">
        <f>'OddsRatio_working_3-way'!S324-'OddsRatio_working_3-way'!R324^2/3</f>
        <v>-0.80944522411074682</v>
      </c>
      <c r="V324" s="11">
        <f>'OddsRatio_working_3-way'!S324*'OddsRatio_working_3-way'!R324/3-2*'OddsRatio_working_3-way'!R324^3/27-'OddsRatio_working_3-way'!T324</f>
        <v>0.27071746625777487</v>
      </c>
      <c r="W324" s="11">
        <f>'OddsRatio_working_3-way'!V324^2+4*'OddsRatio_working_3-way'!U324^3/27</f>
        <v>-5.2823915878318917E-3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0.14015200509166947</v>
      </c>
      <c r="Y324" s="11">
        <f>IF('OddsRatio_working_3-way'!W324&gt;=0,IF('OddsRatio_working_3-way'!V324+SQRT('OddsRatio_working_3-way'!W324)&gt;0,0,PI()),ACOS('OddsRatio_working_3-way'!V324/(2*'OddsRatio_working_3-way'!X324)))</f>
        <v>0.26228712254212017</v>
      </c>
      <c r="Z324" s="11">
        <f>'OddsRatio_working_3-way'!X324^(1/3)*COS('OddsRatio_working_3-way'!Y324/3)</f>
        <v>0.51745328464577156</v>
      </c>
      <c r="AA324" s="11">
        <f>'OddsRatio_working_3-way'!X324^(1/3)*COS(('OddsRatio_working_3-way'!Y324+2*PI())/3)</f>
        <v>-0.29800614950746396</v>
      </c>
      <c r="AB324" s="11">
        <f>'OddsRatio_working_3-way'!X324^(1/3)*COS(('OddsRatio_working_3-way'!Y324+4*PI())/3)</f>
        <v>-0.21944713513830766</v>
      </c>
      <c r="AC324" s="11">
        <f>'OddsRatio_working_3-way'!X324^(1/3)*SIN('OddsRatio_working_3-way'!Y324/3)</f>
        <v>4.5356068093304086E-2</v>
      </c>
      <c r="AD324" s="11">
        <f>'OddsRatio_working_3-way'!X324^(1/3)*SIN(('OddsRatio_working_3-way'!Y324+2*PI())/3)</f>
        <v>0.4254496557282863</v>
      </c>
      <c r="AE324" s="11">
        <f>'OddsRatio_working_3-way'!X324^(1/3)*SIN(('OddsRatio_working_3-way'!Y324+4*PI())/3)</f>
        <v>-0.47080572382159036</v>
      </c>
      <c r="AF324" s="11">
        <f>-'OddsRatio_working_3-way'!U324/(3*'OddsRatio_working_3-way'!X324^(1/3))*COS(('OddsRatio_working_3-way'!Y324)/3)</f>
        <v>0.51745328464577145</v>
      </c>
      <c r="AG324" s="11">
        <f>-'OddsRatio_working_3-way'!U324/(3*'OddsRatio_working_3-way'!X324^(1/3))*COS(('OddsRatio_working_3-way'!Y324+2*PI())/3)</f>
        <v>-0.2980061495074639</v>
      </c>
      <c r="AH324" s="11">
        <f>-'OddsRatio_working_3-way'!U324/(3*'OddsRatio_working_3-way'!X324^(1/3))*COS(('OddsRatio_working_3-way'!Y324+4*PI())/3)</f>
        <v>-0.21944713513830763</v>
      </c>
      <c r="AI324" s="11">
        <f>'OddsRatio_working_3-way'!U324/(3*'OddsRatio_working_3-way'!X324^(1/3))*SIN(('OddsRatio_working_3-way'!Y324)/3)</f>
        <v>-4.5356068093304072E-2</v>
      </c>
      <c r="AJ324" s="11">
        <f>'OddsRatio_working_3-way'!U324/(3*'OddsRatio_working_3-way'!X324^(1/3))*SIN(('OddsRatio_working_3-way'!Y324+2*PI())/3)</f>
        <v>-0.42544965572828619</v>
      </c>
      <c r="AK324" s="11">
        <f>'OddsRatio_working_3-way'!U324/(3*'OddsRatio_working_3-way'!X324^(1/3))*SIN(('OddsRatio_working_3-way'!Y324+4*PI())/3)</f>
        <v>0.47080572382159025</v>
      </c>
      <c r="AL324" s="11">
        <f>'OddsRatio_working_3-way'!Z324+'OddsRatio_working_3-way'!AF324</f>
        <v>1.0349065692915431</v>
      </c>
      <c r="AM324" s="11">
        <f>'OddsRatio_working_3-way'!AA324+'OddsRatio_working_3-way'!AG324</f>
        <v>-0.59601229901492792</v>
      </c>
      <c r="AN324" s="11">
        <f>'OddsRatio_working_3-way'!AB324+'OddsRatio_working_3-way'!AH324</f>
        <v>-0.43889427027661532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1.0349065692915431</v>
      </c>
      <c r="AS324" s="11">
        <f>IF(('OddsRatio_working_3-way'!X324=0),IF(Q324&gt;0,-Q324^(1/3),(-Q324)^(1/3)),'OddsRatio_working_3-way'!AM324-'OddsRatio_working_3-way'!R324/3)</f>
        <v>-0.59601229901492792</v>
      </c>
      <c r="AT324" s="11">
        <f>IF(('OddsRatio_working_3-way'!X324=0),IF(Q324&gt;0,-Q324^(1/3),(-Q324)^(1/3)),'OddsRatio_working_3-way'!AN324-'OddsRatio_working_3-way'!R324/3)</f>
        <v>-0.43889427027661532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2.14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3.55</v>
      </c>
      <c r="D325" s="9">
        <f t="shared" si="78"/>
        <v>0.4587501789684682</v>
      </c>
      <c r="E325" s="9">
        <f t="shared" si="79"/>
        <v>0.26645706246951673</v>
      </c>
      <c r="F325" s="9">
        <f t="shared" si="80"/>
        <v>0.27479275856201496</v>
      </c>
      <c r="G325" s="9">
        <f t="shared" si="81"/>
        <v>1.03494356303485</v>
      </c>
      <c r="H325" s="9">
        <f t="shared" si="82"/>
        <v>2.179835661859729</v>
      </c>
      <c r="I325" s="9">
        <f t="shared" si="83"/>
        <v>3.7529498776727008</v>
      </c>
      <c r="J325" s="9">
        <f t="shared" si="84"/>
        <v>3.639106085738868</v>
      </c>
      <c r="K325" s="11">
        <f t="shared" si="85"/>
        <v>0.46728971962616822</v>
      </c>
      <c r="L325" s="11">
        <f t="shared" si="86"/>
        <v>0.27322404371584696</v>
      </c>
      <c r="M325" s="11">
        <f t="shared" si="87"/>
        <v>0.28169014084507044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-0.27810158021824838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0.22837602706273902</v>
      </c>
      <c r="Q325" s="11">
        <f>2*'OddsRatio_working_3-way'!K325*'OddsRatio_working_3-way'!L325*'OddsRatio_working_3-way'!M325</f>
        <v>7.1929457342594968E-2</v>
      </c>
      <c r="R325" s="11">
        <f t="shared" si="88"/>
        <v>0</v>
      </c>
      <c r="S325" s="11">
        <f t="shared" si="89"/>
        <v>-0.82119643794729336</v>
      </c>
      <c r="T325" s="11">
        <f t="shared" si="90"/>
        <v>-0.25864454738497428</v>
      </c>
      <c r="U325" s="11">
        <f>'OddsRatio_working_3-way'!S325-'OddsRatio_working_3-way'!R325^2/3</f>
        <v>-0.82119643794729336</v>
      </c>
      <c r="V325" s="11">
        <f>'OddsRatio_working_3-way'!S325*'OddsRatio_working_3-way'!R325/3-2*'OddsRatio_working_3-way'!R325^3/27-'OddsRatio_working_3-way'!T325</f>
        <v>0.25864454738497428</v>
      </c>
      <c r="W325" s="11">
        <f>'OddsRatio_working_3-way'!V325^2+4*'OddsRatio_working_3-way'!U325^3/27</f>
        <v>-1.5145217032583508E-2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0.14321506460962977</v>
      </c>
      <c r="Y325" s="11">
        <f>IF('OddsRatio_working_3-way'!W325&gt;=0,IF('OddsRatio_working_3-way'!V325+SQRT('OddsRatio_working_3-way'!W325)&gt;0,0,PI()),ACOS('OddsRatio_working_3-way'!V325/(2*'OddsRatio_working_3-way'!X325)))</f>
        <v>0.44410978277080382</v>
      </c>
      <c r="Z325" s="11">
        <f>'OddsRatio_working_3-way'!X325^(1/3)*COS('OddsRatio_working_3-way'!Y325/3)</f>
        <v>0.51747178151742501</v>
      </c>
      <c r="AA325" s="11">
        <f>'OddsRatio_working_3-way'!X325^(1/3)*COS(('OddsRatio_working_3-way'!Y325+2*PI())/3)</f>
        <v>-0.32556646749354384</v>
      </c>
      <c r="AB325" s="11">
        <f>'OddsRatio_working_3-way'!X325^(1/3)*COS(('OddsRatio_working_3-way'!Y325+4*PI())/3)</f>
        <v>-0.19190531402388125</v>
      </c>
      <c r="AC325" s="11">
        <f>'OddsRatio_working_3-way'!X325^(1/3)*SIN('OddsRatio_working_3-way'!Y325/3)</f>
        <v>7.7169302935905751E-2</v>
      </c>
      <c r="AD325" s="11">
        <f>'OddsRatio_working_3-way'!X325^(1/3)*SIN(('OddsRatio_working_3-way'!Y325+2*PI())/3)</f>
        <v>0.40955905706772799</v>
      </c>
      <c r="AE325" s="11">
        <f>'OddsRatio_working_3-way'!X325^(1/3)*SIN(('OddsRatio_working_3-way'!Y325+4*PI())/3)</f>
        <v>-0.48672836000363356</v>
      </c>
      <c r="AF325" s="11">
        <f>-'OddsRatio_working_3-way'!U325/(3*'OddsRatio_working_3-way'!X325^(1/3))*COS(('OddsRatio_working_3-way'!Y325)/3)</f>
        <v>0.5174717815174249</v>
      </c>
      <c r="AG325" s="11">
        <f>-'OddsRatio_working_3-way'!U325/(3*'OddsRatio_working_3-way'!X325^(1/3))*COS(('OddsRatio_working_3-way'!Y325+2*PI())/3)</f>
        <v>-0.32556646749354379</v>
      </c>
      <c r="AH325" s="11">
        <f>-'OddsRatio_working_3-way'!U325/(3*'OddsRatio_working_3-way'!X325^(1/3))*COS(('OddsRatio_working_3-way'!Y325+4*PI())/3)</f>
        <v>-0.19190531402388122</v>
      </c>
      <c r="AI325" s="11">
        <f>'OddsRatio_working_3-way'!U325/(3*'OddsRatio_working_3-way'!X325^(1/3))*SIN(('OddsRatio_working_3-way'!Y325)/3)</f>
        <v>-7.7169302935905737E-2</v>
      </c>
      <c r="AJ325" s="11">
        <f>'OddsRatio_working_3-way'!U325/(3*'OddsRatio_working_3-way'!X325^(1/3))*SIN(('OddsRatio_working_3-way'!Y325+2*PI())/3)</f>
        <v>-0.40955905706772794</v>
      </c>
      <c r="AK325" s="11">
        <f>'OddsRatio_working_3-way'!U325/(3*'OddsRatio_working_3-way'!X325^(1/3))*SIN(('OddsRatio_working_3-way'!Y325+4*PI())/3)</f>
        <v>0.48672836000363345</v>
      </c>
      <c r="AL325" s="11">
        <f>'OddsRatio_working_3-way'!Z325+'OddsRatio_working_3-way'!AF325</f>
        <v>1.03494356303485</v>
      </c>
      <c r="AM325" s="11">
        <f>'OddsRatio_working_3-way'!AA325+'OddsRatio_working_3-way'!AG325</f>
        <v>-0.65113293498708757</v>
      </c>
      <c r="AN325" s="11">
        <f>'OddsRatio_working_3-way'!AB325+'OddsRatio_working_3-way'!AH325</f>
        <v>-0.38381062804776245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1.03494356303485</v>
      </c>
      <c r="AS325" s="11">
        <f>IF(('OddsRatio_working_3-way'!X325=0),IF(Q325&gt;0,-Q325^(1/3),(-Q325)^(1/3)),'OddsRatio_working_3-way'!AM325-'OddsRatio_working_3-way'!R325/3)</f>
        <v>-0.65113293498708757</v>
      </c>
      <c r="AT325" s="11">
        <f>IF(('OddsRatio_working_3-way'!X325=0),IF(Q325&gt;0,-Q325^(1/3),(-Q325)^(1/3)),'OddsRatio_working_3-way'!AN325-'OddsRatio_working_3-way'!R325/3)</f>
        <v>-0.38381062804776245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1.9</v>
      </c>
      <c r="B326" s="4">
        <f>IF('True_Odds_Calculator_3-way'!B327="","",'True_Odds_Calculator_3-way'!B327)</f>
        <v>3.58</v>
      </c>
      <c r="C326" s="4">
        <f>IF('True_Odds_Calculator_3-way'!C327="","",'True_Odds_Calculator_3-way'!C327)</f>
        <v>4.6100000000000003</v>
      </c>
      <c r="D326" s="9">
        <f t="shared" si="78"/>
        <v>0.51719468323826234</v>
      </c>
      <c r="E326" s="9">
        <f t="shared" si="79"/>
        <v>0.27203068024675969</v>
      </c>
      <c r="F326" s="9">
        <f t="shared" si="80"/>
        <v>0.2107746365149781</v>
      </c>
      <c r="G326" s="9">
        <f t="shared" si="81"/>
        <v>1.0372309873695151</v>
      </c>
      <c r="H326" s="9">
        <f t="shared" si="82"/>
        <v>1.9335078886325634</v>
      </c>
      <c r="I326" s="9">
        <f t="shared" si="83"/>
        <v>3.676055947413349</v>
      </c>
      <c r="J326" s="9">
        <f t="shared" si="84"/>
        <v>4.7444038644039503</v>
      </c>
      <c r="K326" s="11">
        <f t="shared" si="85"/>
        <v>0.52631578947368418</v>
      </c>
      <c r="L326" s="11">
        <f t="shared" si="86"/>
        <v>0.27932960893854747</v>
      </c>
      <c r="M326" s="11">
        <f t="shared" si="87"/>
        <v>0.21691973969631234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-0.26732025351737188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0.22610422735178692</v>
      </c>
      <c r="Q326" s="11">
        <f>2*'OddsRatio_working_3-way'!K326*'OddsRatio_working_3-way'!L326*'OddsRatio_working_3-way'!M326</f>
        <v>6.3781164274128888E-2</v>
      </c>
      <c r="R326" s="11">
        <f t="shared" si="88"/>
        <v>0</v>
      </c>
      <c r="S326" s="11">
        <f t="shared" si="89"/>
        <v>-0.8458177948611495</v>
      </c>
      <c r="T326" s="11">
        <f t="shared" si="90"/>
        <v>-0.23859458247141027</v>
      </c>
      <c r="U326" s="11">
        <f>'OddsRatio_working_3-way'!S326-'OddsRatio_working_3-way'!R326^2/3</f>
        <v>-0.8458177948611495</v>
      </c>
      <c r="V326" s="11">
        <f>'OddsRatio_working_3-way'!S326*'OddsRatio_working_3-way'!R326/3-2*'OddsRatio_working_3-way'!R326^3/27-'OddsRatio_working_3-way'!T326</f>
        <v>0.23859458247141027</v>
      </c>
      <c r="W326" s="11">
        <f>'OddsRatio_working_3-way'!V326^2+4*'OddsRatio_working_3-way'!U326^3/27</f>
        <v>-3.2717750971265419E-2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0.14970397936926394</v>
      </c>
      <c r="Y326" s="11">
        <f>IF('OddsRatio_working_3-way'!W326&gt;=0,IF('OddsRatio_working_3-way'!V326+SQRT('OddsRatio_working_3-way'!W326)&gt;0,0,PI()),ACOS('OddsRatio_working_3-way'!V326/(2*'OddsRatio_working_3-way'!X326)))</f>
        <v>0.64867013598497647</v>
      </c>
      <c r="Z326" s="11">
        <f>'OddsRatio_working_3-way'!X326^(1/3)*COS('OddsRatio_working_3-way'!Y326/3)</f>
        <v>0.51861549368475757</v>
      </c>
      <c r="AA326" s="11">
        <f>'OddsRatio_working_3-way'!X326^(1/3)*COS(('OddsRatio_working_3-way'!Y326+2*PI())/3)</f>
        <v>-0.35796333967863814</v>
      </c>
      <c r="AB326" s="11">
        <f>'OddsRatio_working_3-way'!X326^(1/3)*COS(('OddsRatio_working_3-way'!Y326+4*PI())/3)</f>
        <v>-0.16065215400611912</v>
      </c>
      <c r="AC326" s="11">
        <f>'OddsRatio_working_3-way'!X326^(1/3)*SIN('OddsRatio_working_3-way'!Y326/3)</f>
        <v>0.11391766616215306</v>
      </c>
      <c r="AD326" s="11">
        <f>'OddsRatio_working_3-way'!X326^(1/3)*SIN(('OddsRatio_working_3-way'!Y326+2*PI())/3)</f>
        <v>0.39217535924613173</v>
      </c>
      <c r="AE326" s="11">
        <f>'OddsRatio_working_3-way'!X326^(1/3)*SIN(('OddsRatio_working_3-way'!Y326+4*PI())/3)</f>
        <v>-0.50609302540828471</v>
      </c>
      <c r="AF326" s="11">
        <f>-'OddsRatio_working_3-way'!U326/(3*'OddsRatio_working_3-way'!X326^(1/3))*COS(('OddsRatio_working_3-way'!Y326)/3)</f>
        <v>0.51861549368475746</v>
      </c>
      <c r="AG326" s="11">
        <f>-'OddsRatio_working_3-way'!U326/(3*'OddsRatio_working_3-way'!X326^(1/3))*COS(('OddsRatio_working_3-way'!Y326+2*PI())/3)</f>
        <v>-0.35796333967863808</v>
      </c>
      <c r="AH326" s="11">
        <f>-'OddsRatio_working_3-way'!U326/(3*'OddsRatio_working_3-way'!X326^(1/3))*COS(('OddsRatio_working_3-way'!Y326+4*PI())/3)</f>
        <v>-0.1606521540061191</v>
      </c>
      <c r="AI326" s="11">
        <f>'OddsRatio_working_3-way'!U326/(3*'OddsRatio_working_3-way'!X326^(1/3))*SIN(('OddsRatio_working_3-way'!Y326)/3)</f>
        <v>-0.11391766616215303</v>
      </c>
      <c r="AJ326" s="11">
        <f>'OddsRatio_working_3-way'!U326/(3*'OddsRatio_working_3-way'!X326^(1/3))*SIN(('OddsRatio_working_3-way'!Y326+2*PI())/3)</f>
        <v>-0.39217535924613167</v>
      </c>
      <c r="AK326" s="11">
        <f>'OddsRatio_working_3-way'!U326/(3*'OddsRatio_working_3-way'!X326^(1/3))*SIN(('OddsRatio_working_3-way'!Y326+4*PI())/3)</f>
        <v>0.5060930254082846</v>
      </c>
      <c r="AL326" s="11">
        <f>'OddsRatio_working_3-way'!Z326+'OddsRatio_working_3-way'!AF326</f>
        <v>1.0372309873695151</v>
      </c>
      <c r="AM326" s="11">
        <f>'OddsRatio_working_3-way'!AA326+'OddsRatio_working_3-way'!AG326</f>
        <v>-0.71592667935727627</v>
      </c>
      <c r="AN326" s="11">
        <f>'OddsRatio_working_3-way'!AB326+'OddsRatio_working_3-way'!AH326</f>
        <v>-0.32130430801223819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1.0372309873695151</v>
      </c>
      <c r="AS326" s="11">
        <f>IF(('OddsRatio_working_3-way'!X326=0),IF(Q326&gt;0,-Q326^(1/3),(-Q326)^(1/3)),'OddsRatio_working_3-way'!AM326-'OddsRatio_working_3-way'!R326/3)</f>
        <v>-0.71592667935727627</v>
      </c>
      <c r="AT326" s="11">
        <f>IF(('OddsRatio_working_3-way'!X326=0),IF(Q326&gt;0,-Q326^(1/3),(-Q326)^(1/3)),'OddsRatio_working_3-way'!AN326-'OddsRatio_working_3-way'!R326/3)</f>
        <v>-0.32130430801223819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2.74</v>
      </c>
      <c r="B327" s="4">
        <f>IF('True_Odds_Calculator_3-way'!B328="","",'True_Odds_Calculator_3-way'!B328)</f>
        <v>3.3</v>
      </c>
      <c r="C327" s="4">
        <f>IF('True_Odds_Calculator_3-way'!C328="","",'True_Odds_Calculator_3-way'!C328)</f>
        <v>2.78</v>
      </c>
      <c r="D327" s="9">
        <f t="shared" si="78"/>
        <v>0.35541795406973581</v>
      </c>
      <c r="E327" s="9">
        <f t="shared" si="79"/>
        <v>0.2943537668189698</v>
      </c>
      <c r="F327" s="9">
        <f t="shared" si="80"/>
        <v>0.35022827911129462</v>
      </c>
      <c r="G327" s="9">
        <f t="shared" si="81"/>
        <v>1.0422924543968728</v>
      </c>
      <c r="H327" s="9">
        <f t="shared" si="82"/>
        <v>2.8135888706505585</v>
      </c>
      <c r="I327" s="9">
        <f t="shared" si="83"/>
        <v>3.3972726451128072</v>
      </c>
      <c r="J327" s="9">
        <f t="shared" si="84"/>
        <v>2.8552805688264331</v>
      </c>
      <c r="K327" s="11">
        <f t="shared" si="85"/>
        <v>0.36496350364963503</v>
      </c>
      <c r="L327" s="11">
        <f t="shared" si="86"/>
        <v>0.30303030303030304</v>
      </c>
      <c r="M327" s="11">
        <f t="shared" si="87"/>
        <v>0.35971223021582738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-0.28339213168284227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0.23153341958152124</v>
      </c>
      <c r="Q327" s="11">
        <f>2*'OddsRatio_working_3-way'!K327*'OddsRatio_working_3-way'!L327*'OddsRatio_working_3-way'!M327</f>
        <v>7.9564748997086349E-2</v>
      </c>
      <c r="R327" s="11">
        <f t="shared" si="88"/>
        <v>0</v>
      </c>
      <c r="S327" s="11">
        <f t="shared" si="89"/>
        <v>-0.81700722672371651</v>
      </c>
      <c r="T327" s="11">
        <f t="shared" si="90"/>
        <v>-0.28075849715591639</v>
      </c>
      <c r="U327" s="11">
        <f>'OddsRatio_working_3-way'!S327-'OddsRatio_working_3-way'!R327^2/3</f>
        <v>-0.81700722672371651</v>
      </c>
      <c r="V327" s="11">
        <f>'OddsRatio_working_3-way'!S327*'OddsRatio_working_3-way'!R327/3-2*'OddsRatio_working_3-way'!R327^3/27-'OddsRatio_working_3-way'!T327</f>
        <v>0.28075849715591639</v>
      </c>
      <c r="W327" s="11">
        <f>'OddsRatio_working_3-way'!V327^2+4*'OddsRatio_working_3-way'!U327^3/27</f>
        <v>-1.9677010012350976E-3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0.14212057796681293</v>
      </c>
      <c r="Y327" s="11">
        <f>IF('OddsRatio_working_3-way'!W327&gt;=0,IF('OddsRatio_working_3-way'!V327+SQRT('OddsRatio_working_3-way'!W327)&gt;0,0,PI()),ACOS('OddsRatio_working_3-way'!V327/(2*'OddsRatio_working_3-way'!X327)))</f>
        <v>0.15670087144846301</v>
      </c>
      <c r="Z327" s="11">
        <f>'OddsRatio_working_3-way'!X327^(1/3)*COS('OddsRatio_working_3-way'!Y327/3)</f>
        <v>0.5211462271984364</v>
      </c>
      <c r="AA327" s="11">
        <f>'OddsRatio_working_3-way'!X327^(1/3)*COS(('OddsRatio_working_3-way'!Y327+2*PI())/3)</f>
        <v>-0.28416896256796514</v>
      </c>
      <c r="AB327" s="11">
        <f>'OddsRatio_working_3-way'!X327^(1/3)*COS(('OddsRatio_working_3-way'!Y327+4*PI())/3)</f>
        <v>-0.23697726463047139</v>
      </c>
      <c r="AC327" s="11">
        <f>'OddsRatio_working_3-way'!X327^(1/3)*SIN('OddsRatio_working_3-way'!Y327/3)</f>
        <v>2.7246139507727637E-2</v>
      </c>
      <c r="AD327" s="11">
        <f>'OddsRatio_working_3-way'!X327^(1/3)*SIN(('OddsRatio_working_3-way'!Y327+2*PI())/3)</f>
        <v>0.43770280208639895</v>
      </c>
      <c r="AE327" s="11">
        <f>'OddsRatio_working_3-way'!X327^(1/3)*SIN(('OddsRatio_working_3-way'!Y327+4*PI())/3)</f>
        <v>-0.46494894159412647</v>
      </c>
      <c r="AF327" s="11">
        <f>-'OddsRatio_working_3-way'!U327/(3*'OddsRatio_working_3-way'!X327^(1/3))*COS(('OddsRatio_working_3-way'!Y327)/3)</f>
        <v>0.52114622719843628</v>
      </c>
      <c r="AG327" s="11">
        <f>-'OddsRatio_working_3-way'!U327/(3*'OddsRatio_working_3-way'!X327^(1/3))*COS(('OddsRatio_working_3-way'!Y327+2*PI())/3)</f>
        <v>-0.28416896256796509</v>
      </c>
      <c r="AH327" s="11">
        <f>-'OddsRatio_working_3-way'!U327/(3*'OddsRatio_working_3-way'!X327^(1/3))*COS(('OddsRatio_working_3-way'!Y327+4*PI())/3)</f>
        <v>-0.23697726463047136</v>
      </c>
      <c r="AI327" s="11">
        <f>'OddsRatio_working_3-way'!U327/(3*'OddsRatio_working_3-way'!X327^(1/3))*SIN(('OddsRatio_working_3-way'!Y327)/3)</f>
        <v>-2.724613950772763E-2</v>
      </c>
      <c r="AJ327" s="11">
        <f>'OddsRatio_working_3-way'!U327/(3*'OddsRatio_working_3-way'!X327^(1/3))*SIN(('OddsRatio_working_3-way'!Y327+2*PI())/3)</f>
        <v>-0.43770280208639883</v>
      </c>
      <c r="AK327" s="11">
        <f>'OddsRatio_working_3-way'!U327/(3*'OddsRatio_working_3-way'!X327^(1/3))*SIN(('OddsRatio_working_3-way'!Y327+4*PI())/3)</f>
        <v>0.46494894159412636</v>
      </c>
      <c r="AL327" s="11">
        <f>'OddsRatio_working_3-way'!Z327+'OddsRatio_working_3-way'!AF327</f>
        <v>1.0422924543968728</v>
      </c>
      <c r="AM327" s="11">
        <f>'OddsRatio_working_3-way'!AA327+'OddsRatio_working_3-way'!AG327</f>
        <v>-0.56833792513593018</v>
      </c>
      <c r="AN327" s="11">
        <f>'OddsRatio_working_3-way'!AB327+'OddsRatio_working_3-way'!AH327</f>
        <v>-0.47395452926094273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1.0422924543968728</v>
      </c>
      <c r="AS327" s="11">
        <f>IF(('OddsRatio_working_3-way'!X327=0),IF(Q327&gt;0,-Q327^(1/3),(-Q327)^(1/3)),'OddsRatio_working_3-way'!AM327-'OddsRatio_working_3-way'!R327/3)</f>
        <v>-0.56833792513593018</v>
      </c>
      <c r="AT327" s="11">
        <f>IF(('OddsRatio_working_3-way'!X327=0),IF(Q327&gt;0,-Q327^(1/3),(-Q327)^(1/3)),'OddsRatio_working_3-way'!AN327-'OddsRatio_working_3-way'!R327/3)</f>
        <v>-0.47395452926094273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1.99</v>
      </c>
      <c r="B328" s="4">
        <f>IF('True_Odds_Calculator_3-way'!B329="","",'True_Odds_Calculator_3-way'!B329)</f>
        <v>3.58</v>
      </c>
      <c r="C328" s="4">
        <f>IF('True_Odds_Calculator_3-way'!C329="","",'True_Odds_Calculator_3-way'!C329)</f>
        <v>4.04</v>
      </c>
      <c r="D328" s="9">
        <f t="shared" si="78"/>
        <v>0.49092033183416278</v>
      </c>
      <c r="E328" s="9">
        <f t="shared" si="79"/>
        <v>0.27009071003983209</v>
      </c>
      <c r="F328" s="9">
        <f t="shared" si="80"/>
        <v>0.23898895812600518</v>
      </c>
      <c r="G328" s="9">
        <f t="shared" si="81"/>
        <v>1.0474650441039541</v>
      </c>
      <c r="H328" s="9">
        <f t="shared" si="82"/>
        <v>2.0369903936629146</v>
      </c>
      <c r="I328" s="9">
        <f t="shared" si="83"/>
        <v>3.7024598137882019</v>
      </c>
      <c r="J328" s="9">
        <f t="shared" si="84"/>
        <v>4.1842937340760207</v>
      </c>
      <c r="K328" s="11">
        <f t="shared" si="85"/>
        <v>0.50251256281407031</v>
      </c>
      <c r="L328" s="11">
        <f t="shared" si="86"/>
        <v>0.27932960893854747</v>
      </c>
      <c r="M328" s="11">
        <f t="shared" si="87"/>
        <v>0.24752475247524752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-0.26978078622550228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0.2296592759694262</v>
      </c>
      <c r="Q328" s="11">
        <f>2*'OddsRatio_working_3-way'!K328*'OddsRatio_working_3-way'!L328*'OddsRatio_working_3-way'!M328</f>
        <v>6.9488434483941347E-2</v>
      </c>
      <c r="R328" s="11">
        <f t="shared" si="88"/>
        <v>0</v>
      </c>
      <c r="S328" s="11">
        <f t="shared" si="89"/>
        <v>-0.85128106853933028</v>
      </c>
      <c r="T328" s="11">
        <f t="shared" si="90"/>
        <v>-0.25757369698618154</v>
      </c>
      <c r="U328" s="11">
        <f>'OddsRatio_working_3-way'!S328-'OddsRatio_working_3-way'!R328^2/3</f>
        <v>-0.85128106853933028</v>
      </c>
      <c r="V328" s="11">
        <f>'OddsRatio_working_3-way'!S328*'OddsRatio_working_3-way'!R328/3-2*'OddsRatio_working_3-way'!R328^3/27-'OddsRatio_working_3-way'!T328</f>
        <v>0.25757369698618154</v>
      </c>
      <c r="W328" s="11">
        <f>'OddsRatio_working_3-way'!V328^2+4*'OddsRatio_working_3-way'!U328^3/27</f>
        <v>-2.5049257740832678E-2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0.15115676227013625</v>
      </c>
      <c r="Y328" s="11">
        <f>IF('OddsRatio_working_3-way'!W328&gt;=0,IF('OddsRatio_working_3-way'!V328+SQRT('OddsRatio_working_3-way'!W328)&gt;0,0,PI()),ACOS('OddsRatio_working_3-way'!V328/(2*'OddsRatio_working_3-way'!X328)))</f>
        <v>0.55098642696442313</v>
      </c>
      <c r="Z328" s="11">
        <f>'OddsRatio_working_3-way'!X328^(1/3)*COS('OddsRatio_working_3-way'!Y328/3)</f>
        <v>0.52373252205197718</v>
      </c>
      <c r="AA328" s="11">
        <f>'OddsRatio_working_3-way'!X328^(1/3)*COS(('OddsRatio_working_3-way'!Y328+2*PI())/3)</f>
        <v>-0.34611856748485675</v>
      </c>
      <c r="AB328" s="11">
        <f>'OddsRatio_working_3-way'!X328^(1/3)*COS(('OddsRatio_working_3-way'!Y328+4*PI())/3)</f>
        <v>-0.17761395456712051</v>
      </c>
      <c r="AC328" s="11">
        <f>'OddsRatio_working_3-way'!X328^(1/3)*SIN('OddsRatio_working_3-way'!Y328/3)</f>
        <v>9.7286183627748796E-2</v>
      </c>
      <c r="AD328" s="11">
        <f>'OddsRatio_working_3-way'!X328^(1/3)*SIN(('OddsRatio_working_3-way'!Y328+2*PI())/3)</f>
        <v>0.40492257707123153</v>
      </c>
      <c r="AE328" s="11">
        <f>'OddsRatio_working_3-way'!X328^(1/3)*SIN(('OddsRatio_working_3-way'!Y328+4*PI())/3)</f>
        <v>-0.50220876069898024</v>
      </c>
      <c r="AF328" s="11">
        <f>-'OddsRatio_working_3-way'!U328/(3*'OddsRatio_working_3-way'!X328^(1/3))*COS(('OddsRatio_working_3-way'!Y328)/3)</f>
        <v>0.52373252205197707</v>
      </c>
      <c r="AG328" s="11">
        <f>-'OddsRatio_working_3-way'!U328/(3*'OddsRatio_working_3-way'!X328^(1/3))*COS(('OddsRatio_working_3-way'!Y328+2*PI())/3)</f>
        <v>-0.3461185674848567</v>
      </c>
      <c r="AH328" s="11">
        <f>-'OddsRatio_working_3-way'!U328/(3*'OddsRatio_working_3-way'!X328^(1/3))*COS(('OddsRatio_working_3-way'!Y328+4*PI())/3)</f>
        <v>-0.17761395456712048</v>
      </c>
      <c r="AI328" s="11">
        <f>'OddsRatio_working_3-way'!U328/(3*'OddsRatio_working_3-way'!X328^(1/3))*SIN(('OddsRatio_working_3-way'!Y328)/3)</f>
        <v>-9.7286183627748782E-2</v>
      </c>
      <c r="AJ328" s="11">
        <f>'OddsRatio_working_3-way'!U328/(3*'OddsRatio_working_3-way'!X328^(1/3))*SIN(('OddsRatio_working_3-way'!Y328+2*PI())/3)</f>
        <v>-0.40492257707123147</v>
      </c>
      <c r="AK328" s="11">
        <f>'OddsRatio_working_3-way'!U328/(3*'OddsRatio_working_3-way'!X328^(1/3))*SIN(('OddsRatio_working_3-way'!Y328+4*PI())/3)</f>
        <v>0.50220876069898013</v>
      </c>
      <c r="AL328" s="11">
        <f>'OddsRatio_working_3-way'!Z328+'OddsRatio_working_3-way'!AF328</f>
        <v>1.0474650441039541</v>
      </c>
      <c r="AM328" s="11">
        <f>'OddsRatio_working_3-way'!AA328+'OddsRatio_working_3-way'!AG328</f>
        <v>-0.6922371349697134</v>
      </c>
      <c r="AN328" s="11">
        <f>'OddsRatio_working_3-way'!AB328+'OddsRatio_working_3-way'!AH328</f>
        <v>-0.35522790913424096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1.0474650441039541</v>
      </c>
      <c r="AS328" s="11">
        <f>IF(('OddsRatio_working_3-way'!X328=0),IF(Q328&gt;0,-Q328^(1/3),(-Q328)^(1/3)),'OddsRatio_working_3-way'!AM328-'OddsRatio_working_3-way'!R328/3)</f>
        <v>-0.6922371349697134</v>
      </c>
      <c r="AT328" s="11">
        <f>IF(('OddsRatio_working_3-way'!X328=0),IF(Q328&gt;0,-Q328^(1/3),(-Q328)^(1/3)),'OddsRatio_working_3-way'!AN328-'OddsRatio_working_3-way'!R328/3)</f>
        <v>-0.35522790913424096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2.17</v>
      </c>
      <c r="B329" s="4">
        <f>IF('True_Odds_Calculator_3-way'!B330="","",'True_Odds_Calculator_3-way'!B330)</f>
        <v>3.42</v>
      </c>
      <c r="C329" s="4">
        <f>IF('True_Odds_Calculator_3-way'!C330="","",'True_Odds_Calculator_3-way'!C330)</f>
        <v>3.62</v>
      </c>
      <c r="D329" s="9">
        <f t="shared" si="78"/>
        <v>0.44960032613245893</v>
      </c>
      <c r="E329" s="9">
        <f t="shared" si="79"/>
        <v>0.28311759795063235</v>
      </c>
      <c r="F329" s="9">
        <f t="shared" si="80"/>
        <v>0.26728207591690878</v>
      </c>
      <c r="G329" s="9">
        <f t="shared" si="81"/>
        <v>1.0463227990254267</v>
      </c>
      <c r="H329" s="9">
        <f t="shared" si="82"/>
        <v>2.2241976748597492</v>
      </c>
      <c r="I329" s="9">
        <f t="shared" si="83"/>
        <v>3.5321011736415322</v>
      </c>
      <c r="J329" s="9">
        <f t="shared" si="84"/>
        <v>3.7413657334466177</v>
      </c>
      <c r="K329" s="11">
        <f t="shared" si="85"/>
        <v>0.46082949308755761</v>
      </c>
      <c r="L329" s="11">
        <f t="shared" si="86"/>
        <v>0.29239766081871343</v>
      </c>
      <c r="M329" s="11">
        <f t="shared" si="87"/>
        <v>0.27624309392265195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-0.27612651303896874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0.23115175213028114</v>
      </c>
      <c r="Q329" s="11">
        <f>2*'OddsRatio_working_3-way'!K329*'OddsRatio_working_3-way'!L329*'OddsRatio_working_3-way'!M329</f>
        <v>7.4445008737610674E-2</v>
      </c>
      <c r="R329" s="11">
        <f t="shared" si="88"/>
        <v>0</v>
      </c>
      <c r="S329" s="11">
        <f t="shared" si="89"/>
        <v>-0.83712262754594491</v>
      </c>
      <c r="T329" s="11">
        <f t="shared" si="90"/>
        <v>-0.26960471096487759</v>
      </c>
      <c r="U329" s="11">
        <f>'OddsRatio_working_3-way'!S329-'OddsRatio_working_3-way'!R329^2/3</f>
        <v>-0.83712262754594491</v>
      </c>
      <c r="V329" s="11">
        <f>'OddsRatio_working_3-way'!S329*'OddsRatio_working_3-way'!R329/3-2*'OddsRatio_working_3-way'!R329^3/27-'OddsRatio_working_3-way'!T329</f>
        <v>0.26960471096487759</v>
      </c>
      <c r="W329" s="11">
        <f>'OddsRatio_working_3-way'!V329^2+4*'OddsRatio_working_3-way'!U329^3/27</f>
        <v>-1.4222043222989172E-2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0.14740144452942477</v>
      </c>
      <c r="Y329" s="11">
        <f>IF('OddsRatio_working_3-way'!W329&gt;=0,IF('OddsRatio_working_3-way'!V329+SQRT('OddsRatio_working_3-way'!W329)&gt;0,0,PI()),ACOS('OddsRatio_working_3-way'!V329/(2*'OddsRatio_working_3-way'!X329)))</f>
        <v>0.41646334408118668</v>
      </c>
      <c r="Z329" s="11">
        <f>'OddsRatio_working_3-way'!X329^(1/3)*COS('OddsRatio_working_3-way'!Y329/3)</f>
        <v>0.52316139951271345</v>
      </c>
      <c r="AA329" s="11">
        <f>'OddsRatio_working_3-way'!X329^(1/3)*COS(('OddsRatio_working_3-way'!Y329+2*PI())/3)</f>
        <v>-0.32488369677395884</v>
      </c>
      <c r="AB329" s="11">
        <f>'OddsRatio_working_3-way'!X329^(1/3)*COS(('OddsRatio_working_3-way'!Y329+4*PI())/3)</f>
        <v>-0.19827770273875472</v>
      </c>
      <c r="AC329" s="11">
        <f>'OddsRatio_working_3-way'!X329^(1/3)*SIN('OddsRatio_working_3-way'!Y329/3)</f>
        <v>7.3096004737245243E-2</v>
      </c>
      <c r="AD329" s="11">
        <f>'OddsRatio_working_3-way'!X329^(1/3)*SIN(('OddsRatio_working_3-way'!Y329+2*PI())/3)</f>
        <v>0.41652305988880706</v>
      </c>
      <c r="AE329" s="11">
        <f>'OddsRatio_working_3-way'!X329^(1/3)*SIN(('OddsRatio_working_3-way'!Y329+4*PI())/3)</f>
        <v>-0.48961906462605231</v>
      </c>
      <c r="AF329" s="11">
        <f>-'OddsRatio_working_3-way'!U329/(3*'OddsRatio_working_3-way'!X329^(1/3))*COS(('OddsRatio_working_3-way'!Y329)/3)</f>
        <v>0.52316139951271334</v>
      </c>
      <c r="AG329" s="11">
        <f>-'OddsRatio_working_3-way'!U329/(3*'OddsRatio_working_3-way'!X329^(1/3))*COS(('OddsRatio_working_3-way'!Y329+2*PI())/3)</f>
        <v>-0.32488369677395873</v>
      </c>
      <c r="AH329" s="11">
        <f>-'OddsRatio_working_3-way'!U329/(3*'OddsRatio_working_3-way'!X329^(1/3))*COS(('OddsRatio_working_3-way'!Y329+4*PI())/3)</f>
        <v>-0.1982777027387547</v>
      </c>
      <c r="AI329" s="11">
        <f>'OddsRatio_working_3-way'!U329/(3*'OddsRatio_working_3-way'!X329^(1/3))*SIN(('OddsRatio_working_3-way'!Y329)/3)</f>
        <v>-7.3096004737245229E-2</v>
      </c>
      <c r="AJ329" s="11">
        <f>'OddsRatio_working_3-way'!U329/(3*'OddsRatio_working_3-way'!X329^(1/3))*SIN(('OddsRatio_working_3-way'!Y329+2*PI())/3)</f>
        <v>-0.41652305988880695</v>
      </c>
      <c r="AK329" s="11">
        <f>'OddsRatio_working_3-way'!U329/(3*'OddsRatio_working_3-way'!X329^(1/3))*SIN(('OddsRatio_working_3-way'!Y329+4*PI())/3)</f>
        <v>0.4896190646260522</v>
      </c>
      <c r="AL329" s="11">
        <f>'OddsRatio_working_3-way'!Z329+'OddsRatio_working_3-way'!AF329</f>
        <v>1.0463227990254267</v>
      </c>
      <c r="AM329" s="11">
        <f>'OddsRatio_working_3-way'!AA329+'OddsRatio_working_3-way'!AG329</f>
        <v>-0.64976739354791757</v>
      </c>
      <c r="AN329" s="11">
        <f>'OddsRatio_working_3-way'!AB329+'OddsRatio_working_3-way'!AH329</f>
        <v>-0.39655540547750945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1.0463227990254267</v>
      </c>
      <c r="AS329" s="11">
        <f>IF(('OddsRatio_working_3-way'!X329=0),IF(Q329&gt;0,-Q329^(1/3),(-Q329)^(1/3)),'OddsRatio_working_3-way'!AM329-'OddsRatio_working_3-way'!R329/3)</f>
        <v>-0.64976739354791757</v>
      </c>
      <c r="AT329" s="11">
        <f>IF(('OddsRatio_working_3-way'!X329=0),IF(Q329&gt;0,-Q329^(1/3),(-Q329)^(1/3)),'OddsRatio_working_3-way'!AN329-'OddsRatio_working_3-way'!R329/3)</f>
        <v>-0.39655540547750945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3.62</v>
      </c>
      <c r="B330" s="4">
        <f>IF('True_Odds_Calculator_3-way'!B331="","",'True_Odds_Calculator_3-way'!B331)</f>
        <v>3.24</v>
      </c>
      <c r="C330" s="4">
        <f>IF('True_Odds_Calculator_3-way'!C331="","",'True_Odds_Calculator_3-way'!C331)</f>
        <v>2.29</v>
      </c>
      <c r="D330" s="9">
        <f t="shared" si="78"/>
        <v>0.26971821738380386</v>
      </c>
      <c r="E330" s="9">
        <f t="shared" si="79"/>
        <v>0.30167080665475754</v>
      </c>
      <c r="F330" s="9">
        <f t="shared" si="80"/>
        <v>0.42861097596143832</v>
      </c>
      <c r="G330" s="9">
        <f t="shared" si="81"/>
        <v>1.033424836924195</v>
      </c>
      <c r="H330" s="9">
        <f t="shared" si="82"/>
        <v>3.7075730727413907</v>
      </c>
      <c r="I330" s="9">
        <f t="shared" si="83"/>
        <v>3.3148716347101974</v>
      </c>
      <c r="J330" s="9">
        <f t="shared" si="84"/>
        <v>2.3331180396322115</v>
      </c>
      <c r="K330" s="11">
        <f t="shared" si="85"/>
        <v>0.27624309392265195</v>
      </c>
      <c r="L330" s="11">
        <f t="shared" si="86"/>
        <v>0.30864197530864196</v>
      </c>
      <c r="M330" s="11">
        <f t="shared" si="87"/>
        <v>0.4366812227074236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-0.28187071483652815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0.22897393762794621</v>
      </c>
      <c r="Q330" s="11">
        <f>2*'OddsRatio_working_3-way'!K330*'OddsRatio_working_3-way'!L330*'OddsRatio_working_3-way'!M330</f>
        <v>7.4463069147299568E-2</v>
      </c>
      <c r="R330" s="11">
        <f t="shared" si="88"/>
        <v>0</v>
      </c>
      <c r="S330" s="11">
        <f t="shared" si="89"/>
        <v>-0.81233674012832591</v>
      </c>
      <c r="T330" s="11">
        <f t="shared" si="90"/>
        <v>-0.26417454963522785</v>
      </c>
      <c r="U330" s="11">
        <f>'OddsRatio_working_3-way'!S330-'OddsRatio_working_3-way'!R330^2/3</f>
        <v>-0.81233674012832591</v>
      </c>
      <c r="V330" s="11">
        <f>'OddsRatio_working_3-way'!S330*'OddsRatio_working_3-way'!R330/3-2*'OddsRatio_working_3-way'!R330^3/27-'OddsRatio_working_3-way'!T330</f>
        <v>0.26417454963522785</v>
      </c>
      <c r="W330" s="11">
        <f>'OddsRatio_working_3-way'!V330^2+4*'OddsRatio_working_3-way'!U330^3/27</f>
        <v>-9.6271683643240485E-3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0.140903655949109</v>
      </c>
      <c r="Y330" s="11">
        <f>IF('OddsRatio_working_3-way'!W330&gt;=0,IF('OddsRatio_working_3-way'!V330+SQRT('OddsRatio_working_3-way'!W330)&gt;0,0,PI()),ACOS('OddsRatio_working_3-way'!V330/(2*'OddsRatio_working_3-way'!X330)))</f>
        <v>0.35562310783347617</v>
      </c>
      <c r="Z330" s="11">
        <f>'OddsRatio_working_3-way'!X330^(1/3)*COS('OddsRatio_working_3-way'!Y330/3)</f>
        <v>0.51671241846209748</v>
      </c>
      <c r="AA330" s="11">
        <f>'OddsRatio_working_3-way'!X330^(1/3)*COS(('OddsRatio_working_3-way'!Y330+2*PI())/3)</f>
        <v>-0.31165154192884897</v>
      </c>
      <c r="AB330" s="11">
        <f>'OddsRatio_working_3-way'!X330^(1/3)*COS(('OddsRatio_working_3-way'!Y330+4*PI())/3)</f>
        <v>-0.20506087653324856</v>
      </c>
      <c r="AC330" s="11">
        <f>'OddsRatio_working_3-way'!X330^(1/3)*SIN('OddsRatio_working_3-way'!Y330/3)</f>
        <v>6.1540149359251298E-2</v>
      </c>
      <c r="AD330" s="11">
        <f>'OddsRatio_working_3-way'!X330^(1/3)*SIN(('OddsRatio_working_3-way'!Y330+2*PI())/3)</f>
        <v>0.41671600615944615</v>
      </c>
      <c r="AE330" s="11">
        <f>'OddsRatio_working_3-way'!X330^(1/3)*SIN(('OddsRatio_working_3-way'!Y330+4*PI())/3)</f>
        <v>-0.47825615551869738</v>
      </c>
      <c r="AF330" s="11">
        <f>-'OddsRatio_working_3-way'!U330/(3*'OddsRatio_working_3-way'!X330^(1/3))*COS(('OddsRatio_working_3-way'!Y330)/3)</f>
        <v>0.51671241846209737</v>
      </c>
      <c r="AG330" s="11">
        <f>-'OddsRatio_working_3-way'!U330/(3*'OddsRatio_working_3-way'!X330^(1/3))*COS(('OddsRatio_working_3-way'!Y330+2*PI())/3)</f>
        <v>-0.31165154192884892</v>
      </c>
      <c r="AH330" s="11">
        <f>-'OddsRatio_working_3-way'!U330/(3*'OddsRatio_working_3-way'!X330^(1/3))*COS(('OddsRatio_working_3-way'!Y330+4*PI())/3)</f>
        <v>-0.20506087653324853</v>
      </c>
      <c r="AI330" s="11">
        <f>'OddsRatio_working_3-way'!U330/(3*'OddsRatio_working_3-way'!X330^(1/3))*SIN(('OddsRatio_working_3-way'!Y330)/3)</f>
        <v>-6.1540149359251291E-2</v>
      </c>
      <c r="AJ330" s="11">
        <f>'OddsRatio_working_3-way'!U330/(3*'OddsRatio_working_3-way'!X330^(1/3))*SIN(('OddsRatio_working_3-way'!Y330+2*PI())/3)</f>
        <v>-0.4167160061594461</v>
      </c>
      <c r="AK330" s="11">
        <f>'OddsRatio_working_3-way'!U330/(3*'OddsRatio_working_3-way'!X330^(1/3))*SIN(('OddsRatio_working_3-way'!Y330+4*PI())/3)</f>
        <v>0.47825615551869727</v>
      </c>
      <c r="AL330" s="11">
        <f>'OddsRatio_working_3-way'!Z330+'OddsRatio_working_3-way'!AF330</f>
        <v>1.033424836924195</v>
      </c>
      <c r="AM330" s="11">
        <f>'OddsRatio_working_3-way'!AA330+'OddsRatio_working_3-way'!AG330</f>
        <v>-0.62330308385769784</v>
      </c>
      <c r="AN330" s="11">
        <f>'OddsRatio_working_3-way'!AB330+'OddsRatio_working_3-way'!AH330</f>
        <v>-0.41012175306649712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1.033424836924195</v>
      </c>
      <c r="AS330" s="11">
        <f>IF(('OddsRatio_working_3-way'!X330=0),IF(Q330&gt;0,-Q330^(1/3),(-Q330)^(1/3)),'OddsRatio_working_3-way'!AM330-'OddsRatio_working_3-way'!R330/3)</f>
        <v>-0.62330308385769784</v>
      </c>
      <c r="AT330" s="11">
        <f>IF(('OddsRatio_working_3-way'!X330=0),IF(Q330&gt;0,-Q330^(1/3),(-Q330)^(1/3)),'OddsRatio_working_3-way'!AN330-'OddsRatio_working_3-way'!R330/3)</f>
        <v>-0.41012175306649712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2.61</v>
      </c>
      <c r="B331" s="4">
        <f>IF('True_Odds_Calculator_3-way'!B332="","",'True_Odds_Calculator_3-way'!B332)</f>
        <v>3.38</v>
      </c>
      <c r="C331" s="4">
        <f>IF('True_Odds_Calculator_3-way'!C332="","",'True_Odds_Calculator_3-way'!C332)</f>
        <v>2.92</v>
      </c>
      <c r="D331" s="9">
        <f t="shared" si="78"/>
        <v>0.37555818301188632</v>
      </c>
      <c r="E331" s="9">
        <f t="shared" si="79"/>
        <v>0.28919209548240865</v>
      </c>
      <c r="F331" s="9">
        <f t="shared" si="80"/>
        <v>0.33524972150570476</v>
      </c>
      <c r="G331" s="9">
        <f t="shared" si="81"/>
        <v>1.0327349470342626</v>
      </c>
      <c r="H331" s="9">
        <f t="shared" si="82"/>
        <v>2.6627032647251632</v>
      </c>
      <c r="I331" s="9">
        <f t="shared" si="83"/>
        <v>3.4579091739415446</v>
      </c>
      <c r="J331" s="9">
        <f t="shared" si="84"/>
        <v>2.982851098305785</v>
      </c>
      <c r="K331" s="11">
        <f t="shared" si="85"/>
        <v>0.38314176245210729</v>
      </c>
      <c r="L331" s="11">
        <f t="shared" si="86"/>
        <v>0.29585798816568049</v>
      </c>
      <c r="M331" s="11">
        <f t="shared" si="87"/>
        <v>0.34246575342465752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-0.28560381396397516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0.2294285296356442</v>
      </c>
      <c r="Q331" s="11">
        <f>2*'OddsRatio_working_3-way'!K331*'OddsRatio_working_3-way'!L331*'OddsRatio_working_3-way'!M331</f>
        <v>7.7640788370776384E-2</v>
      </c>
      <c r="R331" s="11">
        <f t="shared" si="88"/>
        <v>0</v>
      </c>
      <c r="S331" s="11">
        <f t="shared" si="89"/>
        <v>-0.80331045461662964</v>
      </c>
      <c r="T331" s="11">
        <f t="shared" si="90"/>
        <v>-0.27184786958261581</v>
      </c>
      <c r="U331" s="11">
        <f>'OddsRatio_working_3-way'!S331-'OddsRatio_working_3-way'!R331^2/3</f>
        <v>-0.80331045461662964</v>
      </c>
      <c r="V331" s="11">
        <f>'OddsRatio_working_3-way'!S331*'OddsRatio_working_3-way'!R331/3-2*'OddsRatio_working_3-way'!R331^3/27-'OddsRatio_working_3-way'!T331</f>
        <v>0.27184786958261581</v>
      </c>
      <c r="W331" s="11">
        <f>'OddsRatio_working_3-way'!V331^2+4*'OddsRatio_working_3-way'!U331^3/27</f>
        <v>-2.8961300266537593E-3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0.13856171388884869</v>
      </c>
      <c r="Y331" s="11">
        <f>IF('OddsRatio_working_3-way'!W331&gt;=0,IF('OddsRatio_working_3-way'!V331+SQRT('OddsRatio_working_3-way'!W331)&gt;0,0,PI()),ACOS('OddsRatio_working_3-way'!V331/(2*'OddsRatio_working_3-way'!X331)))</f>
        <v>0.19543573198905473</v>
      </c>
      <c r="Z331" s="11">
        <f>'OddsRatio_working_3-way'!X331^(1/3)*COS('OddsRatio_working_3-way'!Y331/3)</f>
        <v>0.5163674735171313</v>
      </c>
      <c r="AA331" s="11">
        <f>'OddsRatio_working_3-way'!X331^(1/3)*COS(('OddsRatio_working_3-way'!Y331+2*PI())/3)</f>
        <v>-0.287357147157565</v>
      </c>
      <c r="AB331" s="11">
        <f>'OddsRatio_working_3-way'!X331^(1/3)*COS(('OddsRatio_working_3-way'!Y331+4*PI())/3)</f>
        <v>-0.22901032635956664</v>
      </c>
      <c r="AC331" s="11">
        <f>'OddsRatio_working_3-way'!X331^(1/3)*SIN('OddsRatio_working_3-way'!Y331/3)</f>
        <v>3.3686552694083396E-2</v>
      </c>
      <c r="AD331" s="11">
        <f>'OddsRatio_working_3-way'!X331^(1/3)*SIN(('OddsRatio_working_3-way'!Y331+2*PI())/3)</f>
        <v>0.43034407340678238</v>
      </c>
      <c r="AE331" s="11">
        <f>'OddsRatio_working_3-way'!X331^(1/3)*SIN(('OddsRatio_working_3-way'!Y331+4*PI())/3)</f>
        <v>-0.46403062610086565</v>
      </c>
      <c r="AF331" s="11">
        <f>-'OddsRatio_working_3-way'!U331/(3*'OddsRatio_working_3-way'!X331^(1/3))*COS(('OddsRatio_working_3-way'!Y331)/3)</f>
        <v>0.5163674735171313</v>
      </c>
      <c r="AG331" s="11">
        <f>-'OddsRatio_working_3-way'!U331/(3*'OddsRatio_working_3-way'!X331^(1/3))*COS(('OddsRatio_working_3-way'!Y331+2*PI())/3)</f>
        <v>-0.287357147157565</v>
      </c>
      <c r="AH331" s="11">
        <f>-'OddsRatio_working_3-way'!U331/(3*'OddsRatio_working_3-way'!X331^(1/3))*COS(('OddsRatio_working_3-way'!Y331+4*PI())/3)</f>
        <v>-0.22901032635956664</v>
      </c>
      <c r="AI331" s="11">
        <f>'OddsRatio_working_3-way'!U331/(3*'OddsRatio_working_3-way'!X331^(1/3))*SIN(('OddsRatio_working_3-way'!Y331)/3)</f>
        <v>-3.3686552694083396E-2</v>
      </c>
      <c r="AJ331" s="11">
        <f>'OddsRatio_working_3-way'!U331/(3*'OddsRatio_working_3-way'!X331^(1/3))*SIN(('OddsRatio_working_3-way'!Y331+2*PI())/3)</f>
        <v>-0.43034407340678238</v>
      </c>
      <c r="AK331" s="11">
        <f>'OddsRatio_working_3-way'!U331/(3*'OddsRatio_working_3-way'!X331^(1/3))*SIN(('OddsRatio_working_3-way'!Y331+4*PI())/3)</f>
        <v>0.46403062610086565</v>
      </c>
      <c r="AL331" s="11">
        <f>'OddsRatio_working_3-way'!Z331+'OddsRatio_working_3-way'!AF331</f>
        <v>1.0327349470342626</v>
      </c>
      <c r="AM331" s="11">
        <f>'OddsRatio_working_3-way'!AA331+'OddsRatio_working_3-way'!AG331</f>
        <v>-0.57471429431512999</v>
      </c>
      <c r="AN331" s="11">
        <f>'OddsRatio_working_3-way'!AB331+'OddsRatio_working_3-way'!AH331</f>
        <v>-0.45802065271913328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1.0327349470342626</v>
      </c>
      <c r="AS331" s="11">
        <f>IF(('OddsRatio_working_3-way'!X331=0),IF(Q331&gt;0,-Q331^(1/3),(-Q331)^(1/3)),'OddsRatio_working_3-way'!AM331-'OddsRatio_working_3-way'!R331/3)</f>
        <v>-0.57471429431512999</v>
      </c>
      <c r="AT331" s="11">
        <f>IF(('OddsRatio_working_3-way'!X331=0),IF(Q331&gt;0,-Q331^(1/3),(-Q331)^(1/3)),'OddsRatio_working_3-way'!AN331-'OddsRatio_working_3-way'!R331/3)</f>
        <v>-0.45802065271913328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1.56</v>
      </c>
      <c r="B332" s="4">
        <f>IF('True_Odds_Calculator_3-way'!B333="","",'True_Odds_Calculator_3-way'!B333)</f>
        <v>4.0999999999999996</v>
      </c>
      <c r="C332" s="4">
        <f>IF('True_Odds_Calculator_3-way'!C333="","",'True_Odds_Calculator_3-way'!C333)</f>
        <v>7.22</v>
      </c>
      <c r="D332" s="9">
        <f t="shared" si="78"/>
        <v>0.63081442975903579</v>
      </c>
      <c r="E332" s="9">
        <f t="shared" si="79"/>
        <v>0.23586077772865977</v>
      </c>
      <c r="F332" s="9">
        <f t="shared" si="80"/>
        <v>0.13332479251230447</v>
      </c>
      <c r="G332" s="9">
        <f t="shared" si="81"/>
        <v>1.0450933202506076</v>
      </c>
      <c r="H332" s="9">
        <f t="shared" si="82"/>
        <v>1.5852522593403404</v>
      </c>
      <c r="I332" s="9">
        <f t="shared" si="83"/>
        <v>4.2397892927768828</v>
      </c>
      <c r="J332" s="9">
        <f t="shared" si="84"/>
        <v>7.5004804519587802</v>
      </c>
      <c r="K332" s="11">
        <f t="shared" si="85"/>
        <v>0.64102564102564097</v>
      </c>
      <c r="L332" s="11">
        <f t="shared" si="86"/>
        <v>0.24390243902439027</v>
      </c>
      <c r="M332" s="11">
        <f t="shared" si="87"/>
        <v>0.13850415512465375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-0.23382688972851806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0.21394950791613182</v>
      </c>
      <c r="Q332" s="11">
        <f>2*'OddsRatio_working_3-way'!K332*'OddsRatio_working_3-way'!L332*'OddsRatio_working_3-way'!M332</f>
        <v>4.3309616987071219E-2</v>
      </c>
      <c r="R332" s="11">
        <f t="shared" si="88"/>
        <v>0</v>
      </c>
      <c r="S332" s="11">
        <f t="shared" si="89"/>
        <v>-0.91499103531050408</v>
      </c>
      <c r="T332" s="11">
        <f t="shared" si="90"/>
        <v>-0.18522085735030447</v>
      </c>
      <c r="U332" s="11">
        <f>'OddsRatio_working_3-way'!S332-'OddsRatio_working_3-way'!R332^2/3</f>
        <v>-0.91499103531050408</v>
      </c>
      <c r="V332" s="11">
        <f>'OddsRatio_working_3-way'!S332*'OddsRatio_working_3-way'!R332/3-2*'OddsRatio_working_3-way'!R332^3/27-'OddsRatio_working_3-way'!T332</f>
        <v>0.18522085735030447</v>
      </c>
      <c r="W332" s="11">
        <f>'OddsRatio_working_3-way'!V332^2+4*'OddsRatio_working_3-way'!U332^3/27</f>
        <v>-7.9180398274138655E-2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0.1684392800623718</v>
      </c>
      <c r="Y332" s="11">
        <f>IF('OddsRatio_working_3-way'!W332&gt;=0,IF('OddsRatio_working_3-way'!V332+SQRT('OddsRatio_working_3-way'!W332)&gt;0,0,PI()),ACOS('OddsRatio_working_3-way'!V332/(2*'OddsRatio_working_3-way'!X332)))</f>
        <v>0.98865368614149018</v>
      </c>
      <c r="Z332" s="11">
        <f>'OddsRatio_working_3-way'!X332^(1/3)*COS('OddsRatio_working_3-way'!Y332/3)</f>
        <v>0.52254666012530393</v>
      </c>
      <c r="AA332" s="11">
        <f>'OddsRatio_working_3-way'!X332^(1/3)*COS(('OddsRatio_working_3-way'!Y332+2*PI())/3)</f>
        <v>-0.41605220401366527</v>
      </c>
      <c r="AB332" s="11">
        <f>'OddsRatio_working_3-way'!X332^(1/3)*COS(('OddsRatio_working_3-way'!Y332+4*PI())/3)</f>
        <v>-0.10649445611163876</v>
      </c>
      <c r="AC332" s="11">
        <f>'OddsRatio_working_3-way'!X332^(1/3)*SIN('OddsRatio_working_3-way'!Y332/3)</f>
        <v>0.17872324908096932</v>
      </c>
      <c r="AD332" s="11">
        <f>'OddsRatio_working_3-way'!X332^(1/3)*SIN(('OddsRatio_working_3-way'!Y332+2*PI())/3)</f>
        <v>0.36317705779074144</v>
      </c>
      <c r="AE332" s="11">
        <f>'OddsRatio_working_3-way'!X332^(1/3)*SIN(('OddsRatio_working_3-way'!Y332+4*PI())/3)</f>
        <v>-0.54190030687171087</v>
      </c>
      <c r="AF332" s="11">
        <f>-'OddsRatio_working_3-way'!U332/(3*'OddsRatio_working_3-way'!X332^(1/3))*COS(('OddsRatio_working_3-way'!Y332)/3)</f>
        <v>0.52254666012530371</v>
      </c>
      <c r="AG332" s="11">
        <f>-'OddsRatio_working_3-way'!U332/(3*'OddsRatio_working_3-way'!X332^(1/3))*COS(('OddsRatio_working_3-way'!Y332+2*PI())/3)</f>
        <v>-0.41605220401366511</v>
      </c>
      <c r="AH332" s="11">
        <f>-'OddsRatio_working_3-way'!U332/(3*'OddsRatio_working_3-way'!X332^(1/3))*COS(('OddsRatio_working_3-way'!Y332+4*PI())/3)</f>
        <v>-0.10649445611163871</v>
      </c>
      <c r="AI332" s="11">
        <f>'OddsRatio_working_3-way'!U332/(3*'OddsRatio_working_3-way'!X332^(1/3))*SIN(('OddsRatio_working_3-way'!Y332)/3)</f>
        <v>-0.17872324908096926</v>
      </c>
      <c r="AJ332" s="11">
        <f>'OddsRatio_working_3-way'!U332/(3*'OddsRatio_working_3-way'!X332^(1/3))*SIN(('OddsRatio_working_3-way'!Y332+2*PI())/3)</f>
        <v>-0.36317705779074128</v>
      </c>
      <c r="AK332" s="11">
        <f>'OddsRatio_working_3-way'!U332/(3*'OddsRatio_working_3-way'!X332^(1/3))*SIN(('OddsRatio_working_3-way'!Y332+4*PI())/3)</f>
        <v>0.54190030687171065</v>
      </c>
      <c r="AL332" s="11">
        <f>'OddsRatio_working_3-way'!Z332+'OddsRatio_working_3-way'!AF332</f>
        <v>1.0450933202506076</v>
      </c>
      <c r="AM332" s="11">
        <f>'OddsRatio_working_3-way'!AA332+'OddsRatio_working_3-way'!AG332</f>
        <v>-0.83210440802733032</v>
      </c>
      <c r="AN332" s="11">
        <f>'OddsRatio_working_3-way'!AB332+'OddsRatio_working_3-way'!AH332</f>
        <v>-0.21298891222327748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1.0450933202506076</v>
      </c>
      <c r="AS332" s="11">
        <f>IF(('OddsRatio_working_3-way'!X332=0),IF(Q332&gt;0,-Q332^(1/3),(-Q332)^(1/3)),'OddsRatio_working_3-way'!AM332-'OddsRatio_working_3-way'!R332/3)</f>
        <v>-0.83210440802733032</v>
      </c>
      <c r="AT332" s="11">
        <f>IF(('OddsRatio_working_3-way'!X332=0),IF(Q332&gt;0,-Q332^(1/3),(-Q332)^(1/3)),'OddsRatio_working_3-way'!AN332-'OddsRatio_working_3-way'!R332/3)</f>
        <v>-0.21298891222327748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2.2999999999999998</v>
      </c>
      <c r="B333" s="4">
        <f>IF('True_Odds_Calculator_3-way'!B334="","",'True_Odds_Calculator_3-way'!B334)</f>
        <v>3.34</v>
      </c>
      <c r="C333" s="4">
        <f>IF('True_Odds_Calculator_3-way'!C334="","",'True_Odds_Calculator_3-way'!C334)</f>
        <v>3.47</v>
      </c>
      <c r="D333" s="9">
        <f t="shared" si="78"/>
        <v>0.42643705581289632</v>
      </c>
      <c r="E333" s="9">
        <f t="shared" si="79"/>
        <v>0.29231034852144272</v>
      </c>
      <c r="F333" s="9">
        <f t="shared" si="80"/>
        <v>0.28125259566566096</v>
      </c>
      <c r="G333" s="9">
        <f t="shared" si="81"/>
        <v>1.0346245917073693</v>
      </c>
      <c r="H333" s="9">
        <f t="shared" si="82"/>
        <v>2.3450119692195801</v>
      </c>
      <c r="I333" s="9">
        <f t="shared" si="83"/>
        <v>3.4210215445952437</v>
      </c>
      <c r="J333" s="9">
        <f t="shared" si="84"/>
        <v>3.5555227415172022</v>
      </c>
      <c r="K333" s="11">
        <f t="shared" si="85"/>
        <v>0.43478260869565222</v>
      </c>
      <c r="L333" s="11">
        <f t="shared" si="86"/>
        <v>0.29940119760479045</v>
      </c>
      <c r="M333" s="11">
        <f t="shared" si="87"/>
        <v>0.28818443804034583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-0.28187229100250821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0.22921204327343309</v>
      </c>
      <c r="Q333" s="11">
        <f>2*'OddsRatio_working_3-way'!K333*'OddsRatio_working_3-way'!L333*'OddsRatio_working_3-way'!M333</f>
        <v>7.5028492069863548E-2</v>
      </c>
      <c r="R333" s="11">
        <f t="shared" si="88"/>
        <v>0</v>
      </c>
      <c r="S333" s="11">
        <f t="shared" si="89"/>
        <v>-0.81317692653725038</v>
      </c>
      <c r="T333" s="11">
        <f t="shared" si="90"/>
        <v>-0.26617902668977106</v>
      </c>
      <c r="U333" s="11">
        <f>'OddsRatio_working_3-way'!S333-'OddsRatio_working_3-way'!R333^2/3</f>
        <v>-0.81317692653725038</v>
      </c>
      <c r="V333" s="11">
        <f>'OddsRatio_working_3-way'!S333*'OddsRatio_working_3-way'!R333/3-2*'OddsRatio_working_3-way'!R333^3/27-'OddsRatio_working_3-way'!T333</f>
        <v>0.26617902668977106</v>
      </c>
      <c r="W333" s="11">
        <f>'OddsRatio_working_3-way'!V333^2+4*'OddsRatio_working_3-way'!U333^3/27</f>
        <v>-8.8107557094126432E-3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0.14112231393274285</v>
      </c>
      <c r="Y333" s="11">
        <f>IF('OddsRatio_working_3-way'!W333&gt;=0,IF('OddsRatio_working_3-way'!V333+SQRT('OddsRatio_working_3-way'!W333)&gt;0,0,PI()),ACOS('OddsRatio_working_3-way'!V333/(2*'OddsRatio_working_3-way'!X333)))</f>
        <v>0.33902562193455688</v>
      </c>
      <c r="Z333" s="11">
        <f>'OddsRatio_working_3-way'!X333^(1/3)*COS('OddsRatio_working_3-way'!Y333/3)</f>
        <v>0.51731229585368466</v>
      </c>
      <c r="AA333" s="11">
        <f>'OddsRatio_working_3-way'!X333^(1/3)*COS(('OddsRatio_working_3-way'!Y333+2*PI())/3)</f>
        <v>-0.30950123670889668</v>
      </c>
      <c r="AB333" s="11">
        <f>'OddsRatio_working_3-way'!X333^(1/3)*COS(('OddsRatio_working_3-way'!Y333+4*PI())/3)</f>
        <v>-0.20781105914478815</v>
      </c>
      <c r="AC333" s="11">
        <f>'OddsRatio_working_3-way'!X333^(1/3)*SIN('OddsRatio_working_3-way'!Y333/3)</f>
        <v>5.8710851390579119E-2</v>
      </c>
      <c r="AD333" s="11">
        <f>'OddsRatio_working_3-way'!X333^(1/3)*SIN(('OddsRatio_working_3-way'!Y333+2*PI())/3)</f>
        <v>0.41865016420405277</v>
      </c>
      <c r="AE333" s="11">
        <f>'OddsRatio_working_3-way'!X333^(1/3)*SIN(('OddsRatio_working_3-way'!Y333+4*PI())/3)</f>
        <v>-0.47736101559463168</v>
      </c>
      <c r="AF333" s="11">
        <f>-'OddsRatio_working_3-way'!U333/(3*'OddsRatio_working_3-way'!X333^(1/3))*COS(('OddsRatio_working_3-way'!Y333)/3)</f>
        <v>0.51731229585368466</v>
      </c>
      <c r="AG333" s="11">
        <f>-'OddsRatio_working_3-way'!U333/(3*'OddsRatio_working_3-way'!X333^(1/3))*COS(('OddsRatio_working_3-way'!Y333+2*PI())/3)</f>
        <v>-0.30950123670889668</v>
      </c>
      <c r="AH333" s="11">
        <f>-'OddsRatio_working_3-way'!U333/(3*'OddsRatio_working_3-way'!X333^(1/3))*COS(('OddsRatio_working_3-way'!Y333+4*PI())/3)</f>
        <v>-0.20781105914478815</v>
      </c>
      <c r="AI333" s="11">
        <f>'OddsRatio_working_3-way'!U333/(3*'OddsRatio_working_3-way'!X333^(1/3))*SIN(('OddsRatio_working_3-way'!Y333)/3)</f>
        <v>-5.8710851390579119E-2</v>
      </c>
      <c r="AJ333" s="11">
        <f>'OddsRatio_working_3-way'!U333/(3*'OddsRatio_working_3-way'!X333^(1/3))*SIN(('OddsRatio_working_3-way'!Y333+2*PI())/3)</f>
        <v>-0.41865016420405277</v>
      </c>
      <c r="AK333" s="11">
        <f>'OddsRatio_working_3-way'!U333/(3*'OddsRatio_working_3-way'!X333^(1/3))*SIN(('OddsRatio_working_3-way'!Y333+4*PI())/3)</f>
        <v>0.47736101559463168</v>
      </c>
      <c r="AL333" s="11">
        <f>'OddsRatio_working_3-way'!Z333+'OddsRatio_working_3-way'!AF333</f>
        <v>1.0346245917073693</v>
      </c>
      <c r="AM333" s="11">
        <f>'OddsRatio_working_3-way'!AA333+'OddsRatio_working_3-way'!AG333</f>
        <v>-0.61900247341779335</v>
      </c>
      <c r="AN333" s="11">
        <f>'OddsRatio_working_3-way'!AB333+'OddsRatio_working_3-way'!AH333</f>
        <v>-0.41562211828957629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1.0346245917073693</v>
      </c>
      <c r="AS333" s="11">
        <f>IF(('OddsRatio_working_3-way'!X333=0),IF(Q333&gt;0,-Q333^(1/3),(-Q333)^(1/3)),'OddsRatio_working_3-way'!AM333-'OddsRatio_working_3-way'!R333/3)</f>
        <v>-0.61900247341779335</v>
      </c>
      <c r="AT333" s="11">
        <f>IF(('OddsRatio_working_3-way'!X333=0),IF(Q333&gt;0,-Q333^(1/3),(-Q333)^(1/3)),'OddsRatio_working_3-way'!AN333-'OddsRatio_working_3-way'!R333/3)</f>
        <v>-0.41562211828957629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7.95</v>
      </c>
      <c r="B334" s="4">
        <f>IF('True_Odds_Calculator_3-way'!B335="","",'True_Odds_Calculator_3-way'!B335)</f>
        <v>5.19</v>
      </c>
      <c r="C334" s="4">
        <f>IF('True_Odds_Calculator_3-way'!C335="","",'True_Odds_Calculator_3-way'!C335)</f>
        <v>1.41</v>
      </c>
      <c r="D334" s="9">
        <f t="shared" si="78"/>
        <v>0.1194377927025374</v>
      </c>
      <c r="E334" s="9">
        <f t="shared" si="79"/>
        <v>0.18366310888376555</v>
      </c>
      <c r="F334" s="9">
        <f t="shared" si="80"/>
        <v>0.69689909841369724</v>
      </c>
      <c r="G334" s="9">
        <f t="shared" si="81"/>
        <v>1.0607998967951884</v>
      </c>
      <c r="H334" s="9">
        <f t="shared" si="82"/>
        <v>8.3725592827265594</v>
      </c>
      <c r="I334" s="9">
        <f t="shared" si="83"/>
        <v>5.4447515675718403</v>
      </c>
      <c r="J334" s="9">
        <f t="shared" si="84"/>
        <v>1.4349279576860268</v>
      </c>
      <c r="K334" s="11">
        <f t="shared" si="85"/>
        <v>0.12578616352201258</v>
      </c>
      <c r="L334" s="11">
        <f t="shared" si="86"/>
        <v>0.19267822736030826</v>
      </c>
      <c r="M334" s="11">
        <f t="shared" si="87"/>
        <v>0.70921985815602839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-0.20522444276165763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0.19853102511365903</v>
      </c>
      <c r="Q334" s="11">
        <f>2*'OddsRatio_working_3-way'!K334*'OddsRatio_working_3-way'!L334*'OddsRatio_working_3-way'!M334</f>
        <v>3.4377666686347876E-2</v>
      </c>
      <c r="R334" s="11">
        <f t="shared" si="88"/>
        <v>0</v>
      </c>
      <c r="S334" s="11">
        <f t="shared" si="89"/>
        <v>-0.9673848906205964</v>
      </c>
      <c r="T334" s="11">
        <f t="shared" si="90"/>
        <v>-0.16751253517239761</v>
      </c>
      <c r="U334" s="11">
        <f>'OddsRatio_working_3-way'!S334-'OddsRatio_working_3-way'!R334^2/3</f>
        <v>-0.9673848906205964</v>
      </c>
      <c r="V334" s="11">
        <f>'OddsRatio_working_3-way'!S334*'OddsRatio_working_3-way'!R334/3-2*'OddsRatio_working_3-way'!R334^3/27-'OddsRatio_working_3-way'!T334</f>
        <v>0.16751253517239761</v>
      </c>
      <c r="W334" s="11">
        <f>'OddsRatio_working_3-way'!V334^2+4*'OddsRatio_working_3-way'!U334^3/27</f>
        <v>-0.10605973037789668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0.18311211034348632</v>
      </c>
      <c r="Y334" s="11">
        <f>IF('OddsRatio_working_3-way'!W334&gt;=0,IF('OddsRatio_working_3-way'!V334+SQRT('OddsRatio_working_3-way'!W334)&gt;0,0,PI()),ACOS('OddsRatio_working_3-way'!V334/(2*'OddsRatio_working_3-way'!X334)))</f>
        <v>1.0957222688733923</v>
      </c>
      <c r="Z334" s="11">
        <f>'OddsRatio_working_3-way'!X334^(1/3)*COS('OddsRatio_working_3-way'!Y334/3)</f>
        <v>0.53039994839759419</v>
      </c>
      <c r="AA334" s="11">
        <f>'OddsRatio_working_3-way'!X334^(1/3)*COS(('OddsRatio_working_3-way'!Y334+2*PI())/3)</f>
        <v>-0.44085060388745245</v>
      </c>
      <c r="AB334" s="11">
        <f>'OddsRatio_working_3-way'!X334^(1/3)*COS(('OddsRatio_working_3-way'!Y334+4*PI())/3)</f>
        <v>-8.9549344510141862E-2</v>
      </c>
      <c r="AC334" s="11">
        <f>'OddsRatio_working_3-way'!X334^(1/3)*SIN('OddsRatio_working_3-way'!Y334/3)</f>
        <v>0.20282387666814489</v>
      </c>
      <c r="AD334" s="11">
        <f>'OddsRatio_working_3-way'!X334^(1/3)*SIN(('OddsRatio_working_3-way'!Y334+2*PI())/3)</f>
        <v>0.35792789114419948</v>
      </c>
      <c r="AE334" s="11">
        <f>'OddsRatio_working_3-way'!X334^(1/3)*SIN(('OddsRatio_working_3-way'!Y334+4*PI())/3)</f>
        <v>-0.56075176781234437</v>
      </c>
      <c r="AF334" s="11">
        <f>-'OddsRatio_working_3-way'!U334/(3*'OddsRatio_working_3-way'!X334^(1/3))*COS(('OddsRatio_working_3-way'!Y334)/3)</f>
        <v>0.53039994839759419</v>
      </c>
      <c r="AG334" s="11">
        <f>-'OddsRatio_working_3-way'!U334/(3*'OddsRatio_working_3-way'!X334^(1/3))*COS(('OddsRatio_working_3-way'!Y334+2*PI())/3)</f>
        <v>-0.44085060388745245</v>
      </c>
      <c r="AH334" s="11">
        <f>-'OddsRatio_working_3-way'!U334/(3*'OddsRatio_working_3-way'!X334^(1/3))*COS(('OddsRatio_working_3-way'!Y334+4*PI())/3)</f>
        <v>-8.9549344510141862E-2</v>
      </c>
      <c r="AI334" s="11">
        <f>'OddsRatio_working_3-way'!U334/(3*'OddsRatio_working_3-way'!X334^(1/3))*SIN(('OddsRatio_working_3-way'!Y334)/3)</f>
        <v>-0.20282387666814489</v>
      </c>
      <c r="AJ334" s="11">
        <f>'OddsRatio_working_3-way'!U334/(3*'OddsRatio_working_3-way'!X334^(1/3))*SIN(('OddsRatio_working_3-way'!Y334+2*PI())/3)</f>
        <v>-0.35792789114419948</v>
      </c>
      <c r="AK334" s="11">
        <f>'OddsRatio_working_3-way'!U334/(3*'OddsRatio_working_3-way'!X334^(1/3))*SIN(('OddsRatio_working_3-way'!Y334+4*PI())/3)</f>
        <v>0.56075176781234437</v>
      </c>
      <c r="AL334" s="11">
        <f>'OddsRatio_working_3-way'!Z334+'OddsRatio_working_3-way'!AF334</f>
        <v>1.0607998967951884</v>
      </c>
      <c r="AM334" s="11">
        <f>'OddsRatio_working_3-way'!AA334+'OddsRatio_working_3-way'!AG334</f>
        <v>-0.8817012077749049</v>
      </c>
      <c r="AN334" s="11">
        <f>'OddsRatio_working_3-way'!AB334+'OddsRatio_working_3-way'!AH334</f>
        <v>-0.17909868902028372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1.0607998967951884</v>
      </c>
      <c r="AS334" s="11">
        <f>IF(('OddsRatio_working_3-way'!X334=0),IF(Q334&gt;0,-Q334^(1/3),(-Q334)^(1/3)),'OddsRatio_working_3-way'!AM334-'OddsRatio_working_3-way'!R334/3)</f>
        <v>-0.8817012077749049</v>
      </c>
      <c r="AT334" s="11">
        <f>IF(('OddsRatio_working_3-way'!X334=0),IF(Q334&gt;0,-Q334^(1/3),(-Q334)^(1/3)),'OddsRatio_working_3-way'!AN334-'OddsRatio_working_3-way'!R334/3)</f>
        <v>-0.17909868902028372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8.23</v>
      </c>
      <c r="B335" s="4">
        <f>IF('True_Odds_Calculator_3-way'!B336="","",'True_Odds_Calculator_3-way'!B336)</f>
        <v>4.58</v>
      </c>
      <c r="C335" s="4">
        <f>IF('True_Odds_Calculator_3-way'!C336="","",'True_Odds_Calculator_3-way'!C336)</f>
        <v>1.44</v>
      </c>
      <c r="D335" s="9">
        <f t="shared" si="78"/>
        <v>0.11417758764084926</v>
      </c>
      <c r="E335" s="9">
        <f t="shared" si="79"/>
        <v>0.20654389978807405</v>
      </c>
      <c r="F335" s="9">
        <f t="shared" si="80"/>
        <v>0.67927851257107641</v>
      </c>
      <c r="G335" s="9">
        <f t="shared" si="81"/>
        <v>1.073068642596142</v>
      </c>
      <c r="H335" s="9">
        <f t="shared" si="82"/>
        <v>8.7582862859701063</v>
      </c>
      <c r="I335" s="9">
        <f t="shared" si="83"/>
        <v>4.8415857404941889</v>
      </c>
      <c r="J335" s="9">
        <f t="shared" si="84"/>
        <v>1.4721502027423028</v>
      </c>
      <c r="K335" s="11">
        <f t="shared" si="85"/>
        <v>0.12150668286755771</v>
      </c>
      <c r="L335" s="11">
        <f t="shared" si="86"/>
        <v>0.2183406113537118</v>
      </c>
      <c r="M335" s="11">
        <f t="shared" si="87"/>
        <v>0.69444444444444442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-0.20981966781098715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0.20726440172550104</v>
      </c>
      <c r="Q335" s="11">
        <f>2*'OddsRatio_working_3-way'!K335*'OddsRatio_working_3-way'!L335*'OddsRatio_working_3-way'!M335</f>
        <v>3.6847004751200181E-2</v>
      </c>
      <c r="R335" s="11">
        <f t="shared" si="88"/>
        <v>0</v>
      </c>
      <c r="S335" s="11">
        <f t="shared" si="89"/>
        <v>-0.98782160837377742</v>
      </c>
      <c r="T335" s="11">
        <f t="shared" si="90"/>
        <v>-0.17561273037756042</v>
      </c>
      <c r="U335" s="11">
        <f>'OddsRatio_working_3-way'!S335-'OddsRatio_working_3-way'!R335^2/3</f>
        <v>-0.98782160837377742</v>
      </c>
      <c r="V335" s="11">
        <f>'OddsRatio_working_3-way'!S335*'OddsRatio_working_3-way'!R335/3-2*'OddsRatio_working_3-way'!R335^3/27-'OddsRatio_working_3-way'!T335</f>
        <v>0.17561273037756042</v>
      </c>
      <c r="W335" s="11">
        <f>'OddsRatio_working_3-way'!V335^2+4*'OddsRatio_working_3-way'!U335^3/27</f>
        <v>-0.11196134797713514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0.18894521629813552</v>
      </c>
      <c r="Y335" s="11">
        <f>IF('OddsRatio_working_3-way'!W335&gt;=0,IF('OddsRatio_working_3-way'!V335+SQRT('OddsRatio_working_3-way'!W335)&gt;0,0,PI()),ACOS('OddsRatio_working_3-way'!V335/(2*'OddsRatio_working_3-way'!X335)))</f>
        <v>1.0874794910089163</v>
      </c>
      <c r="Z335" s="11">
        <f>'OddsRatio_working_3-way'!X335^(1/3)*COS('OddsRatio_working_3-way'!Y335/3)</f>
        <v>0.53653432129807099</v>
      </c>
      <c r="AA335" s="11">
        <f>'OddsRatio_working_3-way'!X335^(1/3)*COS(('OddsRatio_working_3-way'!Y335+2*PI())/3)</f>
        <v>-0.44448745926800304</v>
      </c>
      <c r="AB335" s="11">
        <f>'OddsRatio_working_3-way'!X335^(1/3)*COS(('OddsRatio_working_3-way'!Y335+4*PI())/3)</f>
        <v>-9.2046862030067816E-2</v>
      </c>
      <c r="AC335" s="11">
        <f>'OddsRatio_working_3-way'!X335^(1/3)*SIN('OddsRatio_working_3-way'!Y335/3)</f>
        <v>0.20348167368867434</v>
      </c>
      <c r="AD335" s="11">
        <f>'OddsRatio_working_3-way'!X335^(1/3)*SIN(('OddsRatio_working_3-way'!Y335+2*PI())/3)</f>
        <v>0.36291151540203448</v>
      </c>
      <c r="AE335" s="11">
        <f>'OddsRatio_working_3-way'!X335^(1/3)*SIN(('OddsRatio_working_3-way'!Y335+4*PI())/3)</f>
        <v>-0.56639318909070879</v>
      </c>
      <c r="AF335" s="11">
        <f>-'OddsRatio_working_3-way'!U335/(3*'OddsRatio_working_3-way'!X335^(1/3))*COS(('OddsRatio_working_3-way'!Y335)/3)</f>
        <v>0.53653432129807099</v>
      </c>
      <c r="AG335" s="11">
        <f>-'OddsRatio_working_3-way'!U335/(3*'OddsRatio_working_3-way'!X335^(1/3))*COS(('OddsRatio_working_3-way'!Y335+2*PI())/3)</f>
        <v>-0.44448745926800304</v>
      </c>
      <c r="AH335" s="11">
        <f>-'OddsRatio_working_3-way'!U335/(3*'OddsRatio_working_3-way'!X335^(1/3))*COS(('OddsRatio_working_3-way'!Y335+4*PI())/3)</f>
        <v>-9.2046862030067816E-2</v>
      </c>
      <c r="AI335" s="11">
        <f>'OddsRatio_working_3-way'!U335/(3*'OddsRatio_working_3-way'!X335^(1/3))*SIN(('OddsRatio_working_3-way'!Y335)/3)</f>
        <v>-0.20348167368867434</v>
      </c>
      <c r="AJ335" s="11">
        <f>'OddsRatio_working_3-way'!U335/(3*'OddsRatio_working_3-way'!X335^(1/3))*SIN(('OddsRatio_working_3-way'!Y335+2*PI())/3)</f>
        <v>-0.36291151540203448</v>
      </c>
      <c r="AK335" s="11">
        <f>'OddsRatio_working_3-way'!U335/(3*'OddsRatio_working_3-way'!X335^(1/3))*SIN(('OddsRatio_working_3-way'!Y335+4*PI())/3)</f>
        <v>0.56639318909070879</v>
      </c>
      <c r="AL335" s="11">
        <f>'OddsRatio_working_3-way'!Z335+'OddsRatio_working_3-way'!AF335</f>
        <v>1.073068642596142</v>
      </c>
      <c r="AM335" s="11">
        <f>'OddsRatio_working_3-way'!AA335+'OddsRatio_working_3-way'!AG335</f>
        <v>-0.88897491853600608</v>
      </c>
      <c r="AN335" s="11">
        <f>'OddsRatio_working_3-way'!AB335+'OddsRatio_working_3-way'!AH335</f>
        <v>-0.18409372406013563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1.073068642596142</v>
      </c>
      <c r="AS335" s="11">
        <f>IF(('OddsRatio_working_3-way'!X335=0),IF(Q335&gt;0,-Q335^(1/3),(-Q335)^(1/3)),'OddsRatio_working_3-way'!AM335-'OddsRatio_working_3-way'!R335/3)</f>
        <v>-0.88897491853600608</v>
      </c>
      <c r="AT335" s="11">
        <f>IF(('OddsRatio_working_3-way'!X335=0),IF(Q335&gt;0,-Q335^(1/3),(-Q335)^(1/3)),'OddsRatio_working_3-way'!AN335-'OddsRatio_working_3-way'!R335/3)</f>
        <v>-0.18409372406013563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1.46</v>
      </c>
      <c r="B336" s="4">
        <f>IF('True_Odds_Calculator_3-way'!B337="","",'True_Odds_Calculator_3-way'!B337)</f>
        <v>5.0999999999999996</v>
      </c>
      <c r="C336" s="4">
        <f>IF('True_Odds_Calculator_3-way'!C337="","",'True_Odds_Calculator_3-way'!C337)</f>
        <v>6.83</v>
      </c>
      <c r="D336" s="9">
        <f t="shared" si="78"/>
        <v>0.67286810946735254</v>
      </c>
      <c r="E336" s="9">
        <f t="shared" si="79"/>
        <v>0.18750109953376665</v>
      </c>
      <c r="F336" s="9">
        <f t="shared" si="80"/>
        <v>0.13963079099888104</v>
      </c>
      <c r="G336" s="9">
        <f t="shared" si="81"/>
        <v>1.0569029409486828</v>
      </c>
      <c r="H336" s="9">
        <f t="shared" si="82"/>
        <v>1.4861753528363939</v>
      </c>
      <c r="I336" s="9">
        <f t="shared" si="83"/>
        <v>5.3333020578895978</v>
      </c>
      <c r="J336" s="9">
        <f t="shared" si="84"/>
        <v>7.16174414573082</v>
      </c>
      <c r="K336" s="11">
        <f t="shared" si="85"/>
        <v>0.68493150684931503</v>
      </c>
      <c r="L336" s="11">
        <f t="shared" si="86"/>
        <v>0.19607843137254904</v>
      </c>
      <c r="M336" s="11">
        <f t="shared" si="87"/>
        <v>0.14641288433382138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-0.21620538546151136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0.20430162076664038</v>
      </c>
      <c r="Q336" s="11">
        <f>2*'OddsRatio_working_3-way'!K336*'OddsRatio_working_3-way'!L336*'OddsRatio_working_3-way'!M336</f>
        <v>3.9326587250556377E-2</v>
      </c>
      <c r="R336" s="11">
        <f t="shared" si="88"/>
        <v>0</v>
      </c>
      <c r="S336" s="11">
        <f t="shared" si="89"/>
        <v>-0.94494233032419039</v>
      </c>
      <c r="T336" s="11">
        <f t="shared" si="90"/>
        <v>-0.18189457754074886</v>
      </c>
      <c r="U336" s="11">
        <f>'OddsRatio_working_3-way'!S336-'OddsRatio_working_3-way'!R336^2/3</f>
        <v>-0.94494233032419039</v>
      </c>
      <c r="V336" s="11">
        <f>'OddsRatio_working_3-way'!S336*'OddsRatio_working_3-way'!R336/3-2*'OddsRatio_working_3-way'!R336^3/27-'OddsRatio_working_3-way'!T336</f>
        <v>0.18189457754074886</v>
      </c>
      <c r="W336" s="11">
        <f>'OddsRatio_working_3-way'!V336^2+4*'OddsRatio_working_3-way'!U336^3/27</f>
        <v>-9.1914974963747675E-2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0.176777128259339</v>
      </c>
      <c r="Y336" s="11">
        <f>IF('OddsRatio_working_3-way'!W336&gt;=0,IF('OddsRatio_working_3-way'!V336+SQRT('OddsRatio_working_3-way'!W336)&gt;0,0,PI()),ACOS('OddsRatio_working_3-way'!V336/(2*'OddsRatio_working_3-way'!X336)))</f>
        <v>1.0304018510572095</v>
      </c>
      <c r="Z336" s="11">
        <f>'OddsRatio_working_3-way'!X336^(1/3)*COS('OddsRatio_working_3-way'!Y336/3)</f>
        <v>0.52845147047434149</v>
      </c>
      <c r="AA336" s="11">
        <f>'OddsRatio_working_3-way'!X336^(1/3)*COS(('OddsRatio_working_3-way'!Y336+2*PI())/3)</f>
        <v>-0.42790183335836035</v>
      </c>
      <c r="AB336" s="11">
        <f>'OddsRatio_working_3-way'!X336^(1/3)*COS(('OddsRatio_working_3-way'!Y336+4*PI())/3)</f>
        <v>-0.10054963711598129</v>
      </c>
      <c r="AC336" s="11">
        <f>'OddsRatio_working_3-way'!X336^(1/3)*SIN('OddsRatio_working_3-way'!Y336/3)</f>
        <v>0.18899687862035289</v>
      </c>
      <c r="AD336" s="11">
        <f>'OddsRatio_working_3-way'!X336^(1/3)*SIN(('OddsRatio_working_3-way'!Y336+2*PI())/3)</f>
        <v>0.36315395878784551</v>
      </c>
      <c r="AE336" s="11">
        <f>'OddsRatio_working_3-way'!X336^(1/3)*SIN(('OddsRatio_working_3-way'!Y336+4*PI())/3)</f>
        <v>-0.55215083740819837</v>
      </c>
      <c r="AF336" s="11">
        <f>-'OddsRatio_working_3-way'!U336/(3*'OddsRatio_working_3-way'!X336^(1/3))*COS(('OddsRatio_working_3-way'!Y336)/3)</f>
        <v>0.52845147047434127</v>
      </c>
      <c r="AG336" s="11">
        <f>-'OddsRatio_working_3-way'!U336/(3*'OddsRatio_working_3-way'!X336^(1/3))*COS(('OddsRatio_working_3-way'!Y336+2*PI())/3)</f>
        <v>-0.42790183335836018</v>
      </c>
      <c r="AH336" s="11">
        <f>-'OddsRatio_working_3-way'!U336/(3*'OddsRatio_working_3-way'!X336^(1/3))*COS(('OddsRatio_working_3-way'!Y336+4*PI())/3)</f>
        <v>-0.10054963711598125</v>
      </c>
      <c r="AI336" s="11">
        <f>'OddsRatio_working_3-way'!U336/(3*'OddsRatio_working_3-way'!X336^(1/3))*SIN(('OddsRatio_working_3-way'!Y336)/3)</f>
        <v>-0.1889968786203528</v>
      </c>
      <c r="AJ336" s="11">
        <f>'OddsRatio_working_3-way'!U336/(3*'OddsRatio_working_3-way'!X336^(1/3))*SIN(('OddsRatio_working_3-way'!Y336+2*PI())/3)</f>
        <v>-0.3631539587878454</v>
      </c>
      <c r="AK336" s="11">
        <f>'OddsRatio_working_3-way'!U336/(3*'OddsRatio_working_3-way'!X336^(1/3))*SIN(('OddsRatio_working_3-way'!Y336+4*PI())/3)</f>
        <v>0.55215083740819815</v>
      </c>
      <c r="AL336" s="11">
        <f>'OddsRatio_working_3-way'!Z336+'OddsRatio_working_3-way'!AF336</f>
        <v>1.0569029409486828</v>
      </c>
      <c r="AM336" s="11">
        <f>'OddsRatio_working_3-way'!AA336+'OddsRatio_working_3-way'!AG336</f>
        <v>-0.85580366671672059</v>
      </c>
      <c r="AN336" s="11">
        <f>'OddsRatio_working_3-way'!AB336+'OddsRatio_working_3-way'!AH336</f>
        <v>-0.20109927423196255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1.0569029409486828</v>
      </c>
      <c r="AS336" s="11">
        <f>IF(('OddsRatio_working_3-way'!X336=0),IF(Q336&gt;0,-Q336^(1/3),(-Q336)^(1/3)),'OddsRatio_working_3-way'!AM336-'OddsRatio_working_3-way'!R336/3)</f>
        <v>-0.85580366671672059</v>
      </c>
      <c r="AT336" s="11">
        <f>IF(('OddsRatio_working_3-way'!X336=0),IF(Q336&gt;0,-Q336^(1/3),(-Q336)^(1/3)),'OddsRatio_working_3-way'!AN336-'OddsRatio_working_3-way'!R336/3)</f>
        <v>-0.20109927423196255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2.99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2.76</v>
      </c>
      <c r="D337" s="9">
        <f t="shared" si="78"/>
        <v>0.32701101972916458</v>
      </c>
      <c r="E337" s="9">
        <f t="shared" si="79"/>
        <v>0.31839684610967522</v>
      </c>
      <c r="F337" s="9">
        <f t="shared" si="80"/>
        <v>0.35459213416116009</v>
      </c>
      <c r="G337" s="9">
        <f t="shared" si="81"/>
        <v>1.0341713178400396</v>
      </c>
      <c r="H337" s="9">
        <f t="shared" si="82"/>
        <v>3.0580009225016789</v>
      </c>
      <c r="I337" s="9">
        <f t="shared" si="83"/>
        <v>3.140734627928881</v>
      </c>
      <c r="J337" s="9">
        <f t="shared" si="84"/>
        <v>2.8201415193984696</v>
      </c>
      <c r="K337" s="11">
        <f t="shared" si="85"/>
        <v>0.33444816053511706</v>
      </c>
      <c r="L337" s="11">
        <f t="shared" si="86"/>
        <v>0.32573289902280134</v>
      </c>
      <c r="M337" s="11">
        <f t="shared" si="87"/>
        <v>0.3623188405797102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-0.28616561175688771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0.22972292573223596</v>
      </c>
      <c r="Q337" s="11">
        <f>2*'OddsRatio_working_3-way'!K337*'OddsRatio_working_3-way'!L337*'OddsRatio_working_3-way'!M337</f>
        <v>7.8942586162280406E-2</v>
      </c>
      <c r="R337" s="11">
        <f t="shared" si="88"/>
        <v>0</v>
      </c>
      <c r="S337" s="11">
        <f t="shared" si="89"/>
        <v>-0.80276216391575839</v>
      </c>
      <c r="T337" s="11">
        <f t="shared" si="90"/>
        <v>-0.27586328656898917</v>
      </c>
      <c r="U337" s="11">
        <f>'OddsRatio_working_3-way'!S337-'OddsRatio_working_3-way'!R337^2/3</f>
        <v>-0.80276216391575839</v>
      </c>
      <c r="V337" s="11">
        <f>'OddsRatio_working_3-way'!S337*'OddsRatio_working_3-way'!R337/3-2*'OddsRatio_working_3-way'!R337^3/27-'OddsRatio_working_3-way'!T337</f>
        <v>0.27586328656898917</v>
      </c>
      <c r="W337" s="11">
        <f>'OddsRatio_working_3-way'!V337^2+4*'OddsRatio_working_3-way'!U337^3/27</f>
        <v>-5.3969700648411056E-4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0.13841987744100226</v>
      </c>
      <c r="Y337" s="11">
        <f>IF('OddsRatio_working_3-way'!W337&gt;=0,IF('OddsRatio_working_3-way'!V337+SQRT('OddsRatio_working_3-way'!W337)&gt;0,0,PI()),ACOS('OddsRatio_working_3-way'!V337/(2*'OddsRatio_working_3-way'!X337)))</f>
        <v>8.4015145397409174E-2</v>
      </c>
      <c r="Z337" s="11">
        <f>'OddsRatio_working_3-way'!X337^(1/3)*COS('OddsRatio_working_3-way'!Y337/3)</f>
        <v>0.51708565892001979</v>
      </c>
      <c r="AA337" s="11">
        <f>'OddsRatio_working_3-way'!X337^(1/3)*COS(('OddsRatio_working_3-way'!Y337+2*PI())/3)</f>
        <v>-0.27108703064527168</v>
      </c>
      <c r="AB337" s="11">
        <f>'OddsRatio_working_3-way'!X337^(1/3)*COS(('OddsRatio_working_3-way'!Y337+4*PI())/3)</f>
        <v>-0.24599862827474817</v>
      </c>
      <c r="AC337" s="11">
        <f>'OddsRatio_working_3-way'!X337^(1/3)*SIN('OddsRatio_working_3-way'!Y337/3)</f>
        <v>1.4484795862159502E-2</v>
      </c>
      <c r="AD337" s="11">
        <f>'OddsRatio_working_3-way'!X337^(1/3)*SIN(('OddsRatio_working_3-way'!Y337+2*PI())/3)</f>
        <v>0.4405669186262729</v>
      </c>
      <c r="AE337" s="11">
        <f>'OddsRatio_working_3-way'!X337^(1/3)*SIN(('OddsRatio_working_3-way'!Y337+4*PI())/3)</f>
        <v>-0.45505171448843235</v>
      </c>
      <c r="AF337" s="11">
        <f>-'OddsRatio_working_3-way'!U337/(3*'OddsRatio_working_3-way'!X337^(1/3))*COS(('OddsRatio_working_3-way'!Y337)/3)</f>
        <v>0.51708565892001979</v>
      </c>
      <c r="AG337" s="11">
        <f>-'OddsRatio_working_3-way'!U337/(3*'OddsRatio_working_3-way'!X337^(1/3))*COS(('OddsRatio_working_3-way'!Y337+2*PI())/3)</f>
        <v>-0.27108703064527168</v>
      </c>
      <c r="AH337" s="11">
        <f>-'OddsRatio_working_3-way'!U337/(3*'OddsRatio_working_3-way'!X337^(1/3))*COS(('OddsRatio_working_3-way'!Y337+4*PI())/3)</f>
        <v>-0.24599862827474817</v>
      </c>
      <c r="AI337" s="11">
        <f>'OddsRatio_working_3-way'!U337/(3*'OddsRatio_working_3-way'!X337^(1/3))*SIN(('OddsRatio_working_3-way'!Y337)/3)</f>
        <v>-1.4484795862159502E-2</v>
      </c>
      <c r="AJ337" s="11">
        <f>'OddsRatio_working_3-way'!U337/(3*'OddsRatio_working_3-way'!X337^(1/3))*SIN(('OddsRatio_working_3-way'!Y337+2*PI())/3)</f>
        <v>-0.4405669186262729</v>
      </c>
      <c r="AK337" s="11">
        <f>'OddsRatio_working_3-way'!U337/(3*'OddsRatio_working_3-way'!X337^(1/3))*SIN(('OddsRatio_working_3-way'!Y337+4*PI())/3)</f>
        <v>0.45505171448843235</v>
      </c>
      <c r="AL337" s="11">
        <f>'OddsRatio_working_3-way'!Z337+'OddsRatio_working_3-way'!AF337</f>
        <v>1.0341713178400396</v>
      </c>
      <c r="AM337" s="11">
        <f>'OddsRatio_working_3-way'!AA337+'OddsRatio_working_3-way'!AG337</f>
        <v>-0.54217406129054335</v>
      </c>
      <c r="AN337" s="11">
        <f>'OddsRatio_working_3-way'!AB337+'OddsRatio_working_3-way'!AH337</f>
        <v>-0.49199725654949633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1.0341713178400396</v>
      </c>
      <c r="AS337" s="11">
        <f>IF(('OddsRatio_working_3-way'!X337=0),IF(Q337&gt;0,-Q337^(1/3),(-Q337)^(1/3)),'OddsRatio_working_3-way'!AM337-'OddsRatio_working_3-way'!R337/3)</f>
        <v>-0.54217406129054335</v>
      </c>
      <c r="AT337" s="11">
        <f>IF(('OddsRatio_working_3-way'!X337=0),IF(Q337&gt;0,-Q337^(1/3),(-Q337)^(1/3)),'OddsRatio_working_3-way'!AN337-'OddsRatio_working_3-way'!R337/3)</f>
        <v>-0.49199725654949633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3.24</v>
      </c>
      <c r="B338" s="4">
        <f>IF('True_Odds_Calculator_3-way'!B339="","",'True_Odds_Calculator_3-way'!B339)</f>
        <v>3.28</v>
      </c>
      <c r="C338" s="4">
        <f>IF('True_Odds_Calculator_3-way'!C339="","",'True_Odds_Calculator_3-way'!C339)</f>
        <v>2.4500000000000002</v>
      </c>
      <c r="D338" s="9">
        <f t="shared" si="78"/>
        <v>0.30171178138490173</v>
      </c>
      <c r="E338" s="9">
        <f t="shared" si="79"/>
        <v>0.29799594111921135</v>
      </c>
      <c r="F338" s="9">
        <f t="shared" si="80"/>
        <v>0.40029227749588697</v>
      </c>
      <c r="G338" s="9">
        <f t="shared" si="81"/>
        <v>1.0332238616961749</v>
      </c>
      <c r="H338" s="9">
        <f t="shared" si="82"/>
        <v>3.3144214501994318</v>
      </c>
      <c r="I338" s="9">
        <f t="shared" si="83"/>
        <v>3.3557504046672784</v>
      </c>
      <c r="J338" s="9">
        <f t="shared" si="84"/>
        <v>2.4981745994594537</v>
      </c>
      <c r="K338" s="11">
        <f t="shared" si="85"/>
        <v>0.30864197530864196</v>
      </c>
      <c r="L338" s="11">
        <f t="shared" si="86"/>
        <v>0.3048780487804878</v>
      </c>
      <c r="M338" s="11">
        <f t="shared" si="87"/>
        <v>0.4081632653061224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-0.2844237966189187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0.22929225890898364</v>
      </c>
      <c r="Q338" s="11">
        <f>2*'OddsRatio_working_3-way'!K338*'OddsRatio_working_3-way'!L338*'OddsRatio_working_3-way'!M338</f>
        <v>7.6814827105187139E-2</v>
      </c>
      <c r="R338" s="11">
        <f t="shared" si="88"/>
        <v>0</v>
      </c>
      <c r="S338" s="11">
        <f t="shared" si="89"/>
        <v>-0.80616411718952519</v>
      </c>
      <c r="T338" s="11">
        <f t="shared" si="90"/>
        <v>-0.27007173105176718</v>
      </c>
      <c r="U338" s="11">
        <f>'OddsRatio_working_3-way'!S338-'OddsRatio_working_3-way'!R338^2/3</f>
        <v>-0.80616411718952519</v>
      </c>
      <c r="V338" s="11">
        <f>'OddsRatio_working_3-way'!S338*'OddsRatio_working_3-way'!R338/3-2*'OddsRatio_working_3-way'!R338^3/27-'OddsRatio_working_3-way'!T338</f>
        <v>0.27007173105176718</v>
      </c>
      <c r="W338" s="11">
        <f>'OddsRatio_working_3-way'!V338^2+4*'OddsRatio_working_3-way'!U338^3/27</f>
        <v>-4.6800053364098315E-3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0.13930070463722347</v>
      </c>
      <c r="Y338" s="11">
        <f>IF('OddsRatio_working_3-way'!W338&gt;=0,IF('OddsRatio_working_3-way'!V338+SQRT('OddsRatio_working_3-way'!W338)&gt;0,0,PI()),ACOS('OddsRatio_working_3-way'!V338/(2*'OddsRatio_working_3-way'!X338)))</f>
        <v>0.24808697973709171</v>
      </c>
      <c r="Z338" s="11">
        <f>'OddsRatio_working_3-way'!X338^(1/3)*COS('OddsRatio_working_3-way'!Y338/3)</f>
        <v>0.51661193084808743</v>
      </c>
      <c r="AA338" s="11">
        <f>'OddsRatio_working_3-way'!X338^(1/3)*COS(('OddsRatio_working_3-way'!Y338+2*PI())/3)</f>
        <v>-0.29538849468567174</v>
      </c>
      <c r="AB338" s="11">
        <f>'OddsRatio_working_3-way'!X338^(1/3)*COS(('OddsRatio_working_3-way'!Y338+4*PI())/3)</f>
        <v>-0.22122343616241577</v>
      </c>
      <c r="AC338" s="11">
        <f>'OddsRatio_working_3-way'!X338^(1/3)*SIN('OddsRatio_working_3-way'!Y338/3)</f>
        <v>4.281921650286629E-2</v>
      </c>
      <c r="AD338" s="11">
        <f>'OddsRatio_working_3-way'!X338^(1/3)*SIN(('OddsRatio_working_3-way'!Y338+2*PI())/3)</f>
        <v>0.42598944776114034</v>
      </c>
      <c r="AE338" s="11">
        <f>'OddsRatio_working_3-way'!X338^(1/3)*SIN(('OddsRatio_working_3-way'!Y338+4*PI())/3)</f>
        <v>-0.46880866426400652</v>
      </c>
      <c r="AF338" s="11">
        <f>-'OddsRatio_working_3-way'!U338/(3*'OddsRatio_working_3-way'!X338^(1/3))*COS(('OddsRatio_working_3-way'!Y338)/3)</f>
        <v>0.51661193084808743</v>
      </c>
      <c r="AG338" s="11">
        <f>-'OddsRatio_working_3-way'!U338/(3*'OddsRatio_working_3-way'!X338^(1/3))*COS(('OddsRatio_working_3-way'!Y338+2*PI())/3)</f>
        <v>-0.29538849468567174</v>
      </c>
      <c r="AH338" s="11">
        <f>-'OddsRatio_working_3-way'!U338/(3*'OddsRatio_working_3-way'!X338^(1/3))*COS(('OddsRatio_working_3-way'!Y338+4*PI())/3)</f>
        <v>-0.22122343616241577</v>
      </c>
      <c r="AI338" s="11">
        <f>'OddsRatio_working_3-way'!U338/(3*'OddsRatio_working_3-way'!X338^(1/3))*SIN(('OddsRatio_working_3-way'!Y338)/3)</f>
        <v>-4.281921650286629E-2</v>
      </c>
      <c r="AJ338" s="11">
        <f>'OddsRatio_working_3-way'!U338/(3*'OddsRatio_working_3-way'!X338^(1/3))*SIN(('OddsRatio_working_3-way'!Y338+2*PI())/3)</f>
        <v>-0.42598944776114034</v>
      </c>
      <c r="AK338" s="11">
        <f>'OddsRatio_working_3-way'!U338/(3*'OddsRatio_working_3-way'!X338^(1/3))*SIN(('OddsRatio_working_3-way'!Y338+4*PI())/3)</f>
        <v>0.46880866426400652</v>
      </c>
      <c r="AL338" s="11">
        <f>'OddsRatio_working_3-way'!Z338+'OddsRatio_working_3-way'!AF338</f>
        <v>1.0332238616961749</v>
      </c>
      <c r="AM338" s="11">
        <f>'OddsRatio_working_3-way'!AA338+'OddsRatio_working_3-way'!AG338</f>
        <v>-0.59077698937134349</v>
      </c>
      <c r="AN338" s="11">
        <f>'OddsRatio_working_3-way'!AB338+'OddsRatio_working_3-way'!AH338</f>
        <v>-0.44244687232483154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1.0332238616961749</v>
      </c>
      <c r="AS338" s="11">
        <f>IF(('OddsRatio_working_3-way'!X338=0),IF(Q338&gt;0,-Q338^(1/3),(-Q338)^(1/3)),'OddsRatio_working_3-way'!AM338-'OddsRatio_working_3-way'!R338/3)</f>
        <v>-0.59077698937134349</v>
      </c>
      <c r="AT338" s="11">
        <f>IF(('OddsRatio_working_3-way'!X338=0),IF(Q338&gt;0,-Q338^(1/3),(-Q338)^(1/3)),'OddsRatio_working_3-way'!AN338-'OddsRatio_working_3-way'!R338/3)</f>
        <v>-0.44244687232483154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3.24</v>
      </c>
      <c r="B339" s="4">
        <f>IF('True_Odds_Calculator_3-way'!B340="","",'True_Odds_Calculator_3-way'!B340)</f>
        <v>3.47</v>
      </c>
      <c r="C339" s="4">
        <f>IF('True_Odds_Calculator_3-way'!C340="","",'True_Odds_Calculator_3-way'!C340)</f>
        <v>2.35</v>
      </c>
      <c r="D339" s="9">
        <f t="shared" si="78"/>
        <v>0.30145472391179728</v>
      </c>
      <c r="E339" s="9">
        <f t="shared" si="79"/>
        <v>0.28127975592311555</v>
      </c>
      <c r="F339" s="9">
        <f t="shared" si="80"/>
        <v>0.41726552016508728</v>
      </c>
      <c r="G339" s="9">
        <f t="shared" si="81"/>
        <v>1.0344855958318895</v>
      </c>
      <c r="H339" s="9">
        <f t="shared" si="82"/>
        <v>3.3172477346634324</v>
      </c>
      <c r="I339" s="9">
        <f t="shared" si="83"/>
        <v>3.555179421704767</v>
      </c>
      <c r="J339" s="9">
        <f t="shared" si="84"/>
        <v>2.3965555543730503</v>
      </c>
      <c r="K339" s="11">
        <f t="shared" si="85"/>
        <v>0.30864197530864196</v>
      </c>
      <c r="L339" s="11">
        <f t="shared" si="86"/>
        <v>0.28818443804034583</v>
      </c>
      <c r="M339" s="11">
        <f t="shared" si="87"/>
        <v>0.42553191489361702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-0.28270688985631665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0.22936665281382923</v>
      </c>
      <c r="Q339" s="11">
        <f>2*'OddsRatio_working_3-way'!K339*'OddsRatio_working_3-way'!L339*'OddsRatio_working_3-way'!M339</f>
        <v>7.5698565285092154E-2</v>
      </c>
      <c r="R339" s="11">
        <f t="shared" si="88"/>
        <v>0</v>
      </c>
      <c r="S339" s="11">
        <f t="shared" si="89"/>
        <v>-0.81132317974423218</v>
      </c>
      <c r="T339" s="11">
        <f t="shared" si="90"/>
        <v>-0.26776342565816241</v>
      </c>
      <c r="U339" s="11">
        <f>'OddsRatio_working_3-way'!S339-'OddsRatio_working_3-way'!R339^2/3</f>
        <v>-0.81132317974423218</v>
      </c>
      <c r="V339" s="11">
        <f>'OddsRatio_working_3-way'!S339*'OddsRatio_working_3-way'!R339/3-2*'OddsRatio_working_3-way'!R339^3/27-'OddsRatio_working_3-way'!T339</f>
        <v>0.26776342565816241</v>
      </c>
      <c r="W339" s="11">
        <f>'OddsRatio_working_3-way'!V339^2+4*'OddsRatio_working_3-way'!U339^3/27</f>
        <v>-7.4212177260969403E-3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0.14064002794927483</v>
      </c>
      <c r="Y339" s="11">
        <f>IF('OddsRatio_working_3-way'!W339&gt;=0,IF('OddsRatio_working_3-way'!V339+SQRT('OddsRatio_working_3-way'!W339)&gt;0,0,PI()),ACOS('OddsRatio_working_3-way'!V339/(2*'OddsRatio_working_3-way'!X339)))</f>
        <v>0.31126794932351043</v>
      </c>
      <c r="Z339" s="11">
        <f>'OddsRatio_working_3-way'!X339^(1/3)*COS('OddsRatio_working_3-way'!Y339/3)</f>
        <v>0.51724279791594474</v>
      </c>
      <c r="AA339" s="11">
        <f>'OddsRatio_working_3-way'!X339^(1/3)*COS(('OddsRatio_working_3-way'!Y339+2*PI())/3)</f>
        <v>-0.30526591566810568</v>
      </c>
      <c r="AB339" s="11">
        <f>'OddsRatio_working_3-way'!X339^(1/3)*COS(('OddsRatio_working_3-way'!Y339+4*PI())/3)</f>
        <v>-0.21197688224783892</v>
      </c>
      <c r="AC339" s="11">
        <f>'OddsRatio_working_3-way'!X339^(1/3)*SIN('OddsRatio_working_3-way'!Y339/3)</f>
        <v>5.3860448557631009E-2</v>
      </c>
      <c r="AD339" s="11">
        <f>'OddsRatio_working_3-way'!X339^(1/3)*SIN(('OddsRatio_working_3-way'!Y339+2*PI())/3)</f>
        <v>0.42101517864093335</v>
      </c>
      <c r="AE339" s="11">
        <f>'OddsRatio_working_3-way'!X339^(1/3)*SIN(('OddsRatio_working_3-way'!Y339+4*PI())/3)</f>
        <v>-0.47487562719856435</v>
      </c>
      <c r="AF339" s="11">
        <f>-'OddsRatio_working_3-way'!U339/(3*'OddsRatio_working_3-way'!X339^(1/3))*COS(('OddsRatio_working_3-way'!Y339)/3)</f>
        <v>0.51724279791594474</v>
      </c>
      <c r="AG339" s="11">
        <f>-'OddsRatio_working_3-way'!U339/(3*'OddsRatio_working_3-way'!X339^(1/3))*COS(('OddsRatio_working_3-way'!Y339+2*PI())/3)</f>
        <v>-0.30526591566810568</v>
      </c>
      <c r="AH339" s="11">
        <f>-'OddsRatio_working_3-way'!U339/(3*'OddsRatio_working_3-way'!X339^(1/3))*COS(('OddsRatio_working_3-way'!Y339+4*PI())/3)</f>
        <v>-0.21197688224783892</v>
      </c>
      <c r="AI339" s="11">
        <f>'OddsRatio_working_3-way'!U339/(3*'OddsRatio_working_3-way'!X339^(1/3))*SIN(('OddsRatio_working_3-way'!Y339)/3)</f>
        <v>-5.3860448557631009E-2</v>
      </c>
      <c r="AJ339" s="11">
        <f>'OddsRatio_working_3-way'!U339/(3*'OddsRatio_working_3-way'!X339^(1/3))*SIN(('OddsRatio_working_3-way'!Y339+2*PI())/3)</f>
        <v>-0.42101517864093335</v>
      </c>
      <c r="AK339" s="11">
        <f>'OddsRatio_working_3-way'!U339/(3*'OddsRatio_working_3-way'!X339^(1/3))*SIN(('OddsRatio_working_3-way'!Y339+4*PI())/3)</f>
        <v>0.47487562719856435</v>
      </c>
      <c r="AL339" s="11">
        <f>'OddsRatio_working_3-way'!Z339+'OddsRatio_working_3-way'!AF339</f>
        <v>1.0344855958318895</v>
      </c>
      <c r="AM339" s="11">
        <f>'OddsRatio_working_3-way'!AA339+'OddsRatio_working_3-way'!AG339</f>
        <v>-0.61053183133621136</v>
      </c>
      <c r="AN339" s="11">
        <f>'OddsRatio_working_3-way'!AB339+'OddsRatio_working_3-way'!AH339</f>
        <v>-0.42395376449567784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1.0344855958318895</v>
      </c>
      <c r="AS339" s="11">
        <f>IF(('OddsRatio_working_3-way'!X339=0),IF(Q339&gt;0,-Q339^(1/3),(-Q339)^(1/3)),'OddsRatio_working_3-way'!AM339-'OddsRatio_working_3-way'!R339/3)</f>
        <v>-0.61053183133621136</v>
      </c>
      <c r="AT339" s="11">
        <f>IF(('OddsRatio_working_3-way'!X339=0),IF(Q339&gt;0,-Q339^(1/3),(-Q339)^(1/3)),'OddsRatio_working_3-way'!AN339-'OddsRatio_working_3-way'!R339/3)</f>
        <v>-0.42395376449567784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2.94</v>
      </c>
      <c r="B340" s="4">
        <f>IF('True_Odds_Calculator_3-way'!B341="","",'True_Odds_Calculator_3-way'!B341)</f>
        <v>3.13</v>
      </c>
      <c r="C340" s="4">
        <f>IF('True_Odds_Calculator_3-way'!C341="","",'True_Odds_Calculator_3-way'!C341)</f>
        <v>2.76</v>
      </c>
      <c r="D340" s="9">
        <f t="shared" si="78"/>
        <v>0.33281706528568444</v>
      </c>
      <c r="E340" s="9">
        <f t="shared" si="79"/>
        <v>0.31240377226353228</v>
      </c>
      <c r="F340" s="9">
        <f t="shared" si="80"/>
        <v>0.3547791624507835</v>
      </c>
      <c r="G340" s="9">
        <f t="shared" si="81"/>
        <v>1.0333266082344004</v>
      </c>
      <c r="H340" s="9">
        <f t="shared" si="82"/>
        <v>3.0046536199747367</v>
      </c>
      <c r="I340" s="9">
        <f t="shared" si="83"/>
        <v>3.2009856755392727</v>
      </c>
      <c r="J340" s="9">
        <f t="shared" si="84"/>
        <v>2.8186548304925441</v>
      </c>
      <c r="K340" s="11">
        <f t="shared" si="85"/>
        <v>0.3401360544217687</v>
      </c>
      <c r="L340" s="11">
        <f t="shared" si="86"/>
        <v>0.31948881789137379</v>
      </c>
      <c r="M340" s="11">
        <f t="shared" si="87"/>
        <v>0.3623188405797102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-0.28634740463764352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0.22954498278452007</v>
      </c>
      <c r="Q340" s="11">
        <f>2*'OddsRatio_working_3-way'!K340*'OddsRatio_working_3-way'!L340*'OddsRatio_working_3-way'!M340</f>
        <v>7.8746134745975999E-2</v>
      </c>
      <c r="R340" s="11">
        <f t="shared" si="88"/>
        <v>0</v>
      </c>
      <c r="S340" s="11">
        <f t="shared" si="89"/>
        <v>-0.80163109239630193</v>
      </c>
      <c r="T340" s="11">
        <f t="shared" si="90"/>
        <v>-0.27500209001588399</v>
      </c>
      <c r="U340" s="11">
        <f>'OddsRatio_working_3-way'!S340-'OddsRatio_working_3-way'!R340^2/3</f>
        <v>-0.80163109239630193</v>
      </c>
      <c r="V340" s="11">
        <f>'OddsRatio_working_3-way'!S340*'OddsRatio_working_3-way'!R340/3-2*'OddsRatio_working_3-way'!R340^3/27-'OddsRatio_working_3-way'!T340</f>
        <v>0.27500209001588399</v>
      </c>
      <c r="W340" s="11">
        <f>'OddsRatio_working_3-way'!V340^2+4*'OddsRatio_working_3-way'!U340^3/27</f>
        <v>-6.9060409432265824E-4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0.13812743536986691</v>
      </c>
      <c r="Y340" s="11">
        <f>IF('OddsRatio_working_3-way'!W340&gt;=0,IF('OddsRatio_working_3-way'!V340+SQRT('OddsRatio_working_3-way'!W340)&gt;0,0,PI()),ACOS('OddsRatio_working_3-way'!V340/(2*'OddsRatio_working_3-way'!X340)))</f>
        <v>9.5271239650195794E-2</v>
      </c>
      <c r="Z340" s="11">
        <f>'OddsRatio_working_3-way'!X340^(1/3)*COS('OddsRatio_working_3-way'!Y340/3)</f>
        <v>0.51666330411720029</v>
      </c>
      <c r="AA340" s="11">
        <f>'OddsRatio_working_3-way'!X340^(1/3)*COS(('OddsRatio_working_3-way'!Y340+2*PI())/3)</f>
        <v>-0.27254593125589305</v>
      </c>
      <c r="AB340" s="11">
        <f>'OddsRatio_working_3-way'!X340^(1/3)*COS(('OddsRatio_working_3-way'!Y340+4*PI())/3)</f>
        <v>-0.24411737286130752</v>
      </c>
      <c r="AC340" s="11">
        <f>'OddsRatio_working_3-way'!X340^(1/3)*SIN('OddsRatio_working_3-way'!Y340/3)</f>
        <v>1.6413235841787135E-2</v>
      </c>
      <c r="AD340" s="11">
        <f>'OddsRatio_working_3-way'!X340^(1/3)*SIN(('OddsRatio_working_3-way'!Y340+2*PI())/3)</f>
        <v>0.43923692864780706</v>
      </c>
      <c r="AE340" s="11">
        <f>'OddsRatio_working_3-way'!X340^(1/3)*SIN(('OddsRatio_working_3-way'!Y340+4*PI())/3)</f>
        <v>-0.455650164489594</v>
      </c>
      <c r="AF340" s="11">
        <f>-'OddsRatio_working_3-way'!U340/(3*'OddsRatio_working_3-way'!X340^(1/3))*COS(('OddsRatio_working_3-way'!Y340)/3)</f>
        <v>0.51666330411720007</v>
      </c>
      <c r="AG340" s="11">
        <f>-'OddsRatio_working_3-way'!U340/(3*'OddsRatio_working_3-way'!X340^(1/3))*COS(('OddsRatio_working_3-way'!Y340+2*PI())/3)</f>
        <v>-0.27254593125589294</v>
      </c>
      <c r="AH340" s="11">
        <f>-'OddsRatio_working_3-way'!U340/(3*'OddsRatio_working_3-way'!X340^(1/3))*COS(('OddsRatio_working_3-way'!Y340+4*PI())/3)</f>
        <v>-0.24411737286130741</v>
      </c>
      <c r="AI340" s="11">
        <f>'OddsRatio_working_3-way'!U340/(3*'OddsRatio_working_3-way'!X340^(1/3))*SIN(('OddsRatio_working_3-way'!Y340)/3)</f>
        <v>-1.6413235841787128E-2</v>
      </c>
      <c r="AJ340" s="11">
        <f>'OddsRatio_working_3-way'!U340/(3*'OddsRatio_working_3-way'!X340^(1/3))*SIN(('OddsRatio_working_3-way'!Y340+2*PI())/3)</f>
        <v>-0.43923692864780689</v>
      </c>
      <c r="AK340" s="11">
        <f>'OddsRatio_working_3-way'!U340/(3*'OddsRatio_working_3-way'!X340^(1/3))*SIN(('OddsRatio_working_3-way'!Y340+4*PI())/3)</f>
        <v>0.45565016448959378</v>
      </c>
      <c r="AL340" s="11">
        <f>'OddsRatio_working_3-way'!Z340+'OddsRatio_working_3-way'!AF340</f>
        <v>1.0333266082344004</v>
      </c>
      <c r="AM340" s="11">
        <f>'OddsRatio_working_3-way'!AA340+'OddsRatio_working_3-way'!AG340</f>
        <v>-0.54509186251178599</v>
      </c>
      <c r="AN340" s="11">
        <f>'OddsRatio_working_3-way'!AB340+'OddsRatio_working_3-way'!AH340</f>
        <v>-0.48823474572261494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1.0333266082344004</v>
      </c>
      <c r="AS340" s="11">
        <f>IF(('OddsRatio_working_3-way'!X340=0),IF(Q340&gt;0,-Q340^(1/3),(-Q340)^(1/3)),'OddsRatio_working_3-way'!AM340-'OddsRatio_working_3-way'!R340/3)</f>
        <v>-0.54509186251178599</v>
      </c>
      <c r="AT340" s="11">
        <f>IF(('OddsRatio_working_3-way'!X340=0),IF(Q340&gt;0,-Q340^(1/3),(-Q340)^(1/3)),'OddsRatio_working_3-way'!AN340-'OddsRatio_working_3-way'!R340/3)</f>
        <v>-0.48823474572261494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1.77</v>
      </c>
      <c r="B341" s="4">
        <f>IF('True_Odds_Calculator_3-way'!B342="","",'True_Odds_Calculator_3-way'!B342)</f>
        <v>3.77</v>
      </c>
      <c r="C341" s="4">
        <f>IF('True_Odds_Calculator_3-way'!C342="","",'True_Odds_Calculator_3-way'!C342)</f>
        <v>5.17</v>
      </c>
      <c r="D341" s="9">
        <f t="shared" si="78"/>
        <v>0.5551557632429851</v>
      </c>
      <c r="E341" s="9">
        <f t="shared" si="79"/>
        <v>0.25756034612448925</v>
      </c>
      <c r="F341" s="9">
        <f t="shared" si="80"/>
        <v>0.18728389063252543</v>
      </c>
      <c r="G341" s="9">
        <f t="shared" si="81"/>
        <v>1.0406444933964631</v>
      </c>
      <c r="H341" s="9">
        <f t="shared" si="82"/>
        <v>1.8012962599152769</v>
      </c>
      <c r="I341" s="9">
        <f t="shared" si="83"/>
        <v>3.882585246708202</v>
      </c>
      <c r="J341" s="9">
        <f t="shared" si="84"/>
        <v>5.3394875374632509</v>
      </c>
      <c r="K341" s="11">
        <f t="shared" si="85"/>
        <v>0.56497175141242939</v>
      </c>
      <c r="L341" s="11">
        <f t="shared" si="86"/>
        <v>0.26525198938992045</v>
      </c>
      <c r="M341" s="11">
        <f t="shared" si="87"/>
        <v>0.19342359767891684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-0.2578109680214955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0.22348543183689984</v>
      </c>
      <c r="Q341" s="11">
        <f>2*'OddsRatio_working_3-way'!K341*'OddsRatio_working_3-way'!L341*'OddsRatio_working_3-way'!M341</f>
        <v>5.7972874665862477E-2</v>
      </c>
      <c r="R341" s="11">
        <f t="shared" si="88"/>
        <v>0</v>
      </c>
      <c r="S341" s="11">
        <f t="shared" si="89"/>
        <v>-0.86685773515371267</v>
      </c>
      <c r="T341" s="11">
        <f t="shared" si="90"/>
        <v>-0.22486581975452988</v>
      </c>
      <c r="U341" s="11">
        <f>'OddsRatio_working_3-way'!S341-'OddsRatio_working_3-way'!R341^2/3</f>
        <v>-0.86685773515371267</v>
      </c>
      <c r="V341" s="11">
        <f>'OddsRatio_working_3-way'!S341*'OddsRatio_working_3-way'!R341/3-2*'OddsRatio_working_3-way'!R341^3/27-'OddsRatio_working_3-way'!T341</f>
        <v>0.22486581975452988</v>
      </c>
      <c r="W341" s="11">
        <f>'OddsRatio_working_3-way'!V341^2+4*'OddsRatio_working_3-way'!U341^3/27</f>
        <v>-4.5938118495661387E-2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0.15532446313245227</v>
      </c>
      <c r="Y341" s="11">
        <f>IF('OddsRatio_working_3-way'!W341&gt;=0,IF('OddsRatio_working_3-way'!V341+SQRT('OddsRatio_working_3-way'!W341)&gt;0,0,PI()),ACOS('OddsRatio_working_3-way'!V341/(2*'OddsRatio_working_3-way'!X341)))</f>
        <v>0.76141805788363359</v>
      </c>
      <c r="Z341" s="11">
        <f>'OddsRatio_working_3-way'!X341^(1/3)*COS('OddsRatio_working_3-way'!Y341/3)</f>
        <v>0.52032224669823157</v>
      </c>
      <c r="AA341" s="11">
        <f>'OddsRatio_working_3-way'!X341^(1/3)*COS(('OddsRatio_working_3-way'!Y341+2*PI())/3)</f>
        <v>-0.37704997432133924</v>
      </c>
      <c r="AB341" s="11">
        <f>'OddsRatio_working_3-way'!X341^(1/3)*COS(('OddsRatio_working_3-way'!Y341+4*PI())/3)</f>
        <v>-0.14327227237689247</v>
      </c>
      <c r="AC341" s="11">
        <f>'OddsRatio_working_3-way'!X341^(1/3)*SIN('OddsRatio_working_3-way'!Y341/3)</f>
        <v>0.13497161914815861</v>
      </c>
      <c r="AD341" s="11">
        <f>'OddsRatio_working_3-way'!X341^(1/3)*SIN(('OddsRatio_working_3-way'!Y341+2*PI())/3)</f>
        <v>0.38312647422078305</v>
      </c>
      <c r="AE341" s="11">
        <f>'OddsRatio_working_3-way'!X341^(1/3)*SIN(('OddsRatio_working_3-way'!Y341+4*PI())/3)</f>
        <v>-0.51809809336894153</v>
      </c>
      <c r="AF341" s="11">
        <f>-'OddsRatio_working_3-way'!U341/(3*'OddsRatio_working_3-way'!X341^(1/3))*COS(('OddsRatio_working_3-way'!Y341)/3)</f>
        <v>0.52032224669823157</v>
      </c>
      <c r="AG341" s="11">
        <f>-'OddsRatio_working_3-way'!U341/(3*'OddsRatio_working_3-way'!X341^(1/3))*COS(('OddsRatio_working_3-way'!Y341+2*PI())/3)</f>
        <v>-0.37704997432133924</v>
      </c>
      <c r="AH341" s="11">
        <f>-'OddsRatio_working_3-way'!U341/(3*'OddsRatio_working_3-way'!X341^(1/3))*COS(('OddsRatio_working_3-way'!Y341+4*PI())/3)</f>
        <v>-0.14327227237689247</v>
      </c>
      <c r="AI341" s="11">
        <f>'OddsRatio_working_3-way'!U341/(3*'OddsRatio_working_3-way'!X341^(1/3))*SIN(('OddsRatio_working_3-way'!Y341)/3)</f>
        <v>-0.13497161914815861</v>
      </c>
      <c r="AJ341" s="11">
        <f>'OddsRatio_working_3-way'!U341/(3*'OddsRatio_working_3-way'!X341^(1/3))*SIN(('OddsRatio_working_3-way'!Y341+2*PI())/3)</f>
        <v>-0.38312647422078305</v>
      </c>
      <c r="AK341" s="11">
        <f>'OddsRatio_working_3-way'!U341/(3*'OddsRatio_working_3-way'!X341^(1/3))*SIN(('OddsRatio_working_3-way'!Y341+4*PI())/3)</f>
        <v>0.51809809336894153</v>
      </c>
      <c r="AL341" s="11">
        <f>'OddsRatio_working_3-way'!Z341+'OddsRatio_working_3-way'!AF341</f>
        <v>1.0406444933964631</v>
      </c>
      <c r="AM341" s="11">
        <f>'OddsRatio_working_3-way'!AA341+'OddsRatio_working_3-way'!AG341</f>
        <v>-0.75409994864267849</v>
      </c>
      <c r="AN341" s="11">
        <f>'OddsRatio_working_3-way'!AB341+'OddsRatio_working_3-way'!AH341</f>
        <v>-0.28654454475378494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1.0406444933964631</v>
      </c>
      <c r="AS341" s="11">
        <f>IF(('OddsRatio_working_3-way'!X341=0),IF(Q341&gt;0,-Q341^(1/3),(-Q341)^(1/3)),'OddsRatio_working_3-way'!AM341-'OddsRatio_working_3-way'!R341/3)</f>
        <v>-0.75409994864267849</v>
      </c>
      <c r="AT341" s="11">
        <f>IF(('OddsRatio_working_3-way'!X341=0),IF(Q341&gt;0,-Q341^(1/3),(-Q341)^(1/3)),'OddsRatio_working_3-way'!AN341-'OddsRatio_working_3-way'!R341/3)</f>
        <v>-0.28654454475378494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4.87</v>
      </c>
      <c r="B342" s="4">
        <f>IF('True_Odds_Calculator_3-way'!B343="","",'True_Odds_Calculator_3-way'!B343)</f>
        <v>4.2699999999999996</v>
      </c>
      <c r="C342" s="4">
        <f>IF('True_Odds_Calculator_3-way'!C343="","",'True_Odds_Calculator_3-way'!C343)</f>
        <v>1.71</v>
      </c>
      <c r="D342" s="9">
        <f t="shared" si="78"/>
        <v>0.19860422173084133</v>
      </c>
      <c r="E342" s="9">
        <f t="shared" si="79"/>
        <v>0.22678119759847579</v>
      </c>
      <c r="F342" s="9">
        <f t="shared" si="80"/>
        <v>0.57461458067068261</v>
      </c>
      <c r="G342" s="9">
        <f t="shared" si="81"/>
        <v>1.0426717552524889</v>
      </c>
      <c r="H342" s="9">
        <f t="shared" si="82"/>
        <v>5.0351396928271317</v>
      </c>
      <c r="I342" s="9">
        <f t="shared" si="83"/>
        <v>4.4095366396756388</v>
      </c>
      <c r="J342" s="9">
        <f t="shared" si="84"/>
        <v>1.7402969462292674</v>
      </c>
      <c r="K342" s="11">
        <f t="shared" si="85"/>
        <v>0.20533880903490759</v>
      </c>
      <c r="L342" s="11">
        <f t="shared" si="86"/>
        <v>0.23419203747072601</v>
      </c>
      <c r="M342" s="11">
        <f t="shared" si="87"/>
        <v>0.58479532163742687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-0.25267607366279832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0.22075813179451698</v>
      </c>
      <c r="Q342" s="11">
        <f>2*'OddsRatio_working_3-way'!K342*'OddsRatio_working_3-way'!L342*'OddsRatio_working_3-way'!M342</f>
        <v>5.62441100113419E-2</v>
      </c>
      <c r="R342" s="11">
        <f t="shared" si="88"/>
        <v>0</v>
      </c>
      <c r="S342" s="11">
        <f t="shared" si="89"/>
        <v>-0.87368039480114557</v>
      </c>
      <c r="T342" s="11">
        <f t="shared" si="90"/>
        <v>-0.22259373115952752</v>
      </c>
      <c r="U342" s="11">
        <f>'OddsRatio_working_3-way'!S342-'OddsRatio_working_3-way'!R342^2/3</f>
        <v>-0.87368039480114557</v>
      </c>
      <c r="V342" s="11">
        <f>'OddsRatio_working_3-way'!S342*'OddsRatio_working_3-way'!R342/3-2*'OddsRatio_working_3-way'!R342^3/27-'OddsRatio_working_3-way'!T342</f>
        <v>0.22259373115952752</v>
      </c>
      <c r="W342" s="11">
        <f>'OddsRatio_working_3-way'!V342^2+4*'OddsRatio_working_3-way'!U342^3/27</f>
        <v>-4.9251360563356071E-2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0.15716180333884891</v>
      </c>
      <c r="Y342" s="11">
        <f>IF('OddsRatio_working_3-way'!W342&gt;=0,IF('OddsRatio_working_3-way'!V342+SQRT('OddsRatio_working_3-way'!W342)&gt;0,0,PI()),ACOS('OddsRatio_working_3-way'!V342/(2*'OddsRatio_working_3-way'!X342)))</f>
        <v>0.78389709535089824</v>
      </c>
      <c r="Z342" s="11">
        <f>'OddsRatio_working_3-way'!X342^(1/3)*COS('OddsRatio_working_3-way'!Y342/3)</f>
        <v>0.52133587762624445</v>
      </c>
      <c r="AA342" s="11">
        <f>'OddsRatio_working_3-way'!X342^(1/3)*COS(('OddsRatio_working_3-way'!Y342+2*PI())/3)</f>
        <v>-0.38140225756732538</v>
      </c>
      <c r="AB342" s="11">
        <f>'OddsRatio_working_3-way'!X342^(1/3)*COS(('OddsRatio_working_3-way'!Y342+4*PI())/3)</f>
        <v>-0.13993362005891916</v>
      </c>
      <c r="AC342" s="11">
        <f>'OddsRatio_working_3-way'!X342^(1/3)*SIN('OddsRatio_working_3-way'!Y342/3)</f>
        <v>0.13941198286633066</v>
      </c>
      <c r="AD342" s="11">
        <f>'OddsRatio_working_3-way'!X342^(1/3)*SIN(('OddsRatio_working_3-way'!Y342+2*PI())/3)</f>
        <v>0.38178412249541771</v>
      </c>
      <c r="AE342" s="11">
        <f>'OddsRatio_working_3-way'!X342^(1/3)*SIN(('OddsRatio_working_3-way'!Y342+4*PI())/3)</f>
        <v>-0.52119610536174821</v>
      </c>
      <c r="AF342" s="11">
        <f>-'OddsRatio_working_3-way'!U342/(3*'OddsRatio_working_3-way'!X342^(1/3))*COS(('OddsRatio_working_3-way'!Y342)/3)</f>
        <v>0.52133587762624445</v>
      </c>
      <c r="AG342" s="11">
        <f>-'OddsRatio_working_3-way'!U342/(3*'OddsRatio_working_3-way'!X342^(1/3))*COS(('OddsRatio_working_3-way'!Y342+2*PI())/3)</f>
        <v>-0.38140225756732538</v>
      </c>
      <c r="AH342" s="11">
        <f>-'OddsRatio_working_3-way'!U342/(3*'OddsRatio_working_3-way'!X342^(1/3))*COS(('OddsRatio_working_3-way'!Y342+4*PI())/3)</f>
        <v>-0.13993362005891916</v>
      </c>
      <c r="AI342" s="11">
        <f>'OddsRatio_working_3-way'!U342/(3*'OddsRatio_working_3-way'!X342^(1/3))*SIN(('OddsRatio_working_3-way'!Y342)/3)</f>
        <v>-0.13941198286633066</v>
      </c>
      <c r="AJ342" s="11">
        <f>'OddsRatio_working_3-way'!U342/(3*'OddsRatio_working_3-way'!X342^(1/3))*SIN(('OddsRatio_working_3-way'!Y342+2*PI())/3)</f>
        <v>-0.38178412249541771</v>
      </c>
      <c r="AK342" s="11">
        <f>'OddsRatio_working_3-way'!U342/(3*'OddsRatio_working_3-way'!X342^(1/3))*SIN(('OddsRatio_working_3-way'!Y342+4*PI())/3)</f>
        <v>0.52119610536174821</v>
      </c>
      <c r="AL342" s="11">
        <f>'OddsRatio_working_3-way'!Z342+'OddsRatio_working_3-way'!AF342</f>
        <v>1.0426717552524889</v>
      </c>
      <c r="AM342" s="11">
        <f>'OddsRatio_working_3-way'!AA342+'OddsRatio_working_3-way'!AG342</f>
        <v>-0.76280451513465075</v>
      </c>
      <c r="AN342" s="11">
        <f>'OddsRatio_working_3-way'!AB342+'OddsRatio_working_3-way'!AH342</f>
        <v>-0.27986724011783831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1.0426717552524889</v>
      </c>
      <c r="AS342" s="11">
        <f>IF(('OddsRatio_working_3-way'!X342=0),IF(Q342&gt;0,-Q342^(1/3),(-Q342)^(1/3)),'OddsRatio_working_3-way'!AM342-'OddsRatio_working_3-way'!R342/3)</f>
        <v>-0.76280451513465075</v>
      </c>
      <c r="AT342" s="11">
        <f>IF(('OddsRatio_working_3-way'!X342=0),IF(Q342&gt;0,-Q342^(1/3),(-Q342)^(1/3)),'OddsRatio_working_3-way'!AN342-'OddsRatio_working_3-way'!R342/3)</f>
        <v>-0.27986724011783831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1.57</v>
      </c>
      <c r="B343" s="4">
        <f>IF('True_Odds_Calculator_3-way'!B344="","",'True_Odds_Calculator_3-way'!B344)</f>
        <v>3.49</v>
      </c>
      <c r="C343" s="4">
        <f>IF('True_Odds_Calculator_3-way'!C344="","",'True_Odds_Calculator_3-way'!C344)</f>
        <v>7.41</v>
      </c>
      <c r="D343" s="9">
        <f t="shared" si="78"/>
        <v>0.61187105200626057</v>
      </c>
      <c r="E343" s="9">
        <f t="shared" si="79"/>
        <v>0.26517981260747242</v>
      </c>
      <c r="F343" s="9">
        <f t="shared" si="80"/>
        <v>0.12294913538626712</v>
      </c>
      <c r="G343" s="9">
        <f t="shared" si="81"/>
        <v>1.1128618958254257</v>
      </c>
      <c r="H343" s="9">
        <f t="shared" si="82"/>
        <v>1.6343312806204928</v>
      </c>
      <c r="I343" s="9">
        <f t="shared" si="83"/>
        <v>3.7710261206053106</v>
      </c>
      <c r="J343" s="9">
        <f t="shared" si="84"/>
        <v>8.1334447522409796</v>
      </c>
      <c r="K343" s="11">
        <f t="shared" si="85"/>
        <v>0.63694267515923564</v>
      </c>
      <c r="L343" s="11">
        <f t="shared" si="86"/>
        <v>0.28653295128939826</v>
      </c>
      <c r="M343" s="11">
        <f t="shared" si="87"/>
        <v>0.1349527665317139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-0.22407269878662228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0.23324196504212774</v>
      </c>
      <c r="Q343" s="11">
        <f>2*'OddsRatio_working_3-way'!K343*'OddsRatio_working_3-way'!L343*'OddsRatio_working_3-way'!M343</f>
        <v>4.9259126724842187E-2</v>
      </c>
      <c r="R343" s="11">
        <f t="shared" si="88"/>
        <v>0</v>
      </c>
      <c r="S343" s="11">
        <f t="shared" si="89"/>
        <v>-1.0409209435382267</v>
      </c>
      <c r="T343" s="11">
        <f t="shared" si="90"/>
        <v>-0.21983546854028022</v>
      </c>
      <c r="U343" s="11">
        <f>'OddsRatio_working_3-way'!S343-'OddsRatio_working_3-way'!R343^2/3</f>
        <v>-1.0409209435382267</v>
      </c>
      <c r="V343" s="11">
        <f>'OddsRatio_working_3-way'!S343*'OddsRatio_working_3-way'!R343/3-2*'OddsRatio_working_3-way'!R343^3/27-'OddsRatio_working_3-way'!T343</f>
        <v>0.21983546854028022</v>
      </c>
      <c r="W343" s="11">
        <f>'OddsRatio_working_3-way'!V343^2+4*'OddsRatio_working_3-way'!U343^3/27</f>
        <v>-0.1187619852252112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0.20438298513668873</v>
      </c>
      <c r="Y343" s="11">
        <f>IF('OddsRatio_working_3-way'!W343&gt;=0,IF('OddsRatio_working_3-way'!V343+SQRT('OddsRatio_working_3-way'!W343)&gt;0,0,PI()),ACOS('OddsRatio_working_3-way'!V343/(2*'OddsRatio_working_3-way'!X343)))</f>
        <v>1.0029676205952873</v>
      </c>
      <c r="Z343" s="11">
        <f>'OddsRatio_working_3-way'!X343^(1/3)*COS('OddsRatio_working_3-way'!Y343/3)</f>
        <v>0.55643094791271286</v>
      </c>
      <c r="AA343" s="11">
        <f>'OddsRatio_working_3-way'!X343^(1/3)*COS(('OddsRatio_working_3-way'!Y343+2*PI())/3)</f>
        <v>-0.44560330516960961</v>
      </c>
      <c r="AB343" s="11">
        <f>'OddsRatio_working_3-way'!X343^(1/3)*COS(('OddsRatio_working_3-way'!Y343+4*PI())/3)</f>
        <v>-0.11082764274310339</v>
      </c>
      <c r="AC343" s="11">
        <f>'OddsRatio_working_3-way'!X343^(1/3)*SIN('OddsRatio_working_3-way'!Y343/3)</f>
        <v>0.19328281882007878</v>
      </c>
      <c r="AD343" s="11">
        <f>'OddsRatio_working_3-way'!X343^(1/3)*SIN(('OddsRatio_working_3-way'!Y343+2*PI())/3)</f>
        <v>0.38524192693422576</v>
      </c>
      <c r="AE343" s="11">
        <f>'OddsRatio_working_3-way'!X343^(1/3)*SIN(('OddsRatio_working_3-way'!Y343+4*PI())/3)</f>
        <v>-0.57852474575430446</v>
      </c>
      <c r="AF343" s="11">
        <f>-'OddsRatio_working_3-way'!U343/(3*'OddsRatio_working_3-way'!X343^(1/3))*COS(('OddsRatio_working_3-way'!Y343)/3)</f>
        <v>0.55643094791271286</v>
      </c>
      <c r="AG343" s="11">
        <f>-'OddsRatio_working_3-way'!U343/(3*'OddsRatio_working_3-way'!X343^(1/3))*COS(('OddsRatio_working_3-way'!Y343+2*PI())/3)</f>
        <v>-0.44560330516960961</v>
      </c>
      <c r="AH343" s="11">
        <f>-'OddsRatio_working_3-way'!U343/(3*'OddsRatio_working_3-way'!X343^(1/3))*COS(('OddsRatio_working_3-way'!Y343+4*PI())/3)</f>
        <v>-0.11082764274310339</v>
      </c>
      <c r="AI343" s="11">
        <f>'OddsRatio_working_3-way'!U343/(3*'OddsRatio_working_3-way'!X343^(1/3))*SIN(('OddsRatio_working_3-way'!Y343)/3)</f>
        <v>-0.19328281882007878</v>
      </c>
      <c r="AJ343" s="11">
        <f>'OddsRatio_working_3-way'!U343/(3*'OddsRatio_working_3-way'!X343^(1/3))*SIN(('OddsRatio_working_3-way'!Y343+2*PI())/3)</f>
        <v>-0.38524192693422576</v>
      </c>
      <c r="AK343" s="11">
        <f>'OddsRatio_working_3-way'!U343/(3*'OddsRatio_working_3-way'!X343^(1/3))*SIN(('OddsRatio_working_3-way'!Y343+4*PI())/3)</f>
        <v>0.57852474575430446</v>
      </c>
      <c r="AL343" s="11">
        <f>'OddsRatio_working_3-way'!Z343+'OddsRatio_working_3-way'!AF343</f>
        <v>1.1128618958254257</v>
      </c>
      <c r="AM343" s="11">
        <f>'OddsRatio_working_3-way'!AA343+'OddsRatio_working_3-way'!AG343</f>
        <v>-0.89120661033921922</v>
      </c>
      <c r="AN343" s="11">
        <f>'OddsRatio_working_3-way'!AB343+'OddsRatio_working_3-way'!AH343</f>
        <v>-0.22165528548620678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1.1128618958254257</v>
      </c>
      <c r="AS343" s="11">
        <f>IF(('OddsRatio_working_3-way'!X343=0),IF(Q343&gt;0,-Q343^(1/3),(-Q343)^(1/3)),'OddsRatio_working_3-way'!AM343-'OddsRatio_working_3-way'!R343/3)</f>
        <v>-0.89120661033921922</v>
      </c>
      <c r="AT343" s="11">
        <f>IF(('OddsRatio_working_3-way'!X343=0),IF(Q343&gt;0,-Q343^(1/3),(-Q343)^(1/3)),'OddsRatio_working_3-way'!AN343-'OddsRatio_working_3-way'!R343/3)</f>
        <v>-0.22165528548620678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2.41</v>
      </c>
      <c r="B344" s="4">
        <f>IF('True_Odds_Calculator_3-way'!B345="","",'True_Odds_Calculator_3-way'!B345)</f>
        <v>3.22</v>
      </c>
      <c r="C344" s="4">
        <f>IF('True_Odds_Calculator_3-way'!C345="","",'True_Odds_Calculator_3-way'!C345)</f>
        <v>3.08</v>
      </c>
      <c r="D344" s="9">
        <f t="shared" si="78"/>
        <v>0.39684020677758597</v>
      </c>
      <c r="E344" s="9">
        <f t="shared" si="79"/>
        <v>0.29472066134722036</v>
      </c>
      <c r="F344" s="9">
        <f t="shared" si="80"/>
        <v>0.30843913187519345</v>
      </c>
      <c r="G344" s="9">
        <f t="shared" si="81"/>
        <v>1.077947485382625</v>
      </c>
      <c r="H344" s="9">
        <f t="shared" si="82"/>
        <v>2.5199059543895017</v>
      </c>
      <c r="I344" s="9">
        <f t="shared" si="83"/>
        <v>3.3930434175494275</v>
      </c>
      <c r="J344" s="9">
        <f t="shared" si="84"/>
        <v>3.2421307695958603</v>
      </c>
      <c r="K344" s="11">
        <f t="shared" si="85"/>
        <v>0.41493775933609955</v>
      </c>
      <c r="L344" s="11">
        <f t="shared" si="86"/>
        <v>0.3105590062111801</v>
      </c>
      <c r="M344" s="11">
        <f t="shared" si="87"/>
        <v>0.32467532467532467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-0.27240294047850555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0.23889797993558204</v>
      </c>
      <c r="Q344" s="11">
        <f>2*'OddsRatio_working_3-way'!K344*'OddsRatio_working_3-way'!L344*'OddsRatio_working_3-way'!M344</f>
        <v>8.3677050765527852E-2</v>
      </c>
      <c r="R344" s="11">
        <f t="shared" si="88"/>
        <v>0</v>
      </c>
      <c r="S344" s="11">
        <f t="shared" si="89"/>
        <v>-0.87700220678944074</v>
      </c>
      <c r="T344" s="11">
        <f t="shared" si="90"/>
        <v>-0.30718115824498798</v>
      </c>
      <c r="U344" s="11">
        <f>'OddsRatio_working_3-way'!S344-'OddsRatio_working_3-way'!R344^2/3</f>
        <v>-0.87700220678944074</v>
      </c>
      <c r="V344" s="11">
        <f>'OddsRatio_working_3-way'!S344*'OddsRatio_working_3-way'!R344/3-2*'OddsRatio_working_3-way'!R344^3/27-'OddsRatio_working_3-way'!T344</f>
        <v>0.30718115824498798</v>
      </c>
      <c r="W344" s="11">
        <f>'OddsRatio_working_3-way'!V344^2+4*'OddsRatio_working_3-way'!U344^3/27</f>
        <v>-5.5702878607609974E-3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0.15805896988267809</v>
      </c>
      <c r="Y344" s="11">
        <f>IF('OddsRatio_working_3-way'!W344&gt;=0,IF('OddsRatio_working_3-way'!V344+SQRT('OddsRatio_working_3-way'!W344)&gt;0,0,PI()),ACOS('OddsRatio_working_3-way'!V344/(2*'OddsRatio_working_3-way'!X344)))</f>
        <v>0.23834688549730432</v>
      </c>
      <c r="Z344" s="11">
        <f>'OddsRatio_working_3-way'!X344^(1/3)*COS('OddsRatio_working_3-way'!Y344/3)</f>
        <v>0.53897374269131249</v>
      </c>
      <c r="AA344" s="11">
        <f>'OddsRatio_working_3-way'!X344^(1/3)*COS(('OddsRatio_working_3-way'!Y344+2*PI())/3)</f>
        <v>-0.30664908621976489</v>
      </c>
      <c r="AB344" s="11">
        <f>'OddsRatio_working_3-way'!X344^(1/3)*COS(('OddsRatio_working_3-way'!Y344+4*PI())/3)</f>
        <v>-0.23232465647154737</v>
      </c>
      <c r="AC344" s="11">
        <f>'OddsRatio_working_3-way'!X344^(1/3)*SIN('OddsRatio_working_3-way'!Y344/3)</f>
        <v>4.291122952249888E-2</v>
      </c>
      <c r="AD344" s="11">
        <f>'OddsRatio_working_3-way'!X344^(1/3)*SIN(('OddsRatio_working_3-way'!Y344+2*PI())/3)</f>
        <v>0.4453093383822046</v>
      </c>
      <c r="AE344" s="11">
        <f>'OddsRatio_working_3-way'!X344^(1/3)*SIN(('OddsRatio_working_3-way'!Y344+4*PI())/3)</f>
        <v>-0.48822056790470342</v>
      </c>
      <c r="AF344" s="11">
        <f>-'OddsRatio_working_3-way'!U344/(3*'OddsRatio_working_3-way'!X344^(1/3))*COS(('OddsRatio_working_3-way'!Y344)/3)</f>
        <v>0.53897374269131249</v>
      </c>
      <c r="AG344" s="11">
        <f>-'OddsRatio_working_3-way'!U344/(3*'OddsRatio_working_3-way'!X344^(1/3))*COS(('OddsRatio_working_3-way'!Y344+2*PI())/3)</f>
        <v>-0.30664908621976489</v>
      </c>
      <c r="AH344" s="11">
        <f>-'OddsRatio_working_3-way'!U344/(3*'OddsRatio_working_3-way'!X344^(1/3))*COS(('OddsRatio_working_3-way'!Y344+4*PI())/3)</f>
        <v>-0.23232465647154737</v>
      </c>
      <c r="AI344" s="11">
        <f>'OddsRatio_working_3-way'!U344/(3*'OddsRatio_working_3-way'!X344^(1/3))*SIN(('OddsRatio_working_3-way'!Y344)/3)</f>
        <v>-4.291122952249888E-2</v>
      </c>
      <c r="AJ344" s="11">
        <f>'OddsRatio_working_3-way'!U344/(3*'OddsRatio_working_3-way'!X344^(1/3))*SIN(('OddsRatio_working_3-way'!Y344+2*PI())/3)</f>
        <v>-0.4453093383822046</v>
      </c>
      <c r="AK344" s="11">
        <f>'OddsRatio_working_3-way'!U344/(3*'OddsRatio_working_3-way'!X344^(1/3))*SIN(('OddsRatio_working_3-way'!Y344+4*PI())/3)</f>
        <v>0.48822056790470342</v>
      </c>
      <c r="AL344" s="11">
        <f>'OddsRatio_working_3-way'!Z344+'OddsRatio_working_3-way'!AF344</f>
        <v>1.077947485382625</v>
      </c>
      <c r="AM344" s="11">
        <f>'OddsRatio_working_3-way'!AA344+'OddsRatio_working_3-way'!AG344</f>
        <v>-0.61329817243952978</v>
      </c>
      <c r="AN344" s="11">
        <f>'OddsRatio_working_3-way'!AB344+'OddsRatio_working_3-way'!AH344</f>
        <v>-0.46464931294309475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1.077947485382625</v>
      </c>
      <c r="AS344" s="11">
        <f>IF(('OddsRatio_working_3-way'!X344=0),IF(Q344&gt;0,-Q344^(1/3),(-Q344)^(1/3)),'OddsRatio_working_3-way'!AM344-'OddsRatio_working_3-way'!R344/3)</f>
        <v>-0.61329817243952978</v>
      </c>
      <c r="AT344" s="11">
        <f>IF(('OddsRatio_working_3-way'!X344=0),IF(Q344&gt;0,-Q344^(1/3),(-Q344)^(1/3)),'OddsRatio_working_3-way'!AN344-'OddsRatio_working_3-way'!R344/3)</f>
        <v>-0.46464931294309475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2.41</v>
      </c>
      <c r="B345" s="4">
        <f>IF('True_Odds_Calculator_3-way'!B346="","",'True_Odds_Calculator_3-way'!B346)</f>
        <v>3.28</v>
      </c>
      <c r="C345" s="4">
        <f>IF('True_Odds_Calculator_3-way'!C346="","",'True_Odds_Calculator_3-way'!C346)</f>
        <v>3.04</v>
      </c>
      <c r="D345" s="9">
        <f t="shared" si="78"/>
        <v>0.39733187018026428</v>
      </c>
      <c r="E345" s="9">
        <f t="shared" si="79"/>
        <v>0.28963024125859993</v>
      </c>
      <c r="F345" s="9">
        <f t="shared" si="80"/>
        <v>0.31303788856113596</v>
      </c>
      <c r="G345" s="9">
        <f t="shared" si="81"/>
        <v>1.0757360222626873</v>
      </c>
      <c r="H345" s="9">
        <f t="shared" si="82"/>
        <v>2.5167877913903887</v>
      </c>
      <c r="I345" s="9">
        <f t="shared" si="83"/>
        <v>3.4526781307589274</v>
      </c>
      <c r="J345" s="9">
        <f t="shared" si="84"/>
        <v>3.1945014854158815</v>
      </c>
      <c r="K345" s="11">
        <f t="shared" si="85"/>
        <v>0.41493775933609955</v>
      </c>
      <c r="L345" s="11">
        <f t="shared" si="86"/>
        <v>0.3048780487804878</v>
      </c>
      <c r="M345" s="11">
        <f t="shared" si="87"/>
        <v>0.32894736842105265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-0.27291013055358782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0.23844606075455815</v>
      </c>
      <c r="Q345" s="11">
        <f>2*'OddsRatio_working_3-way'!K345*'OddsRatio_working_3-way'!L345*'OddsRatio_working_3-way'!M345</f>
        <v>8.3227246336669516E-2</v>
      </c>
      <c r="R345" s="11">
        <f t="shared" si="88"/>
        <v>0</v>
      </c>
      <c r="S345" s="11">
        <f t="shared" si="89"/>
        <v>-0.87371641452400239</v>
      </c>
      <c r="T345" s="11">
        <f t="shared" si="90"/>
        <v>-0.30496209931029755</v>
      </c>
      <c r="U345" s="11">
        <f>'OddsRatio_working_3-way'!S345-'OddsRatio_working_3-way'!R345^2/3</f>
        <v>-0.87371641452400239</v>
      </c>
      <c r="V345" s="11">
        <f>'OddsRatio_working_3-way'!S345*'OddsRatio_working_3-way'!R345/3-2*'OddsRatio_working_3-way'!R345^3/27-'OddsRatio_working_3-way'!T345</f>
        <v>0.30496209931029755</v>
      </c>
      <c r="W345" s="11">
        <f>'OddsRatio_working_3-way'!V345^2+4*'OddsRatio_working_3-way'!U345^3/27</f>
        <v>-5.809667972869248E-3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0.15717152253876418</v>
      </c>
      <c r="Y345" s="11">
        <f>IF('OddsRatio_working_3-way'!W345&gt;=0,IF('OddsRatio_working_3-way'!V345+SQRT('OddsRatio_working_3-way'!W345)&gt;0,0,PI()),ACOS('OddsRatio_working_3-way'!V345/(2*'OddsRatio_working_3-way'!X345)))</f>
        <v>0.24491895384414963</v>
      </c>
      <c r="Z345" s="11">
        <f>'OddsRatio_working_3-way'!X345^(1/3)*COS('OddsRatio_working_3-way'!Y345/3)</f>
        <v>0.53786801113134364</v>
      </c>
      <c r="AA345" s="11">
        <f>'OddsRatio_working_3-way'!X345^(1/3)*COS(('OddsRatio_working_3-way'!Y345+2*PI())/3)</f>
        <v>-0.30704706870956311</v>
      </c>
      <c r="AB345" s="11">
        <f>'OddsRatio_working_3-way'!X345^(1/3)*COS(('OddsRatio_working_3-way'!Y345+4*PI())/3)</f>
        <v>-0.23082094242178058</v>
      </c>
      <c r="AC345" s="11">
        <f>'OddsRatio_working_3-way'!X345^(1/3)*SIN('OddsRatio_working_3-way'!Y345/3)</f>
        <v>4.4009174531533662E-2</v>
      </c>
      <c r="AD345" s="11">
        <f>'OddsRatio_working_3-way'!X345^(1/3)*SIN(('OddsRatio_working_3-way'!Y345+2*PI())/3)</f>
        <v>0.44380277425698789</v>
      </c>
      <c r="AE345" s="11">
        <f>'OddsRatio_working_3-way'!X345^(1/3)*SIN(('OddsRatio_working_3-way'!Y345+4*PI())/3)</f>
        <v>-0.48781194878852158</v>
      </c>
      <c r="AF345" s="11">
        <f>-'OddsRatio_working_3-way'!U345/(3*'OddsRatio_working_3-way'!X345^(1/3))*COS(('OddsRatio_working_3-way'!Y345)/3)</f>
        <v>0.53786801113134364</v>
      </c>
      <c r="AG345" s="11">
        <f>-'OddsRatio_working_3-way'!U345/(3*'OddsRatio_working_3-way'!X345^(1/3))*COS(('OddsRatio_working_3-way'!Y345+2*PI())/3)</f>
        <v>-0.30704706870956311</v>
      </c>
      <c r="AH345" s="11">
        <f>-'OddsRatio_working_3-way'!U345/(3*'OddsRatio_working_3-way'!X345^(1/3))*COS(('OddsRatio_working_3-way'!Y345+4*PI())/3)</f>
        <v>-0.23082094242178058</v>
      </c>
      <c r="AI345" s="11">
        <f>'OddsRatio_working_3-way'!U345/(3*'OddsRatio_working_3-way'!X345^(1/3))*SIN(('OddsRatio_working_3-way'!Y345)/3)</f>
        <v>-4.4009174531533662E-2</v>
      </c>
      <c r="AJ345" s="11">
        <f>'OddsRatio_working_3-way'!U345/(3*'OddsRatio_working_3-way'!X345^(1/3))*SIN(('OddsRatio_working_3-way'!Y345+2*PI())/3)</f>
        <v>-0.44380277425698789</v>
      </c>
      <c r="AK345" s="11">
        <f>'OddsRatio_working_3-way'!U345/(3*'OddsRatio_working_3-way'!X345^(1/3))*SIN(('OddsRatio_working_3-way'!Y345+4*PI())/3)</f>
        <v>0.48781194878852158</v>
      </c>
      <c r="AL345" s="11">
        <f>'OddsRatio_working_3-way'!Z345+'OddsRatio_working_3-way'!AF345</f>
        <v>1.0757360222626873</v>
      </c>
      <c r="AM345" s="11">
        <f>'OddsRatio_working_3-way'!AA345+'OddsRatio_working_3-way'!AG345</f>
        <v>-0.61409413741912622</v>
      </c>
      <c r="AN345" s="11">
        <f>'OddsRatio_working_3-way'!AB345+'OddsRatio_working_3-way'!AH345</f>
        <v>-0.46164188484356117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1.0757360222626873</v>
      </c>
      <c r="AS345" s="11">
        <f>IF(('OddsRatio_working_3-way'!X345=0),IF(Q345&gt;0,-Q345^(1/3),(-Q345)^(1/3)),'OddsRatio_working_3-way'!AM345-'OddsRatio_working_3-way'!R345/3)</f>
        <v>-0.61409413741912622</v>
      </c>
      <c r="AT345" s="11">
        <f>IF(('OddsRatio_working_3-way'!X345=0),IF(Q345&gt;0,-Q345^(1/3),(-Q345)^(1/3)),'OddsRatio_working_3-way'!AN345-'OddsRatio_working_3-way'!R345/3)</f>
        <v>-0.46164188484356117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2.7</v>
      </c>
      <c r="B346" s="4">
        <f>IF('True_Odds_Calculator_3-way'!B347="","",'True_Odds_Calculator_3-way'!B347)</f>
        <v>3.29</v>
      </c>
      <c r="C346" s="4">
        <f>IF('True_Odds_Calculator_3-way'!C347="","",'True_Odds_Calculator_3-way'!C347)</f>
        <v>2.67</v>
      </c>
      <c r="D346" s="9">
        <f t="shared" si="78"/>
        <v>0.35356934360897646</v>
      </c>
      <c r="E346" s="9">
        <f t="shared" si="79"/>
        <v>0.28878139311110951</v>
      </c>
      <c r="F346" s="9">
        <f t="shared" si="80"/>
        <v>0.3576492632799142</v>
      </c>
      <c r="G346" s="9">
        <f t="shared" si="81"/>
        <v>1.0754702978699746</v>
      </c>
      <c r="H346" s="9">
        <f t="shared" si="82"/>
        <v>2.8282995063789573</v>
      </c>
      <c r="I346" s="9">
        <f t="shared" si="83"/>
        <v>3.4628269821222415</v>
      </c>
      <c r="J346" s="9">
        <f t="shared" si="84"/>
        <v>2.7960353974428571</v>
      </c>
      <c r="K346" s="11">
        <f t="shared" si="85"/>
        <v>0.37037037037037035</v>
      </c>
      <c r="L346" s="11">
        <f t="shared" si="86"/>
        <v>0.303951367781155</v>
      </c>
      <c r="M346" s="11">
        <f t="shared" si="87"/>
        <v>0.37453183520599254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-0.27411320111933701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0.23864124589281968</v>
      </c>
      <c r="Q346" s="11">
        <f>2*'OddsRatio_working_3-way'!K346*'OddsRatio_working_3-way'!L346*'OddsRatio_working_3-way'!M346</f>
        <v>8.4325528584035234E-2</v>
      </c>
      <c r="R346" s="11">
        <f t="shared" si="88"/>
        <v>0</v>
      </c>
      <c r="S346" s="11">
        <f t="shared" si="89"/>
        <v>-0.87059377263966797</v>
      </c>
      <c r="T346" s="11">
        <f t="shared" si="90"/>
        <v>-0.30763030835323962</v>
      </c>
      <c r="U346" s="11">
        <f>'OddsRatio_working_3-way'!S346-'OddsRatio_working_3-way'!R346^2/3</f>
        <v>-0.87059377263966797</v>
      </c>
      <c r="V346" s="11">
        <f>'OddsRatio_working_3-way'!S346*'OddsRatio_working_3-way'!R346/3-2*'OddsRatio_working_3-way'!R346^3/27-'OddsRatio_working_3-way'!T346</f>
        <v>0.30763030835323962</v>
      </c>
      <c r="W346" s="11">
        <f>'OddsRatio_working_3-way'!V346^2+4*'OddsRatio_working_3-way'!U346^3/27</f>
        <v>-3.1194748549887019E-3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0.15632968485903276</v>
      </c>
      <c r="Y346" s="11">
        <f>IF('OddsRatio_working_3-way'!W346&gt;=0,IF('OddsRatio_working_3-way'!V346+SQRT('OddsRatio_working_3-way'!W346)&gt;0,0,PI()),ACOS('OddsRatio_working_3-way'!V346/(2*'OddsRatio_working_3-way'!X346)))</f>
        <v>0.17960010805637983</v>
      </c>
      <c r="Z346" s="11">
        <f>'OddsRatio_working_3-way'!X346^(1/3)*COS('OddsRatio_working_3-way'!Y346/3)</f>
        <v>0.53773514893498742</v>
      </c>
      <c r="AA346" s="11">
        <f>'OddsRatio_working_3-way'!X346^(1/3)*COS(('OddsRatio_working_3-way'!Y346+2*PI())/3)</f>
        <v>-0.2967803915918395</v>
      </c>
      <c r="AB346" s="11">
        <f>'OddsRatio_working_3-way'!X346^(1/3)*COS(('OddsRatio_working_3-way'!Y346+4*PI())/3)</f>
        <v>-0.24095475734314789</v>
      </c>
      <c r="AC346" s="11">
        <f>'OddsRatio_working_3-way'!X346^(1/3)*SIN('OddsRatio_working_3-way'!Y346/3)</f>
        <v>3.2230944961163702E-2</v>
      </c>
      <c r="AD346" s="11">
        <f>'OddsRatio_working_3-way'!X346^(1/3)*SIN(('OddsRatio_working_3-way'!Y346+2*PI())/3)</f>
        <v>0.44957682700492596</v>
      </c>
      <c r="AE346" s="11">
        <f>'OddsRatio_working_3-way'!X346^(1/3)*SIN(('OddsRatio_working_3-way'!Y346+4*PI())/3)</f>
        <v>-0.48180777196608965</v>
      </c>
      <c r="AF346" s="11">
        <f>-'OddsRatio_working_3-way'!U346/(3*'OddsRatio_working_3-way'!X346^(1/3))*COS(('OddsRatio_working_3-way'!Y346)/3)</f>
        <v>0.53773514893498731</v>
      </c>
      <c r="AG346" s="11">
        <f>-'OddsRatio_working_3-way'!U346/(3*'OddsRatio_working_3-way'!X346^(1/3))*COS(('OddsRatio_working_3-way'!Y346+2*PI())/3)</f>
        <v>-0.29678039159183944</v>
      </c>
      <c r="AH346" s="11">
        <f>-'OddsRatio_working_3-way'!U346/(3*'OddsRatio_working_3-way'!X346^(1/3))*COS(('OddsRatio_working_3-way'!Y346+4*PI())/3)</f>
        <v>-0.24095475734314784</v>
      </c>
      <c r="AI346" s="11">
        <f>'OddsRatio_working_3-way'!U346/(3*'OddsRatio_working_3-way'!X346^(1/3))*SIN(('OddsRatio_working_3-way'!Y346)/3)</f>
        <v>-3.2230944961163702E-2</v>
      </c>
      <c r="AJ346" s="11">
        <f>'OddsRatio_working_3-way'!U346/(3*'OddsRatio_working_3-way'!X346^(1/3))*SIN(('OddsRatio_working_3-way'!Y346+2*PI())/3)</f>
        <v>-0.44957682700492591</v>
      </c>
      <c r="AK346" s="11">
        <f>'OddsRatio_working_3-way'!U346/(3*'OddsRatio_working_3-way'!X346^(1/3))*SIN(('OddsRatio_working_3-way'!Y346+4*PI())/3)</f>
        <v>0.48180777196608954</v>
      </c>
      <c r="AL346" s="11">
        <f>'OddsRatio_working_3-way'!Z346+'OddsRatio_working_3-way'!AF346</f>
        <v>1.0754702978699746</v>
      </c>
      <c r="AM346" s="11">
        <f>'OddsRatio_working_3-way'!AA346+'OddsRatio_working_3-way'!AG346</f>
        <v>-0.59356078318367889</v>
      </c>
      <c r="AN346" s="11">
        <f>'OddsRatio_working_3-way'!AB346+'OddsRatio_working_3-way'!AH346</f>
        <v>-0.48190951468629573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1.0754702978699746</v>
      </c>
      <c r="AS346" s="11">
        <f>IF(('OddsRatio_working_3-way'!X346=0),IF(Q346&gt;0,-Q346^(1/3),(-Q346)^(1/3)),'OddsRatio_working_3-way'!AM346-'OddsRatio_working_3-way'!R346/3)</f>
        <v>-0.59356078318367889</v>
      </c>
      <c r="AT346" s="11">
        <f>IF(('OddsRatio_working_3-way'!X346=0),IF(Q346&gt;0,-Q346^(1/3),(-Q346)^(1/3)),'OddsRatio_working_3-way'!AN346-'OddsRatio_working_3-way'!R346/3)</f>
        <v>-0.48190951468629573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5.31</v>
      </c>
      <c r="B347" s="4">
        <f>IF('True_Odds_Calculator_3-way'!B348="","",'True_Odds_Calculator_3-way'!B348)</f>
        <v>4.08</v>
      </c>
      <c r="C347" s="4">
        <f>IF('True_Odds_Calculator_3-way'!C348="","",'True_Odds_Calculator_3-way'!C348)</f>
        <v>1.69</v>
      </c>
      <c r="D347" s="9">
        <f t="shared" si="78"/>
        <v>0.18174639588493627</v>
      </c>
      <c r="E347" s="9">
        <f t="shared" si="79"/>
        <v>0.23711686659065781</v>
      </c>
      <c r="F347" s="9">
        <f t="shared" si="80"/>
        <v>0.58113673752440576</v>
      </c>
      <c r="G347" s="9">
        <f t="shared" si="81"/>
        <v>1.0445875596720031</v>
      </c>
      <c r="H347" s="9">
        <f t="shared" si="82"/>
        <v>5.5021723821863322</v>
      </c>
      <c r="I347" s="9">
        <f t="shared" si="83"/>
        <v>4.21732968378977</v>
      </c>
      <c r="J347" s="9">
        <f t="shared" si="84"/>
        <v>1.7207654161736823</v>
      </c>
      <c r="K347" s="11">
        <f t="shared" si="85"/>
        <v>0.18832391713747648</v>
      </c>
      <c r="L347" s="11">
        <f t="shared" si="86"/>
        <v>0.24509803921568626</v>
      </c>
      <c r="M347" s="11">
        <f t="shared" si="87"/>
        <v>0.59171597633136097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-0.25017026501035999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0.22068355529510522</v>
      </c>
      <c r="Q347" s="11">
        <f>2*'OddsRatio_working_3-way'!K347*'OddsRatio_working_3-way'!L347*'OddsRatio_working_3-way'!M347</f>
        <v>5.4624642399778538E-2</v>
      </c>
      <c r="R347" s="11">
        <f t="shared" si="88"/>
        <v>0</v>
      </c>
      <c r="S347" s="11">
        <f t="shared" si="89"/>
        <v>-0.88213343534638833</v>
      </c>
      <c r="T347" s="11">
        <f t="shared" si="90"/>
        <v>-0.21834986023425459</v>
      </c>
      <c r="U347" s="11">
        <f>'OddsRatio_working_3-way'!S347-'OddsRatio_working_3-way'!R347^2/3</f>
        <v>-0.88213343534638833</v>
      </c>
      <c r="V347" s="11">
        <f>'OddsRatio_working_3-way'!S347*'OddsRatio_working_3-way'!R347/3-2*'OddsRatio_working_3-way'!R347^3/27-'OddsRatio_working_3-way'!T347</f>
        <v>0.21834986023425459</v>
      </c>
      <c r="W347" s="11">
        <f>'OddsRatio_working_3-way'!V347^2+4*'OddsRatio_working_3-way'!U347^3/27</f>
        <v>-5.4018215985991873E-2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0.15944817139929074</v>
      </c>
      <c r="Y347" s="11">
        <f>IF('OddsRatio_working_3-way'!W347&gt;=0,IF('OddsRatio_working_3-way'!V347+SQRT('OddsRatio_working_3-way'!W347)&gt;0,0,PI()),ACOS('OddsRatio_working_3-way'!V347/(2*'OddsRatio_working_3-way'!X347)))</f>
        <v>0.81659772748158799</v>
      </c>
      <c r="Z347" s="11">
        <f>'OddsRatio_working_3-way'!X347^(1/3)*COS('OddsRatio_working_3-way'!Y347/3)</f>
        <v>0.52229377983600156</v>
      </c>
      <c r="AA347" s="11">
        <f>'OddsRatio_working_3-way'!X347^(1/3)*COS(('OddsRatio_working_3-way'!Y347+2*PI())/3)</f>
        <v>-0.38740165020474743</v>
      </c>
      <c r="AB347" s="11">
        <f>'OddsRatio_working_3-way'!X347^(1/3)*COS(('OddsRatio_working_3-way'!Y347+4*PI())/3)</f>
        <v>-0.13489212963125422</v>
      </c>
      <c r="AC347" s="11">
        <f>'OddsRatio_working_3-way'!X347^(1/3)*SIN('OddsRatio_working_3-way'!Y347/3)</f>
        <v>0.14578643967604973</v>
      </c>
      <c r="AD347" s="11">
        <f>'OddsRatio_working_3-way'!X347^(1/3)*SIN(('OddsRatio_working_3-way'!Y347+2*PI())/3)</f>
        <v>0.3794264617385491</v>
      </c>
      <c r="AE347" s="11">
        <f>'OddsRatio_working_3-way'!X347^(1/3)*SIN(('OddsRatio_working_3-way'!Y347+4*PI())/3)</f>
        <v>-0.52521290141459875</v>
      </c>
      <c r="AF347" s="11">
        <f>-'OddsRatio_working_3-way'!U347/(3*'OddsRatio_working_3-way'!X347^(1/3))*COS(('OddsRatio_working_3-way'!Y347)/3)</f>
        <v>0.52229377983600156</v>
      </c>
      <c r="AG347" s="11">
        <f>-'OddsRatio_working_3-way'!U347/(3*'OddsRatio_working_3-way'!X347^(1/3))*COS(('OddsRatio_working_3-way'!Y347+2*PI())/3)</f>
        <v>-0.38740165020474743</v>
      </c>
      <c r="AH347" s="11">
        <f>-'OddsRatio_working_3-way'!U347/(3*'OddsRatio_working_3-way'!X347^(1/3))*COS(('OddsRatio_working_3-way'!Y347+4*PI())/3)</f>
        <v>-0.13489212963125422</v>
      </c>
      <c r="AI347" s="11">
        <f>'OddsRatio_working_3-way'!U347/(3*'OddsRatio_working_3-way'!X347^(1/3))*SIN(('OddsRatio_working_3-way'!Y347)/3)</f>
        <v>-0.14578643967604973</v>
      </c>
      <c r="AJ347" s="11">
        <f>'OddsRatio_working_3-way'!U347/(3*'OddsRatio_working_3-way'!X347^(1/3))*SIN(('OddsRatio_working_3-way'!Y347+2*PI())/3)</f>
        <v>-0.3794264617385491</v>
      </c>
      <c r="AK347" s="11">
        <f>'OddsRatio_working_3-way'!U347/(3*'OddsRatio_working_3-way'!X347^(1/3))*SIN(('OddsRatio_working_3-way'!Y347+4*PI())/3)</f>
        <v>0.52521290141459875</v>
      </c>
      <c r="AL347" s="11">
        <f>'OddsRatio_working_3-way'!Z347+'OddsRatio_working_3-way'!AF347</f>
        <v>1.0445875596720031</v>
      </c>
      <c r="AM347" s="11">
        <f>'OddsRatio_working_3-way'!AA347+'OddsRatio_working_3-way'!AG347</f>
        <v>-0.77480330040949486</v>
      </c>
      <c r="AN347" s="11">
        <f>'OddsRatio_working_3-way'!AB347+'OddsRatio_working_3-way'!AH347</f>
        <v>-0.26978425926250843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1.0445875596720031</v>
      </c>
      <c r="AS347" s="11">
        <f>IF(('OddsRatio_working_3-way'!X347=0),IF(Q347&gt;0,-Q347^(1/3),(-Q347)^(1/3)),'OddsRatio_working_3-way'!AM347-'OddsRatio_working_3-way'!R347/3)</f>
        <v>-0.77480330040949486</v>
      </c>
      <c r="AT347" s="11">
        <f>IF(('OddsRatio_working_3-way'!X347=0),IF(Q347&gt;0,-Q347^(1/3),(-Q347)^(1/3)),'OddsRatio_working_3-way'!AN347-'OddsRatio_working_3-way'!R347/3)</f>
        <v>-0.26978425926250843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3.31</v>
      </c>
      <c r="B348" s="4">
        <f>IF('True_Odds_Calculator_3-way'!B349="","",'True_Odds_Calculator_3-way'!B349)</f>
        <v>3.74</v>
      </c>
      <c r="C348" s="4">
        <f>IF('True_Odds_Calculator_3-way'!C349="","",'True_Odds_Calculator_3-way'!C349)</f>
        <v>2.21</v>
      </c>
      <c r="D348" s="9">
        <f t="shared" si="78"/>
        <v>0.29504391769671623</v>
      </c>
      <c r="E348" s="9">
        <f t="shared" si="79"/>
        <v>0.26081793059112834</v>
      </c>
      <c r="F348" s="9">
        <f t="shared" si="80"/>
        <v>0.44413815171215565</v>
      </c>
      <c r="G348" s="9">
        <f t="shared" si="81"/>
        <v>1.0343402283540153</v>
      </c>
      <c r="H348" s="9">
        <f t="shared" si="82"/>
        <v>3.3893259274977754</v>
      </c>
      <c r="I348" s="9">
        <f t="shared" si="83"/>
        <v>3.8340922256900032</v>
      </c>
      <c r="J348" s="9">
        <f t="shared" si="84"/>
        <v>2.2515516763083583</v>
      </c>
      <c r="K348" s="11">
        <f t="shared" si="85"/>
        <v>0.30211480362537763</v>
      </c>
      <c r="L348" s="11">
        <f t="shared" si="86"/>
        <v>0.26737967914438499</v>
      </c>
      <c r="M348" s="11">
        <f t="shared" si="87"/>
        <v>0.45248868778280543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-0.27993425364294822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0.22881393165422892</v>
      </c>
      <c r="Q348" s="11">
        <f>2*'OddsRatio_working_3-way'!K348*'OddsRatio_working_3-way'!L348*'OddsRatio_working_3-way'!M348</f>
        <v>7.3103492541287202E-2</v>
      </c>
      <c r="R348" s="11">
        <f t="shared" si="88"/>
        <v>0</v>
      </c>
      <c r="S348" s="11">
        <f t="shared" si="89"/>
        <v>-0.81738454182201481</v>
      </c>
      <c r="T348" s="11">
        <f t="shared" si="90"/>
        <v>-0.26114522102939774</v>
      </c>
      <c r="U348" s="11">
        <f>'OddsRatio_working_3-way'!S348-'OddsRatio_working_3-way'!R348^2/3</f>
        <v>-0.81738454182201481</v>
      </c>
      <c r="V348" s="11">
        <f>'OddsRatio_working_3-way'!S348*'OddsRatio_working_3-way'!R348/3-2*'OddsRatio_working_3-way'!R348^3/27-'OddsRatio_working_3-way'!T348</f>
        <v>0.26114522102939774</v>
      </c>
      <c r="W348" s="11">
        <f>'OddsRatio_working_3-way'!V348^2+4*'OddsRatio_working_3-way'!U348^3/27</f>
        <v>-1.2708196911410938E-2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0.14221904177878567</v>
      </c>
      <c r="Y348" s="11">
        <f>IF('OddsRatio_working_3-way'!W348&gt;=0,IF('OddsRatio_working_3-way'!V348+SQRT('OddsRatio_working_3-way'!W348)&gt;0,0,PI()),ACOS('OddsRatio_working_3-way'!V348/(2*'OddsRatio_working_3-way'!X348)))</f>
        <v>0.40751332303915433</v>
      </c>
      <c r="Z348" s="11">
        <f>'OddsRatio_working_3-way'!X348^(1/3)*COS('OddsRatio_working_3-way'!Y348/3)</f>
        <v>0.51717011417700764</v>
      </c>
      <c r="AA348" s="11">
        <f>'OddsRatio_working_3-way'!X348^(1/3)*COS(('OddsRatio_working_3-way'!Y348+2*PI())/3)</f>
        <v>-0.31980139646868333</v>
      </c>
      <c r="AB348" s="11">
        <f>'OddsRatio_working_3-way'!X348^(1/3)*COS(('OddsRatio_working_3-way'!Y348+4*PI())/3)</f>
        <v>-0.19736871770832448</v>
      </c>
      <c r="AC348" s="11">
        <f>'OddsRatio_working_3-way'!X348^(1/3)*SIN('OddsRatio_working_3-way'!Y348/3)</f>
        <v>7.0686540039900353E-2</v>
      </c>
      <c r="AD348" s="11">
        <f>'OddsRatio_working_3-way'!X348^(1/3)*SIN(('OddsRatio_working_3-way'!Y348+2*PI())/3)</f>
        <v>0.41253918693543723</v>
      </c>
      <c r="AE348" s="11">
        <f>'OddsRatio_working_3-way'!X348^(1/3)*SIN(('OddsRatio_working_3-way'!Y348+4*PI())/3)</f>
        <v>-0.48322572697533744</v>
      </c>
      <c r="AF348" s="11">
        <f>-'OddsRatio_working_3-way'!U348/(3*'OddsRatio_working_3-way'!X348^(1/3))*COS(('OddsRatio_working_3-way'!Y348)/3)</f>
        <v>0.51717011417700764</v>
      </c>
      <c r="AG348" s="11">
        <f>-'OddsRatio_working_3-way'!U348/(3*'OddsRatio_working_3-way'!X348^(1/3))*COS(('OddsRatio_working_3-way'!Y348+2*PI())/3)</f>
        <v>-0.31980139646868333</v>
      </c>
      <c r="AH348" s="11">
        <f>-'OddsRatio_working_3-way'!U348/(3*'OddsRatio_working_3-way'!X348^(1/3))*COS(('OddsRatio_working_3-way'!Y348+4*PI())/3)</f>
        <v>-0.19736871770832448</v>
      </c>
      <c r="AI348" s="11">
        <f>'OddsRatio_working_3-way'!U348/(3*'OddsRatio_working_3-way'!X348^(1/3))*SIN(('OddsRatio_working_3-way'!Y348)/3)</f>
        <v>-7.0686540039900353E-2</v>
      </c>
      <c r="AJ348" s="11">
        <f>'OddsRatio_working_3-way'!U348/(3*'OddsRatio_working_3-way'!X348^(1/3))*SIN(('OddsRatio_working_3-way'!Y348+2*PI())/3)</f>
        <v>-0.41253918693543723</v>
      </c>
      <c r="AK348" s="11">
        <f>'OddsRatio_working_3-way'!U348/(3*'OddsRatio_working_3-way'!X348^(1/3))*SIN(('OddsRatio_working_3-way'!Y348+4*PI())/3)</f>
        <v>0.48322572697533744</v>
      </c>
      <c r="AL348" s="11">
        <f>'OddsRatio_working_3-way'!Z348+'OddsRatio_working_3-way'!AF348</f>
        <v>1.0343402283540153</v>
      </c>
      <c r="AM348" s="11">
        <f>'OddsRatio_working_3-way'!AA348+'OddsRatio_working_3-way'!AG348</f>
        <v>-0.63960279293736666</v>
      </c>
      <c r="AN348" s="11">
        <f>'OddsRatio_working_3-way'!AB348+'OddsRatio_working_3-way'!AH348</f>
        <v>-0.39473743541664896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1.0343402283540153</v>
      </c>
      <c r="AS348" s="11">
        <f>IF(('OddsRatio_working_3-way'!X348=0),IF(Q348&gt;0,-Q348^(1/3),(-Q348)^(1/3)),'OddsRatio_working_3-way'!AM348-'OddsRatio_working_3-way'!R348/3)</f>
        <v>-0.63960279293736666</v>
      </c>
      <c r="AT348" s="11">
        <f>IF(('OddsRatio_working_3-way'!X348=0),IF(Q348&gt;0,-Q348^(1/3),(-Q348)^(1/3)),'OddsRatio_working_3-way'!AN348-'OddsRatio_working_3-way'!R348/3)</f>
        <v>-0.39473743541664896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1.2</v>
      </c>
      <c r="B349" s="4">
        <f>IF('True_Odds_Calculator_3-way'!B350="","",'True_Odds_Calculator_3-way'!B350)</f>
        <v>7.07</v>
      </c>
      <c r="C349" s="4">
        <f>IF('True_Odds_Calculator_3-way'!C350="","",'True_Odds_Calculator_3-way'!C350)</f>
        <v>18.149999999999999</v>
      </c>
      <c r="D349" s="9">
        <f t="shared" si="78"/>
        <v>0.81954235009001331</v>
      </c>
      <c r="E349" s="9">
        <f t="shared" si="79"/>
        <v>0.13015980270325903</v>
      </c>
      <c r="F349" s="9">
        <f t="shared" si="80"/>
        <v>5.0297847206727586E-2</v>
      </c>
      <c r="G349" s="9">
        <f t="shared" si="81"/>
        <v>1.1009659835770926</v>
      </c>
      <c r="H349" s="9">
        <f t="shared" si="82"/>
        <v>1.2201931967154185</v>
      </c>
      <c r="I349" s="9">
        <f t="shared" si="83"/>
        <v>7.6828635203129529</v>
      </c>
      <c r="J349" s="9">
        <f t="shared" si="84"/>
        <v>19.881566618347136</v>
      </c>
      <c r="K349" s="11">
        <f t="shared" si="85"/>
        <v>0.83333333333333337</v>
      </c>
      <c r="L349" s="11">
        <f t="shared" si="86"/>
        <v>0.14144271570014144</v>
      </c>
      <c r="M349" s="11">
        <f t="shared" si="87"/>
        <v>5.5096418732782371E-2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-0.13520897544299881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0.1520931313910612</v>
      </c>
      <c r="Q349" s="11">
        <f>2*'OddsRatio_working_3-way'!K349*'OddsRatio_working_3-way'!L349*'OddsRatio_working_3-way'!M349</f>
        <v>1.2988311818194806E-2</v>
      </c>
      <c r="R349" s="11">
        <f t="shared" si="88"/>
        <v>0</v>
      </c>
      <c r="S349" s="11">
        <f t="shared" si="89"/>
        <v>-1.1248745202952919</v>
      </c>
      <c r="T349" s="11">
        <f t="shared" si="90"/>
        <v>-9.6061017958607331E-2</v>
      </c>
      <c r="U349" s="11">
        <f>'OddsRatio_working_3-way'!S349-'OddsRatio_working_3-way'!R349^2/3</f>
        <v>-1.1248745202952919</v>
      </c>
      <c r="V349" s="11">
        <f>'OddsRatio_working_3-way'!S349*'OddsRatio_working_3-way'!R349/3-2*'OddsRatio_working_3-way'!R349^3/27-'OddsRatio_working_3-way'!T349</f>
        <v>9.6061017958607331E-2</v>
      </c>
      <c r="W349" s="11">
        <f>'OddsRatio_working_3-way'!V349^2+4*'OddsRatio_working_3-way'!U349^3/27</f>
        <v>-0.20163920636714328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0.22960124430106382</v>
      </c>
      <c r="Y349" s="11">
        <f>IF('OddsRatio_working_3-way'!W349&gt;=0,IF('OddsRatio_working_3-way'!V349+SQRT('OddsRatio_working_3-way'!W349)&gt;0,0,PI()),ACOS('OddsRatio_working_3-way'!V349/(2*'OddsRatio_working_3-way'!X349)))</f>
        <v>1.3600487665256784</v>
      </c>
      <c r="Z349" s="11">
        <f>'OddsRatio_working_3-way'!X349^(1/3)*COS('OddsRatio_working_3-way'!Y349/3)</f>
        <v>0.55048299178854632</v>
      </c>
      <c r="AA349" s="11">
        <f>'OddsRatio_working_3-way'!X349^(1/3)*COS(('OddsRatio_working_3-way'!Y349+2*PI())/3)</f>
        <v>-0.50750209713234673</v>
      </c>
      <c r="AB349" s="11">
        <f>'OddsRatio_working_3-way'!X349^(1/3)*COS(('OddsRatio_working_3-way'!Y349+4*PI())/3)</f>
        <v>-4.2980894656199205E-2</v>
      </c>
      <c r="AC349" s="11">
        <f>'OddsRatio_working_3-way'!X349^(1/3)*SIN('OddsRatio_working_3-way'!Y349/3)</f>
        <v>0.26819144129389233</v>
      </c>
      <c r="AD349" s="11">
        <f>'OddsRatio_working_3-way'!X349^(1/3)*SIN(('OddsRatio_working_3-way'!Y349+2*PI())/3)</f>
        <v>0.3426365345931956</v>
      </c>
      <c r="AE349" s="11">
        <f>'OddsRatio_working_3-way'!X349^(1/3)*SIN(('OddsRatio_working_3-way'!Y349+4*PI())/3)</f>
        <v>-0.61082797588708782</v>
      </c>
      <c r="AF349" s="11">
        <f>-'OddsRatio_working_3-way'!U349/(3*'OddsRatio_working_3-way'!X349^(1/3))*COS(('OddsRatio_working_3-way'!Y349)/3)</f>
        <v>0.55048299178854621</v>
      </c>
      <c r="AG349" s="11">
        <f>-'OddsRatio_working_3-way'!U349/(3*'OddsRatio_working_3-way'!X349^(1/3))*COS(('OddsRatio_working_3-way'!Y349+2*PI())/3)</f>
        <v>-0.50750209713234662</v>
      </c>
      <c r="AH349" s="11">
        <f>-'OddsRatio_working_3-way'!U349/(3*'OddsRatio_working_3-way'!X349^(1/3))*COS(('OddsRatio_working_3-way'!Y349+4*PI())/3)</f>
        <v>-4.2980894656199191E-2</v>
      </c>
      <c r="AI349" s="11">
        <f>'OddsRatio_working_3-way'!U349/(3*'OddsRatio_working_3-way'!X349^(1/3))*SIN(('OddsRatio_working_3-way'!Y349)/3)</f>
        <v>-0.26819144129389227</v>
      </c>
      <c r="AJ349" s="11">
        <f>'OddsRatio_working_3-way'!U349/(3*'OddsRatio_working_3-way'!X349^(1/3))*SIN(('OddsRatio_working_3-way'!Y349+2*PI())/3)</f>
        <v>-0.34263653459319554</v>
      </c>
      <c r="AK349" s="11">
        <f>'OddsRatio_working_3-way'!U349/(3*'OddsRatio_working_3-way'!X349^(1/3))*SIN(('OddsRatio_working_3-way'!Y349+4*PI())/3)</f>
        <v>0.6108279758870877</v>
      </c>
      <c r="AL349" s="11">
        <f>'OddsRatio_working_3-way'!Z349+'OddsRatio_working_3-way'!AF349</f>
        <v>1.1009659835770926</v>
      </c>
      <c r="AM349" s="11">
        <f>'OddsRatio_working_3-way'!AA349+'OddsRatio_working_3-way'!AG349</f>
        <v>-1.0150041942646935</v>
      </c>
      <c r="AN349" s="11">
        <f>'OddsRatio_working_3-way'!AB349+'OddsRatio_working_3-way'!AH349</f>
        <v>-8.5961789312398396E-2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1.1009659835770926</v>
      </c>
      <c r="AS349" s="11">
        <f>IF(('OddsRatio_working_3-way'!X349=0),IF(Q349&gt;0,-Q349^(1/3),(-Q349)^(1/3)),'OddsRatio_working_3-way'!AM349-'OddsRatio_working_3-way'!R349/3)</f>
        <v>-1.0150041942646935</v>
      </c>
      <c r="AT349" s="11">
        <f>IF(('OddsRatio_working_3-way'!X349=0),IF(Q349&gt;0,-Q349^(1/3),(-Q349)^(1/3)),'OddsRatio_working_3-way'!AN349-'OddsRatio_working_3-way'!R349/3)</f>
        <v>-8.5961789312398396E-2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2.4500000000000002</v>
      </c>
      <c r="B350" s="4">
        <f>IF('True_Odds_Calculator_3-way'!B351="","",'True_Odds_Calculator_3-way'!B351)</f>
        <v>3.23</v>
      </c>
      <c r="C350" s="4">
        <f>IF('True_Odds_Calculator_3-way'!C351="","",'True_Odds_Calculator_3-way'!C351)</f>
        <v>3.29</v>
      </c>
      <c r="D350" s="9">
        <f t="shared" si="78"/>
        <v>0.40028180772251126</v>
      </c>
      <c r="E350" s="9">
        <f t="shared" si="79"/>
        <v>0.30264606143667144</v>
      </c>
      <c r="F350" s="9">
        <f t="shared" si="80"/>
        <v>0.29707213084081729</v>
      </c>
      <c r="G350" s="9">
        <f t="shared" si="81"/>
        <v>1.0332689253305767</v>
      </c>
      <c r="H350" s="9">
        <f t="shared" si="82"/>
        <v>2.4982399417293366</v>
      </c>
      <c r="I350" s="9">
        <f t="shared" si="83"/>
        <v>3.3041897034871859</v>
      </c>
      <c r="J350" s="9">
        <f t="shared" si="84"/>
        <v>3.3661858390070205</v>
      </c>
      <c r="K350" s="11">
        <f t="shared" si="85"/>
        <v>0.4081632653061224</v>
      </c>
      <c r="L350" s="11">
        <f t="shared" si="86"/>
        <v>0.30959752321981426</v>
      </c>
      <c r="M350" s="11">
        <f t="shared" si="87"/>
        <v>0.303951367781155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-0.28440933244198341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0.22930304740677265</v>
      </c>
      <c r="Q350" s="11">
        <f>2*'OddsRatio_working_3-way'!K350*'OddsRatio_working_3-way'!L350*'OddsRatio_working_3-way'!M350</f>
        <v>7.6818441342302396E-2</v>
      </c>
      <c r="R350" s="11">
        <f t="shared" si="88"/>
        <v>0</v>
      </c>
      <c r="S350" s="11">
        <f t="shared" si="89"/>
        <v>-0.80624304919230494</v>
      </c>
      <c r="T350" s="11">
        <f t="shared" si="90"/>
        <v>-0.2700981739337705</v>
      </c>
      <c r="U350" s="11">
        <f>'OddsRatio_working_3-way'!S350-'OddsRatio_working_3-way'!R350^2/3</f>
        <v>-0.80624304919230494</v>
      </c>
      <c r="V350" s="11">
        <f>'OddsRatio_working_3-way'!S350*'OddsRatio_working_3-way'!R350/3-2*'OddsRatio_working_3-way'!R350^3/27-'OddsRatio_working_3-way'!T350</f>
        <v>0.2700981739337705</v>
      </c>
      <c r="W350" s="11">
        <f>'OddsRatio_working_3-way'!V350^2+4*'OddsRatio_working_3-way'!U350^3/27</f>
        <v>-4.6885230106693682E-3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0.13932116365885219</v>
      </c>
      <c r="Y350" s="11">
        <f>IF('OddsRatio_working_3-way'!W350&gt;=0,IF('OddsRatio_working_3-way'!V350+SQRT('OddsRatio_working_3-way'!W350)&gt;0,0,PI()),ACOS('OddsRatio_working_3-way'!V350/(2*'OddsRatio_working_3-way'!X350)))</f>
        <v>0.24828015795633118</v>
      </c>
      <c r="Z350" s="11">
        <f>'OddsRatio_working_3-way'!X350^(1/3)*COS('OddsRatio_working_3-way'!Y350/3)</f>
        <v>0.51663446266528823</v>
      </c>
      <c r="AA350" s="11">
        <f>'OddsRatio_working_3-way'!X350^(1/3)*COS(('OddsRatio_working_3-way'!Y350+2*PI())/3)</f>
        <v>-0.29543038652036507</v>
      </c>
      <c r="AB350" s="11">
        <f>'OddsRatio_working_3-way'!X350^(1/3)*COS(('OddsRatio_working_3-way'!Y350+4*PI())/3)</f>
        <v>-0.22120407614492332</v>
      </c>
      <c r="AC350" s="11">
        <f>'OddsRatio_working_3-way'!X350^(1/3)*SIN('OddsRatio_working_3-way'!Y350/3)</f>
        <v>4.2854580276214062E-2</v>
      </c>
      <c r="AD350" s="11">
        <f>'OddsRatio_working_3-way'!X350^(1/3)*SIN(('OddsRatio_working_3-way'!Y350+2*PI())/3)</f>
        <v>0.42599127900055572</v>
      </c>
      <c r="AE350" s="11">
        <f>'OddsRatio_working_3-way'!X350^(1/3)*SIN(('OddsRatio_working_3-way'!Y350+4*PI())/3)</f>
        <v>-0.46884585927676969</v>
      </c>
      <c r="AF350" s="11">
        <f>-'OddsRatio_working_3-way'!U350/(3*'OddsRatio_working_3-way'!X350^(1/3))*COS(('OddsRatio_working_3-way'!Y350)/3)</f>
        <v>0.51663446266528834</v>
      </c>
      <c r="AG350" s="11">
        <f>-'OddsRatio_working_3-way'!U350/(3*'OddsRatio_working_3-way'!X350^(1/3))*COS(('OddsRatio_working_3-way'!Y350+2*PI())/3)</f>
        <v>-0.29543038652036513</v>
      </c>
      <c r="AH350" s="11">
        <f>-'OddsRatio_working_3-way'!U350/(3*'OddsRatio_working_3-way'!X350^(1/3))*COS(('OddsRatio_working_3-way'!Y350+4*PI())/3)</f>
        <v>-0.22120407614492338</v>
      </c>
      <c r="AI350" s="11">
        <f>'OddsRatio_working_3-way'!U350/(3*'OddsRatio_working_3-way'!X350^(1/3))*SIN(('OddsRatio_working_3-way'!Y350)/3)</f>
        <v>-4.2854580276214076E-2</v>
      </c>
      <c r="AJ350" s="11">
        <f>'OddsRatio_working_3-way'!U350/(3*'OddsRatio_working_3-way'!X350^(1/3))*SIN(('OddsRatio_working_3-way'!Y350+2*PI())/3)</f>
        <v>-0.42599127900055583</v>
      </c>
      <c r="AK350" s="11">
        <f>'OddsRatio_working_3-way'!U350/(3*'OddsRatio_working_3-way'!X350^(1/3))*SIN(('OddsRatio_working_3-way'!Y350+4*PI())/3)</f>
        <v>0.46884585927676981</v>
      </c>
      <c r="AL350" s="11">
        <f>'OddsRatio_working_3-way'!Z350+'OddsRatio_working_3-way'!AF350</f>
        <v>1.0332689253305767</v>
      </c>
      <c r="AM350" s="11">
        <f>'OddsRatio_working_3-way'!AA350+'OddsRatio_working_3-way'!AG350</f>
        <v>-0.59086077304073026</v>
      </c>
      <c r="AN350" s="11">
        <f>'OddsRatio_working_3-way'!AB350+'OddsRatio_working_3-way'!AH350</f>
        <v>-0.4424081522898467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1.0332689253305767</v>
      </c>
      <c r="AS350" s="11">
        <f>IF(('OddsRatio_working_3-way'!X350=0),IF(Q350&gt;0,-Q350^(1/3),(-Q350)^(1/3)),'OddsRatio_working_3-way'!AM350-'OddsRatio_working_3-way'!R350/3)</f>
        <v>-0.59086077304073026</v>
      </c>
      <c r="AT350" s="11">
        <f>IF(('OddsRatio_working_3-way'!X350=0),IF(Q350&gt;0,-Q350^(1/3),(-Q350)^(1/3)),'OddsRatio_working_3-way'!AN350-'OddsRatio_working_3-way'!R350/3)</f>
        <v>-0.4424081522898467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1.42</v>
      </c>
      <c r="B351" s="4">
        <f>IF('True_Odds_Calculator_3-way'!B352="","",'True_Odds_Calculator_3-way'!B352)</f>
        <v>4.9400000000000004</v>
      </c>
      <c r="C351" s="4">
        <f>IF('True_Odds_Calculator_3-way'!C352="","",'True_Odds_Calculator_3-way'!C352)</f>
        <v>8.24</v>
      </c>
      <c r="D351" s="9">
        <f t="shared" si="78"/>
        <v>0.69175927510570179</v>
      </c>
      <c r="E351" s="9">
        <f t="shared" si="79"/>
        <v>0.19304815702735656</v>
      </c>
      <c r="F351" s="9">
        <f t="shared" si="80"/>
        <v>0.11519256786694181</v>
      </c>
      <c r="G351" s="9">
        <f t="shared" si="81"/>
        <v>1.060927571562269</v>
      </c>
      <c r="H351" s="9">
        <f t="shared" si="82"/>
        <v>1.4455895800561527</v>
      </c>
      <c r="I351" s="9">
        <f t="shared" si="83"/>
        <v>5.1800546319553389</v>
      </c>
      <c r="J351" s="9">
        <f t="shared" si="84"/>
        <v>8.6811156181108284</v>
      </c>
      <c r="K351" s="11">
        <f t="shared" si="85"/>
        <v>0.70422535211267612</v>
      </c>
      <c r="L351" s="11">
        <f t="shared" si="86"/>
        <v>0.20242914979757085</v>
      </c>
      <c r="M351" s="11">
        <f t="shared" si="87"/>
        <v>0.12135922330097088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-0.20727244643917908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0.20068526405475023</v>
      </c>
      <c r="Q351" s="11">
        <f>2*'OddsRatio_working_3-way'!K351*'OddsRatio_working_3-way'!L351*'OddsRatio_working_3-way'!M351</f>
        <v>3.4600907595646595E-2</v>
      </c>
      <c r="R351" s="11">
        <f t="shared" si="88"/>
        <v>0</v>
      </c>
      <c r="S351" s="11">
        <f t="shared" si="89"/>
        <v>-0.9682196910511125</v>
      </c>
      <c r="T351" s="11">
        <f t="shared" si="90"/>
        <v>-0.16693442949157114</v>
      </c>
      <c r="U351" s="11">
        <f>'OddsRatio_working_3-way'!S351-'OddsRatio_working_3-way'!R351^2/3</f>
        <v>-0.9682196910511125</v>
      </c>
      <c r="V351" s="11">
        <f>'OddsRatio_working_3-way'!S351*'OddsRatio_working_3-way'!R351/3-2*'OddsRatio_working_3-way'!R351^3/27-'OddsRatio_working_3-way'!T351</f>
        <v>0.16693442949157114</v>
      </c>
      <c r="W351" s="11">
        <f>'OddsRatio_working_3-way'!V351^2+4*'OddsRatio_working_3-way'!U351^3/27</f>
        <v>-0.10660059099582748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0.18334918512602111</v>
      </c>
      <c r="Y351" s="11">
        <f>IF('OddsRatio_working_3-way'!W351&gt;=0,IF('OddsRatio_working_3-way'!V351+SQRT('OddsRatio_working_3-way'!W351)&gt;0,0,PI()),ACOS('OddsRatio_working_3-way'!V351/(2*'OddsRatio_working_3-way'!X351)))</f>
        <v>1.0981586737032132</v>
      </c>
      <c r="Z351" s="11">
        <f>'OddsRatio_working_3-way'!X351^(1/3)*COS('OddsRatio_working_3-way'!Y351/3)</f>
        <v>0.5304637857811344</v>
      </c>
      <c r="AA351" s="11">
        <f>'OddsRatio_working_3-way'!X351^(1/3)*COS(('OddsRatio_working_3-way'!Y351+2*PI())/3)</f>
        <v>-0.44133144355392956</v>
      </c>
      <c r="AB351" s="11">
        <f>'OddsRatio_working_3-way'!X351^(1/3)*COS(('OddsRatio_working_3-way'!Y351+4*PI())/3)</f>
        <v>-8.9132342227204495E-2</v>
      </c>
      <c r="AC351" s="11">
        <f>'OddsRatio_working_3-way'!X351^(1/3)*SIN('OddsRatio_working_3-way'!Y351/3)</f>
        <v>0.20334224595932895</v>
      </c>
      <c r="AD351" s="11">
        <f>'OddsRatio_working_3-way'!X351^(1/3)*SIN(('OddsRatio_working_3-way'!Y351+2*PI())/3)</f>
        <v>0.35772399129446458</v>
      </c>
      <c r="AE351" s="11">
        <f>'OddsRatio_working_3-way'!X351^(1/3)*SIN(('OddsRatio_working_3-way'!Y351+4*PI())/3)</f>
        <v>-0.56106623725379334</v>
      </c>
      <c r="AF351" s="11">
        <f>-'OddsRatio_working_3-way'!U351/(3*'OddsRatio_working_3-way'!X351^(1/3))*COS(('OddsRatio_working_3-way'!Y351)/3)</f>
        <v>0.53046378578113451</v>
      </c>
      <c r="AG351" s="11">
        <f>-'OddsRatio_working_3-way'!U351/(3*'OddsRatio_working_3-way'!X351^(1/3))*COS(('OddsRatio_working_3-way'!Y351+2*PI())/3)</f>
        <v>-0.44133144355392967</v>
      </c>
      <c r="AH351" s="11">
        <f>-'OddsRatio_working_3-way'!U351/(3*'OddsRatio_working_3-way'!X351^(1/3))*COS(('OddsRatio_working_3-way'!Y351+4*PI())/3)</f>
        <v>-8.9132342227204522E-2</v>
      </c>
      <c r="AI351" s="11">
        <f>'OddsRatio_working_3-way'!U351/(3*'OddsRatio_working_3-way'!X351^(1/3))*SIN(('OddsRatio_working_3-way'!Y351)/3)</f>
        <v>-0.20334224595932901</v>
      </c>
      <c r="AJ351" s="11">
        <f>'OddsRatio_working_3-way'!U351/(3*'OddsRatio_working_3-way'!X351^(1/3))*SIN(('OddsRatio_working_3-way'!Y351+2*PI())/3)</f>
        <v>-0.35772399129446464</v>
      </c>
      <c r="AK351" s="11">
        <f>'OddsRatio_working_3-way'!U351/(3*'OddsRatio_working_3-way'!X351^(1/3))*SIN(('OddsRatio_working_3-way'!Y351+4*PI())/3)</f>
        <v>0.56106623725379345</v>
      </c>
      <c r="AL351" s="11">
        <f>'OddsRatio_working_3-way'!Z351+'OddsRatio_working_3-way'!AF351</f>
        <v>1.060927571562269</v>
      </c>
      <c r="AM351" s="11">
        <f>'OddsRatio_working_3-way'!AA351+'OddsRatio_working_3-way'!AG351</f>
        <v>-0.88266288710785923</v>
      </c>
      <c r="AN351" s="11">
        <f>'OddsRatio_working_3-way'!AB351+'OddsRatio_working_3-way'!AH351</f>
        <v>-0.17826468445440902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1.060927571562269</v>
      </c>
      <c r="AS351" s="11">
        <f>IF(('OddsRatio_working_3-way'!X351=0),IF(Q351&gt;0,-Q351^(1/3),(-Q351)^(1/3)),'OddsRatio_working_3-way'!AM351-'OddsRatio_working_3-way'!R351/3)</f>
        <v>-0.88266288710785923</v>
      </c>
      <c r="AT351" s="11">
        <f>IF(('OddsRatio_working_3-way'!X351=0),IF(Q351&gt;0,-Q351^(1/3),(-Q351)^(1/3)),'OddsRatio_working_3-way'!AN351-'OddsRatio_working_3-way'!R351/3)</f>
        <v>-0.17826468445440902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2.41</v>
      </c>
      <c r="B352" s="4">
        <f>IF('True_Odds_Calculator_3-way'!B353="","",'True_Odds_Calculator_3-way'!B353)</f>
        <v>3.52</v>
      </c>
      <c r="C352" s="4">
        <f>IF('True_Odds_Calculator_3-way'!C353="","",'True_Odds_Calculator_3-way'!C353)</f>
        <v>3.1</v>
      </c>
      <c r="D352" s="9">
        <f t="shared" si="78"/>
        <v>0.40702708240945717</v>
      </c>
      <c r="E352" s="9">
        <f t="shared" si="79"/>
        <v>0.27749163681268424</v>
      </c>
      <c r="F352" s="9">
        <f t="shared" si="80"/>
        <v>0.31548128077785909</v>
      </c>
      <c r="G352" s="9">
        <f t="shared" si="81"/>
        <v>1.0332191313030914</v>
      </c>
      <c r="H352" s="9">
        <f t="shared" si="82"/>
        <v>2.4568389751373587</v>
      </c>
      <c r="I352" s="9">
        <f t="shared" si="83"/>
        <v>3.6037122108837898</v>
      </c>
      <c r="J352" s="9">
        <f t="shared" si="84"/>
        <v>3.1697601757364913</v>
      </c>
      <c r="K352" s="11">
        <f t="shared" si="85"/>
        <v>0.41493775933609955</v>
      </c>
      <c r="L352" s="11">
        <f t="shared" si="86"/>
        <v>0.28409090909090912</v>
      </c>
      <c r="M352" s="11">
        <f t="shared" si="87"/>
        <v>0.32258064516129031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-0.28373802947153259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0.22929570095277493</v>
      </c>
      <c r="Q352" s="11">
        <f>2*'OddsRatio_working_3-way'!K352*'OddsRatio_working_3-way'!L352*'OddsRatio_working_3-way'!M352</f>
        <v>7.605164210705638E-2</v>
      </c>
      <c r="R352" s="11">
        <f t="shared" si="88"/>
        <v>0</v>
      </c>
      <c r="S352" s="11">
        <f t="shared" si="89"/>
        <v>-0.80812466830703833</v>
      </c>
      <c r="T352" s="11">
        <f t="shared" si="90"/>
        <v>-0.26803471585639749</v>
      </c>
      <c r="U352" s="11">
        <f>'OddsRatio_working_3-way'!S352-'OddsRatio_working_3-way'!R352^2/3</f>
        <v>-0.80812466830703833</v>
      </c>
      <c r="V352" s="11">
        <f>'OddsRatio_working_3-way'!S352*'OddsRatio_working_3-way'!R352/3-2*'OddsRatio_working_3-way'!R352^3/27-'OddsRatio_working_3-way'!T352</f>
        <v>0.26803471585639749</v>
      </c>
      <c r="W352" s="11">
        <f>'OddsRatio_working_3-way'!V352^2+4*'OddsRatio_working_3-way'!U352^3/27</f>
        <v>-6.3438094698568814E-3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0.13980917206506574</v>
      </c>
      <c r="Y352" s="11">
        <f>IF('OddsRatio_working_3-way'!W352&gt;=0,IF('OddsRatio_working_3-way'!V352+SQRT('OddsRatio_working_3-way'!W352)&gt;0,0,PI()),ACOS('OddsRatio_working_3-way'!V352/(2*'OddsRatio_working_3-way'!X352)))</f>
        <v>0.28884527676808802</v>
      </c>
      <c r="Z352" s="11">
        <f>'OddsRatio_working_3-way'!X352^(1/3)*COS('OddsRatio_working_3-way'!Y352/3)</f>
        <v>0.51660956565154581</v>
      </c>
      <c r="AA352" s="11">
        <f>'OddsRatio_working_3-way'!X352^(1/3)*COS(('OddsRatio_working_3-way'!Y352+2*PI())/3)</f>
        <v>-0.3015145570065122</v>
      </c>
      <c r="AB352" s="11">
        <f>'OddsRatio_working_3-way'!X352^(1/3)*COS(('OddsRatio_working_3-way'!Y352+4*PI())/3)</f>
        <v>-0.2150950086450335</v>
      </c>
      <c r="AC352" s="11">
        <f>'OddsRatio_working_3-way'!X352^(1/3)*SIN('OddsRatio_working_3-way'!Y352/3)</f>
        <v>4.9894349509745632E-2</v>
      </c>
      <c r="AD352" s="11">
        <f>'OddsRatio_working_3-way'!X352^(1/3)*SIN(('OddsRatio_working_3-way'!Y352+2*PI())/3)</f>
        <v>0.42244983293741067</v>
      </c>
      <c r="AE352" s="11">
        <f>'OddsRatio_working_3-way'!X352^(1/3)*SIN(('OddsRatio_working_3-way'!Y352+4*PI())/3)</f>
        <v>-0.47234418244715626</v>
      </c>
      <c r="AF352" s="11">
        <f>-'OddsRatio_working_3-way'!U352/(3*'OddsRatio_working_3-way'!X352^(1/3))*COS(('OddsRatio_working_3-way'!Y352)/3)</f>
        <v>0.5166095656515457</v>
      </c>
      <c r="AG352" s="11">
        <f>-'OddsRatio_working_3-way'!U352/(3*'OddsRatio_working_3-way'!X352^(1/3))*COS(('OddsRatio_working_3-way'!Y352+2*PI())/3)</f>
        <v>-0.30151455700651214</v>
      </c>
      <c r="AH352" s="11">
        <f>-'OddsRatio_working_3-way'!U352/(3*'OddsRatio_working_3-way'!X352^(1/3))*COS(('OddsRatio_working_3-way'!Y352+4*PI())/3)</f>
        <v>-0.21509500864503348</v>
      </c>
      <c r="AI352" s="11">
        <f>'OddsRatio_working_3-way'!U352/(3*'OddsRatio_working_3-way'!X352^(1/3))*SIN(('OddsRatio_working_3-way'!Y352)/3)</f>
        <v>-4.9894349509745625E-2</v>
      </c>
      <c r="AJ352" s="11">
        <f>'OddsRatio_working_3-way'!U352/(3*'OddsRatio_working_3-way'!X352^(1/3))*SIN(('OddsRatio_working_3-way'!Y352+2*PI())/3)</f>
        <v>-0.42244983293741056</v>
      </c>
      <c r="AK352" s="11">
        <f>'OddsRatio_working_3-way'!U352/(3*'OddsRatio_working_3-way'!X352^(1/3))*SIN(('OddsRatio_working_3-way'!Y352+4*PI())/3)</f>
        <v>0.47234418244715615</v>
      </c>
      <c r="AL352" s="11">
        <f>'OddsRatio_working_3-way'!Z352+'OddsRatio_working_3-way'!AF352</f>
        <v>1.0332191313030914</v>
      </c>
      <c r="AM352" s="11">
        <f>'OddsRatio_working_3-way'!AA352+'OddsRatio_working_3-way'!AG352</f>
        <v>-0.60302911401302439</v>
      </c>
      <c r="AN352" s="11">
        <f>'OddsRatio_working_3-way'!AB352+'OddsRatio_working_3-way'!AH352</f>
        <v>-0.43019001729006701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1.0332191313030914</v>
      </c>
      <c r="AS352" s="11">
        <f>IF(('OddsRatio_working_3-way'!X352=0),IF(Q352&gt;0,-Q352^(1/3),(-Q352)^(1/3)),'OddsRatio_working_3-way'!AM352-'OddsRatio_working_3-way'!R352/3)</f>
        <v>-0.60302911401302439</v>
      </c>
      <c r="AT352" s="11">
        <f>IF(('OddsRatio_working_3-way'!X352=0),IF(Q352&gt;0,-Q352^(1/3),(-Q352)^(1/3)),'OddsRatio_working_3-way'!AN352-'OddsRatio_working_3-way'!R352/3)</f>
        <v>-0.43019001729006701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1.75</v>
      </c>
      <c r="B353" s="4">
        <f>IF('True_Odds_Calculator_3-way'!B354="","",'True_Odds_Calculator_3-way'!B354)</f>
        <v>3.97</v>
      </c>
      <c r="C353" s="4">
        <f>IF('True_Odds_Calculator_3-way'!C354="","",'True_Odds_Calculator_3-way'!C354)</f>
        <v>4.68</v>
      </c>
      <c r="D353" s="9">
        <f t="shared" si="78"/>
        <v>0.55617736758226721</v>
      </c>
      <c r="E353" s="9">
        <f t="shared" si="79"/>
        <v>0.24038283432306454</v>
      </c>
      <c r="F353" s="9">
        <f t="shared" si="80"/>
        <v>0.20343979809466803</v>
      </c>
      <c r="G353" s="9">
        <f t="shared" si="81"/>
        <v>1.0639834419417999</v>
      </c>
      <c r="H353" s="9">
        <f t="shared" si="82"/>
        <v>1.79798758145635</v>
      </c>
      <c r="I353" s="9">
        <f t="shared" si="83"/>
        <v>4.1600308225671458</v>
      </c>
      <c r="J353" s="9">
        <f t="shared" si="84"/>
        <v>4.9154590663458251</v>
      </c>
      <c r="K353" s="11">
        <f t="shared" si="85"/>
        <v>0.5714285714285714</v>
      </c>
      <c r="L353" s="11">
        <f t="shared" si="86"/>
        <v>0.25188916876574308</v>
      </c>
      <c r="M353" s="11">
        <f t="shared" si="87"/>
        <v>0.21367521367521369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-0.25211060979322941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0.22759216713876662</v>
      </c>
      <c r="Q353" s="11">
        <f>2*'OddsRatio_working_3-way'!K353*'OddsRatio_working_3-way'!L353*'OddsRatio_working_3-way'!M353</f>
        <v>6.1511396523990985E-2</v>
      </c>
      <c r="R353" s="11">
        <f t="shared" si="88"/>
        <v>0</v>
      </c>
      <c r="S353" s="11">
        <f t="shared" si="89"/>
        <v>-0.90274727955887379</v>
      </c>
      <c r="T353" s="11">
        <f t="shared" si="90"/>
        <v>-0.2439857512321281</v>
      </c>
      <c r="U353" s="11">
        <f>'OddsRatio_working_3-way'!S353-'OddsRatio_working_3-way'!R353^2/3</f>
        <v>-0.90274727955887379</v>
      </c>
      <c r="V353" s="11">
        <f>'OddsRatio_working_3-way'!S353*'OddsRatio_working_3-way'!R353/3-2*'OddsRatio_working_3-way'!R353^3/27-'OddsRatio_working_3-way'!T353</f>
        <v>0.2439857512321281</v>
      </c>
      <c r="W353" s="11">
        <f>'OddsRatio_working_3-way'!V353^2+4*'OddsRatio_working_3-way'!U353^3/27</f>
        <v>-4.9462995926762378E-2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0.16506971461405956</v>
      </c>
      <c r="Y353" s="11">
        <f>IF('OddsRatio_working_3-way'!W353&gt;=0,IF('OddsRatio_working_3-way'!V353+SQRT('OddsRatio_working_3-way'!W353)&gt;0,0,PI()),ACOS('OddsRatio_working_3-way'!V353/(2*'OddsRatio_working_3-way'!X353)))</f>
        <v>0.73915434720178019</v>
      </c>
      <c r="Z353" s="11">
        <f>'OddsRatio_working_3-way'!X353^(1/3)*COS('OddsRatio_working_3-way'!Y353/3)</f>
        <v>0.53199172097089997</v>
      </c>
      <c r="AA353" s="11">
        <f>'OddsRatio_working_3-way'!X353^(1/3)*COS(('OddsRatio_working_3-way'!Y353+2*PI())/3)</f>
        <v>-0.3818640032319946</v>
      </c>
      <c r="AB353" s="11">
        <f>'OddsRatio_working_3-way'!X353^(1/3)*COS(('OddsRatio_working_3-way'!Y353+4*PI())/3)</f>
        <v>-0.15012771773890568</v>
      </c>
      <c r="AC353" s="11">
        <f>'OddsRatio_working_3-way'!X353^(1/3)*SIN('OddsRatio_working_3-way'!Y353/3)</f>
        <v>0.1337930068104391</v>
      </c>
      <c r="AD353" s="11">
        <f>'OddsRatio_working_3-way'!X353^(1/3)*SIN(('OddsRatio_working_3-way'!Y353+2*PI())/3)</f>
        <v>0.39382184155858246</v>
      </c>
      <c r="AE353" s="11">
        <f>'OddsRatio_working_3-way'!X353^(1/3)*SIN(('OddsRatio_working_3-way'!Y353+4*PI())/3)</f>
        <v>-0.52761484836902139</v>
      </c>
      <c r="AF353" s="11">
        <f>-'OddsRatio_working_3-way'!U353/(3*'OddsRatio_working_3-way'!X353^(1/3))*COS(('OddsRatio_working_3-way'!Y353)/3)</f>
        <v>0.53199172097089986</v>
      </c>
      <c r="AG353" s="11">
        <f>-'OddsRatio_working_3-way'!U353/(3*'OddsRatio_working_3-way'!X353^(1/3))*COS(('OddsRatio_working_3-way'!Y353+2*PI())/3)</f>
        <v>-0.38186400323199449</v>
      </c>
      <c r="AH353" s="11">
        <f>-'OddsRatio_working_3-way'!U353/(3*'OddsRatio_working_3-way'!X353^(1/3))*COS(('OddsRatio_working_3-way'!Y353+4*PI())/3)</f>
        <v>-0.15012771773890565</v>
      </c>
      <c r="AI353" s="11">
        <f>'OddsRatio_working_3-way'!U353/(3*'OddsRatio_working_3-way'!X353^(1/3))*SIN(('OddsRatio_working_3-way'!Y353)/3)</f>
        <v>-0.13379300681043907</v>
      </c>
      <c r="AJ353" s="11">
        <f>'OddsRatio_working_3-way'!U353/(3*'OddsRatio_working_3-way'!X353^(1/3))*SIN(('OddsRatio_working_3-way'!Y353+2*PI())/3)</f>
        <v>-0.39382184155858235</v>
      </c>
      <c r="AK353" s="11">
        <f>'OddsRatio_working_3-way'!U353/(3*'OddsRatio_working_3-way'!X353^(1/3))*SIN(('OddsRatio_working_3-way'!Y353+4*PI())/3)</f>
        <v>0.52761484836902128</v>
      </c>
      <c r="AL353" s="11">
        <f>'OddsRatio_working_3-way'!Z353+'OddsRatio_working_3-way'!AF353</f>
        <v>1.0639834419417999</v>
      </c>
      <c r="AM353" s="11">
        <f>'OddsRatio_working_3-way'!AA353+'OddsRatio_working_3-way'!AG353</f>
        <v>-0.76372800646398908</v>
      </c>
      <c r="AN353" s="11">
        <f>'OddsRatio_working_3-way'!AB353+'OddsRatio_working_3-way'!AH353</f>
        <v>-0.30025543547781131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1.0639834419417999</v>
      </c>
      <c r="AS353" s="11">
        <f>IF(('OddsRatio_working_3-way'!X353=0),IF(Q353&gt;0,-Q353^(1/3),(-Q353)^(1/3)),'OddsRatio_working_3-way'!AM353-'OddsRatio_working_3-way'!R353/3)</f>
        <v>-0.76372800646398908</v>
      </c>
      <c r="AT353" s="11">
        <f>IF(('OddsRatio_working_3-way'!X353=0),IF(Q353&gt;0,-Q353^(1/3),(-Q353)^(1/3)),'OddsRatio_working_3-way'!AN353-'OddsRatio_working_3-way'!R353/3)</f>
        <v>-0.30025543547781131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1.92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4.1900000000000004</v>
      </c>
      <c r="D354" s="9">
        <f t="shared" si="78"/>
        <v>0.50921060900107518</v>
      </c>
      <c r="E354" s="9">
        <f t="shared" si="79"/>
        <v>0.26047838281144442</v>
      </c>
      <c r="F354" s="9">
        <f t="shared" si="80"/>
        <v>0.23031100818748007</v>
      </c>
      <c r="G354" s="9">
        <f t="shared" si="81"/>
        <v>1.0476347505665005</v>
      </c>
      <c r="H354" s="9">
        <f t="shared" si="82"/>
        <v>1.9638239705211809</v>
      </c>
      <c r="I354" s="9">
        <f t="shared" si="83"/>
        <v>3.839090174035217</v>
      </c>
      <c r="J354" s="9">
        <f t="shared" si="84"/>
        <v>4.3419548543071373</v>
      </c>
      <c r="K354" s="11">
        <f t="shared" si="85"/>
        <v>0.52083333333333337</v>
      </c>
      <c r="L354" s="11">
        <f t="shared" si="86"/>
        <v>0.26954177897574122</v>
      </c>
      <c r="M354" s="11">
        <f t="shared" si="87"/>
        <v>0.2386634844868735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-0.26647633092954381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0.22850474003263671</v>
      </c>
      <c r="Q354" s="11">
        <f>2*'OddsRatio_working_3-way'!K354*'OddsRatio_working_3-way'!L354*'OddsRatio_working_3-way'!M354</f>
        <v>6.7010187692855314E-2</v>
      </c>
      <c r="R354" s="11">
        <f t="shared" si="88"/>
        <v>0</v>
      </c>
      <c r="S354" s="11">
        <f t="shared" si="89"/>
        <v>-0.85750482692233265</v>
      </c>
      <c r="T354" s="11">
        <f t="shared" si="90"/>
        <v>-0.25146769117956957</v>
      </c>
      <c r="U354" s="11">
        <f>'OddsRatio_working_3-way'!S354-'OddsRatio_working_3-way'!R354^2/3</f>
        <v>-0.85750482692233265</v>
      </c>
      <c r="V354" s="11">
        <f>'OddsRatio_working_3-way'!S354*'OddsRatio_working_3-way'!R354/3-2*'OddsRatio_working_3-way'!R354^3/27-'OddsRatio_working_3-way'!T354</f>
        <v>0.25146769117956957</v>
      </c>
      <c r="W354" s="11">
        <f>'OddsRatio_working_3-way'!V354^2+4*'OddsRatio_working_3-way'!U354^3/27</f>
        <v>-3.0176705068137466E-2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0.15281746036965216</v>
      </c>
      <c r="Y354" s="11">
        <f>IF('OddsRatio_working_3-way'!W354&gt;=0,IF('OddsRatio_working_3-way'!V354+SQRT('OddsRatio_working_3-way'!W354)&gt;0,0,PI()),ACOS('OddsRatio_working_3-way'!V354/(2*'OddsRatio_working_3-way'!X354)))</f>
        <v>0.60452623658771598</v>
      </c>
      <c r="Z354" s="11">
        <f>'OddsRatio_working_3-way'!X354^(1/3)*COS('OddsRatio_working_3-way'!Y354/3)</f>
        <v>0.52381737528325034</v>
      </c>
      <c r="AA354" s="11">
        <f>'OddsRatio_working_3-way'!X354^(1/3)*COS(('OddsRatio_working_3-way'!Y354+2*PI())/3)</f>
        <v>-0.35457866521855186</v>
      </c>
      <c r="AB354" s="11">
        <f>'OddsRatio_working_3-way'!X354^(1/3)*COS(('OddsRatio_working_3-way'!Y354+4*PI())/3)</f>
        <v>-0.16923871006469859</v>
      </c>
      <c r="AC354" s="11">
        <f>'OddsRatio_working_3-way'!X354^(1/3)*SIN('OddsRatio_working_3-way'!Y354/3)</f>
        <v>0.10700607299967048</v>
      </c>
      <c r="AD354" s="11">
        <f>'OddsRatio_working_3-way'!X354^(1/3)*SIN(('OddsRatio_working_3-way'!Y354+2*PI())/3)</f>
        <v>0.40013611743914645</v>
      </c>
      <c r="AE354" s="11">
        <f>'OddsRatio_working_3-way'!X354^(1/3)*SIN(('OddsRatio_working_3-way'!Y354+4*PI())/3)</f>
        <v>-0.50714219043881681</v>
      </c>
      <c r="AF354" s="11">
        <f>-'OddsRatio_working_3-way'!U354/(3*'OddsRatio_working_3-way'!X354^(1/3))*COS(('OddsRatio_working_3-way'!Y354)/3)</f>
        <v>0.52381737528325023</v>
      </c>
      <c r="AG354" s="11">
        <f>-'OddsRatio_working_3-way'!U354/(3*'OddsRatio_working_3-way'!X354^(1/3))*COS(('OddsRatio_working_3-way'!Y354+2*PI())/3)</f>
        <v>-0.3545786652185518</v>
      </c>
      <c r="AH354" s="11">
        <f>-'OddsRatio_working_3-way'!U354/(3*'OddsRatio_working_3-way'!X354^(1/3))*COS(('OddsRatio_working_3-way'!Y354+4*PI())/3)</f>
        <v>-0.16923871006469854</v>
      </c>
      <c r="AI354" s="11">
        <f>'OddsRatio_working_3-way'!U354/(3*'OddsRatio_working_3-way'!X354^(1/3))*SIN(('OddsRatio_working_3-way'!Y354)/3)</f>
        <v>-0.10700607299967047</v>
      </c>
      <c r="AJ354" s="11">
        <f>'OddsRatio_working_3-way'!U354/(3*'OddsRatio_working_3-way'!X354^(1/3))*SIN(('OddsRatio_working_3-way'!Y354+2*PI())/3)</f>
        <v>-0.4001361174391464</v>
      </c>
      <c r="AK354" s="11">
        <f>'OddsRatio_working_3-way'!U354/(3*'OddsRatio_working_3-way'!X354^(1/3))*SIN(('OddsRatio_working_3-way'!Y354+4*PI())/3)</f>
        <v>0.5071421904388167</v>
      </c>
      <c r="AL354" s="11">
        <f>'OddsRatio_working_3-way'!Z354+'OddsRatio_working_3-way'!AF354</f>
        <v>1.0476347505665005</v>
      </c>
      <c r="AM354" s="11">
        <f>'OddsRatio_working_3-way'!AA354+'OddsRatio_working_3-way'!AG354</f>
        <v>-0.70915733043710372</v>
      </c>
      <c r="AN354" s="11">
        <f>'OddsRatio_working_3-way'!AB354+'OddsRatio_working_3-way'!AH354</f>
        <v>-0.33847742012939713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1.0476347505665005</v>
      </c>
      <c r="AS354" s="11">
        <f>IF(('OddsRatio_working_3-way'!X354=0),IF(Q354&gt;0,-Q354^(1/3),(-Q354)^(1/3)),'OddsRatio_working_3-way'!AM354-'OddsRatio_working_3-way'!R354/3)</f>
        <v>-0.70915733043710372</v>
      </c>
      <c r="AT354" s="11">
        <f>IF(('OddsRatio_working_3-way'!X354=0),IF(Q354&gt;0,-Q354^(1/3),(-Q354)^(1/3)),'OddsRatio_working_3-way'!AN354-'OddsRatio_working_3-way'!R354/3)</f>
        <v>-0.33847742012939713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3.46</v>
      </c>
      <c r="B355" s="4">
        <f>IF('True_Odds_Calculator_3-way'!B356="","",'True_Odds_Calculator_3-way'!B356)</f>
        <v>4.2300000000000004</v>
      </c>
      <c r="C355" s="4">
        <f>IF('True_Odds_Calculator_3-way'!C356="","",'True_Odds_Calculator_3-way'!C356)</f>
        <v>1.99</v>
      </c>
      <c r="D355" s="9">
        <f t="shared" si="78"/>
        <v>0.28001877211190945</v>
      </c>
      <c r="E355" s="9">
        <f t="shared" si="79"/>
        <v>0.22851960009880481</v>
      </c>
      <c r="F355" s="9">
        <f t="shared" si="80"/>
        <v>0.49146162778928609</v>
      </c>
      <c r="G355" s="9">
        <f t="shared" si="81"/>
        <v>1.0451988403566748</v>
      </c>
      <c r="H355" s="9">
        <f t="shared" si="82"/>
        <v>3.5711891472774195</v>
      </c>
      <c r="I355" s="9">
        <f t="shared" si="83"/>
        <v>4.3759922543520595</v>
      </c>
      <c r="J355" s="9">
        <f t="shared" si="84"/>
        <v>2.0347468519531082</v>
      </c>
      <c r="K355" s="11">
        <f t="shared" si="85"/>
        <v>0.28901734104046245</v>
      </c>
      <c r="L355" s="11">
        <f t="shared" si="86"/>
        <v>0.23640661938534277</v>
      </c>
      <c r="M355" s="11">
        <f t="shared" si="87"/>
        <v>0.50251256281407031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-0.27008675155385853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0.22935431746798873</v>
      </c>
      <c r="Q355" s="11">
        <f>2*'OddsRatio_working_3-way'!K355*'OddsRatio_working_3-way'!L355*'OddsRatio_working_3-way'!M355</f>
        <v>6.8668957325745128E-2</v>
      </c>
      <c r="R355" s="11">
        <f t="shared" si="88"/>
        <v>0</v>
      </c>
      <c r="S355" s="11">
        <f t="shared" si="89"/>
        <v>-0.84918758935220384</v>
      </c>
      <c r="T355" s="11">
        <f t="shared" si="90"/>
        <v>-0.25424778124317482</v>
      </c>
      <c r="U355" s="11">
        <f>'OddsRatio_working_3-way'!S355-'OddsRatio_working_3-way'!R355^2/3</f>
        <v>-0.84918758935220384</v>
      </c>
      <c r="V355" s="11">
        <f>'OddsRatio_working_3-way'!S355*'OddsRatio_working_3-way'!R355/3-2*'OddsRatio_working_3-way'!R355^3/27-'OddsRatio_working_3-way'!T355</f>
        <v>0.25424778124317482</v>
      </c>
      <c r="W355" s="11">
        <f>'OddsRatio_working_3-way'!V355^2+4*'OddsRatio_working_3-way'!U355^3/27</f>
        <v>-2.6078922386686659E-2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0.15059951581409875</v>
      </c>
      <c r="Y355" s="11">
        <f>IF('OddsRatio_working_3-way'!W355&gt;=0,IF('OddsRatio_working_3-way'!V355+SQRT('OddsRatio_working_3-way'!W355)&gt;0,0,PI()),ACOS('OddsRatio_working_3-way'!V355/(2*'OddsRatio_working_3-way'!X355)))</f>
        <v>0.56587674363397</v>
      </c>
      <c r="Z355" s="11">
        <f>'OddsRatio_working_3-way'!X355^(1/3)*COS('OddsRatio_working_3-way'!Y355/3)</f>
        <v>0.52259942017833749</v>
      </c>
      <c r="AA355" s="11">
        <f>'OddsRatio_working_3-way'!X355^(1/3)*COS(('OddsRatio_working_3-way'!Y355+2*PI())/3)</f>
        <v>-0.34769578557874231</v>
      </c>
      <c r="AB355" s="11">
        <f>'OddsRatio_working_3-way'!X355^(1/3)*COS(('OddsRatio_working_3-way'!Y355+4*PI())/3)</f>
        <v>-0.17490363459959538</v>
      </c>
      <c r="AC355" s="11">
        <f>'OddsRatio_working_3-way'!X355^(1/3)*SIN('OddsRatio_working_3-way'!Y355/3)</f>
        <v>9.9761594881665E-2</v>
      </c>
      <c r="AD355" s="11">
        <f>'OddsRatio_working_3-way'!X355^(1/3)*SIN(('OddsRatio_working_3-way'!Y355+2*PI())/3)</f>
        <v>0.4027035764366258</v>
      </c>
      <c r="AE355" s="11">
        <f>'OddsRatio_working_3-way'!X355^(1/3)*SIN(('OddsRatio_working_3-way'!Y355+4*PI())/3)</f>
        <v>-0.50246517131829072</v>
      </c>
      <c r="AF355" s="11">
        <f>-'OddsRatio_working_3-way'!U355/(3*'OddsRatio_working_3-way'!X355^(1/3))*COS(('OddsRatio_working_3-way'!Y355)/3)</f>
        <v>0.52259942017833727</v>
      </c>
      <c r="AG355" s="11">
        <f>-'OddsRatio_working_3-way'!U355/(3*'OddsRatio_working_3-way'!X355^(1/3))*COS(('OddsRatio_working_3-way'!Y355+2*PI())/3)</f>
        <v>-0.34769578557874214</v>
      </c>
      <c r="AH355" s="11">
        <f>-'OddsRatio_working_3-way'!U355/(3*'OddsRatio_working_3-way'!X355^(1/3))*COS(('OddsRatio_working_3-way'!Y355+4*PI())/3)</f>
        <v>-0.17490363459959529</v>
      </c>
      <c r="AI355" s="11">
        <f>'OddsRatio_working_3-way'!U355/(3*'OddsRatio_working_3-way'!X355^(1/3))*SIN(('OddsRatio_working_3-way'!Y355)/3)</f>
        <v>-9.9761594881664958E-2</v>
      </c>
      <c r="AJ355" s="11">
        <f>'OddsRatio_working_3-way'!U355/(3*'OddsRatio_working_3-way'!X355^(1/3))*SIN(('OddsRatio_working_3-way'!Y355+2*PI())/3)</f>
        <v>-0.40270357643662563</v>
      </c>
      <c r="AK355" s="11">
        <f>'OddsRatio_working_3-way'!U355/(3*'OddsRatio_working_3-way'!X355^(1/3))*SIN(('OddsRatio_working_3-way'!Y355+4*PI())/3)</f>
        <v>0.50246517131829049</v>
      </c>
      <c r="AL355" s="11">
        <f>'OddsRatio_working_3-way'!Z355+'OddsRatio_working_3-way'!AF355</f>
        <v>1.0451988403566748</v>
      </c>
      <c r="AM355" s="11">
        <f>'OddsRatio_working_3-way'!AA355+'OddsRatio_working_3-way'!AG355</f>
        <v>-0.69539157115748451</v>
      </c>
      <c r="AN355" s="11">
        <f>'OddsRatio_working_3-way'!AB355+'OddsRatio_working_3-way'!AH355</f>
        <v>-0.3498072691991907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1.0451988403566748</v>
      </c>
      <c r="AS355" s="11">
        <f>IF(('OddsRatio_working_3-way'!X355=0),IF(Q355&gt;0,-Q355^(1/3),(-Q355)^(1/3)),'OddsRatio_working_3-way'!AM355-'OddsRatio_working_3-way'!R355/3)</f>
        <v>-0.69539157115748451</v>
      </c>
      <c r="AT355" s="11">
        <f>IF(('OddsRatio_working_3-way'!X355=0),IF(Q355&gt;0,-Q355^(1/3),(-Q355)^(1/3)),'OddsRatio_working_3-way'!AN355-'OddsRatio_working_3-way'!R355/3)</f>
        <v>-0.3498072691991907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2.11</v>
      </c>
      <c r="B356" s="4">
        <f>IF('True_Odds_Calculator_3-way'!B357="","",'True_Odds_Calculator_3-way'!B357)</f>
        <v>3.93</v>
      </c>
      <c r="C356" s="4">
        <f>IF('True_Odds_Calculator_3-way'!C357="","",'True_Odds_Calculator_3-way'!C357)</f>
        <v>3.33</v>
      </c>
      <c r="D356" s="9">
        <f t="shared" si="78"/>
        <v>0.46285706234869489</v>
      </c>
      <c r="E356" s="9">
        <f t="shared" si="79"/>
        <v>0.2461062000125733</v>
      </c>
      <c r="F356" s="9">
        <f t="shared" si="80"/>
        <v>0.29103673763873178</v>
      </c>
      <c r="G356" s="9">
        <f t="shared" si="81"/>
        <v>1.0454902729302207</v>
      </c>
      <c r="H356" s="9">
        <f t="shared" si="82"/>
        <v>2.1604942029525449</v>
      </c>
      <c r="I356" s="9">
        <f t="shared" si="83"/>
        <v>4.0632864996855469</v>
      </c>
      <c r="J356" s="9">
        <f t="shared" si="84"/>
        <v>3.435992335927414</v>
      </c>
      <c r="K356" s="11">
        <f t="shared" si="85"/>
        <v>0.47393364928909953</v>
      </c>
      <c r="L356" s="11">
        <f t="shared" si="86"/>
        <v>0.2544529262086514</v>
      </c>
      <c r="M356" s="11">
        <f t="shared" si="87"/>
        <v>0.3003003003003003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-0.27442727992635729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0.2306854446791497</v>
      </c>
      <c r="Q356" s="11">
        <f>2*'OddsRatio_working_3-way'!K356*'OddsRatio_working_3-way'!L356*'OddsRatio_working_3-way'!M356</f>
        <v>7.2428711045258928E-2</v>
      </c>
      <c r="R356" s="11">
        <f t="shared" si="88"/>
        <v>0</v>
      </c>
      <c r="S356" s="11">
        <f t="shared" si="89"/>
        <v>-0.84060682575381818</v>
      </c>
      <c r="T356" s="11">
        <f t="shared" si="90"/>
        <v>-0.26392678987561008</v>
      </c>
      <c r="U356" s="11">
        <f>'OddsRatio_working_3-way'!S356-'OddsRatio_working_3-way'!R356^2/3</f>
        <v>-0.84060682575381818</v>
      </c>
      <c r="V356" s="11">
        <f>'OddsRatio_working_3-way'!S356*'OddsRatio_working_3-way'!R356/3-2*'OddsRatio_working_3-way'!R356^3/27-'OddsRatio_working_3-way'!T356</f>
        <v>0.26392678987561008</v>
      </c>
      <c r="W356" s="11">
        <f>'OddsRatio_working_3-way'!V356^2+4*'OddsRatio_working_3-way'!U356^3/27</f>
        <v>-1.8341087650789192E-2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0.14832265341547934</v>
      </c>
      <c r="Y356" s="11">
        <f>IF('OddsRatio_working_3-way'!W356&gt;=0,IF('OddsRatio_working_3-way'!V356+SQRT('OddsRatio_working_3-way'!W356)&gt;0,0,PI()),ACOS('OddsRatio_working_3-way'!V356/(2*'OddsRatio_working_3-way'!X356)))</f>
        <v>0.47409790377444105</v>
      </c>
      <c r="Z356" s="11">
        <f>'OddsRatio_working_3-way'!X356^(1/3)*COS('OddsRatio_working_3-way'!Y356/3)</f>
        <v>0.52274513646511045</v>
      </c>
      <c r="AA356" s="11">
        <f>'OddsRatio_working_3-way'!X356^(1/3)*COS(('OddsRatio_working_3-way'!Y356+2*PI())/3)</f>
        <v>-0.33351720188613565</v>
      </c>
      <c r="AB356" s="11">
        <f>'OddsRatio_working_3-way'!X356^(1/3)*COS(('OddsRatio_working_3-way'!Y356+4*PI())/3)</f>
        <v>-0.18922793457897502</v>
      </c>
      <c r="AC356" s="11">
        <f>'OddsRatio_working_3-way'!X356^(1/3)*SIN('OddsRatio_working_3-way'!Y356/3)</f>
        <v>8.330544732096333E-2</v>
      </c>
      <c r="AD356" s="11">
        <f>'OddsRatio_working_3-way'!X356^(1/3)*SIN(('OddsRatio_working_3-way'!Y356+2*PI())/3)</f>
        <v>0.41105784422306724</v>
      </c>
      <c r="AE356" s="11">
        <f>'OddsRatio_working_3-way'!X356^(1/3)*SIN(('OddsRatio_working_3-way'!Y356+4*PI())/3)</f>
        <v>-0.49436329154403036</v>
      </c>
      <c r="AF356" s="11">
        <f>-'OddsRatio_working_3-way'!U356/(3*'OddsRatio_working_3-way'!X356^(1/3))*COS(('OddsRatio_working_3-way'!Y356)/3)</f>
        <v>0.52274513646511034</v>
      </c>
      <c r="AG356" s="11">
        <f>-'OddsRatio_working_3-way'!U356/(3*'OddsRatio_working_3-way'!X356^(1/3))*COS(('OddsRatio_working_3-way'!Y356+2*PI())/3)</f>
        <v>-0.33351720188613554</v>
      </c>
      <c r="AH356" s="11">
        <f>-'OddsRatio_working_3-way'!U356/(3*'OddsRatio_working_3-way'!X356^(1/3))*COS(('OddsRatio_working_3-way'!Y356+4*PI())/3)</f>
        <v>-0.18922793457897497</v>
      </c>
      <c r="AI356" s="11">
        <f>'OddsRatio_working_3-way'!U356/(3*'OddsRatio_working_3-way'!X356^(1/3))*SIN(('OddsRatio_working_3-way'!Y356)/3)</f>
        <v>-8.3305447320963302E-2</v>
      </c>
      <c r="AJ356" s="11">
        <f>'OddsRatio_working_3-way'!U356/(3*'OddsRatio_working_3-way'!X356^(1/3))*SIN(('OddsRatio_working_3-way'!Y356+2*PI())/3)</f>
        <v>-0.41105784422306718</v>
      </c>
      <c r="AK356" s="11">
        <f>'OddsRatio_working_3-way'!U356/(3*'OddsRatio_working_3-way'!X356^(1/3))*SIN(('OddsRatio_working_3-way'!Y356+4*PI())/3)</f>
        <v>0.49436329154403025</v>
      </c>
      <c r="AL356" s="11">
        <f>'OddsRatio_working_3-way'!Z356+'OddsRatio_working_3-way'!AF356</f>
        <v>1.0454902729302207</v>
      </c>
      <c r="AM356" s="11">
        <f>'OddsRatio_working_3-way'!AA356+'OddsRatio_working_3-way'!AG356</f>
        <v>-0.66703440377227119</v>
      </c>
      <c r="AN356" s="11">
        <f>'OddsRatio_working_3-way'!AB356+'OddsRatio_working_3-way'!AH356</f>
        <v>-0.37845586915794999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1.0454902729302207</v>
      </c>
      <c r="AS356" s="11">
        <f>IF(('OddsRatio_working_3-way'!X356=0),IF(Q356&gt;0,-Q356^(1/3),(-Q356)^(1/3)),'OddsRatio_working_3-way'!AM356-'OddsRatio_working_3-way'!R356/3)</f>
        <v>-0.66703440377227119</v>
      </c>
      <c r="AT356" s="11">
        <f>IF(('OddsRatio_working_3-way'!X356=0),IF(Q356&gt;0,-Q356^(1/3),(-Q356)^(1/3)),'OddsRatio_working_3-way'!AN356-'OddsRatio_working_3-way'!R356/3)</f>
        <v>-0.37845586915794999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2.04</v>
      </c>
      <c r="B357" s="4">
        <f>IF('True_Odds_Calculator_3-way'!B358="","",'True_Odds_Calculator_3-way'!B358)</f>
        <v>3.12</v>
      </c>
      <c r="C357" s="4">
        <f>IF('True_Odds_Calculator_3-way'!C358="","",'True_Odds_Calculator_3-way'!C358)</f>
        <v>4.58</v>
      </c>
      <c r="D357" s="9">
        <f t="shared" si="78"/>
        <v>0.47875608929149327</v>
      </c>
      <c r="E357" s="9">
        <f t="shared" si="79"/>
        <v>0.3106200290935624</v>
      </c>
      <c r="F357" s="9">
        <f t="shared" si="80"/>
        <v>0.21062388161494427</v>
      </c>
      <c r="G357" s="9">
        <f t="shared" si="81"/>
        <v>1.0468714220025153</v>
      </c>
      <c r="H357" s="9">
        <f t="shared" si="82"/>
        <v>2.0887462788826161</v>
      </c>
      <c r="I357" s="9">
        <f t="shared" si="83"/>
        <v>3.2193674146453328</v>
      </c>
      <c r="J357" s="9">
        <f t="shared" si="84"/>
        <v>4.7477996907690052</v>
      </c>
      <c r="K357" s="11">
        <f t="shared" si="85"/>
        <v>0.49019607843137253</v>
      </c>
      <c r="L357" s="11">
        <f t="shared" si="86"/>
        <v>0.32051282051282048</v>
      </c>
      <c r="M357" s="11">
        <f t="shared" si="87"/>
        <v>0.2183406113537118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-0.27077089933498877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0.2312116202432154</v>
      </c>
      <c r="Q357" s="11">
        <f>2*'OddsRatio_working_3-way'!K357*'OddsRatio_working_3-way'!L357*'OddsRatio_working_3-way'!M357</f>
        <v>6.8608789389678154E-2</v>
      </c>
      <c r="R357" s="11">
        <f t="shared" si="88"/>
        <v>0</v>
      </c>
      <c r="S357" s="11">
        <f t="shared" si="89"/>
        <v>-0.85390129002440562</v>
      </c>
      <c r="T357" s="11">
        <f t="shared" si="90"/>
        <v>-0.25338317211406697</v>
      </c>
      <c r="U357" s="11">
        <f>'OddsRatio_working_3-way'!S357-'OddsRatio_working_3-way'!R357^2/3</f>
        <v>-0.85390129002440562</v>
      </c>
      <c r="V357" s="11">
        <f>'OddsRatio_working_3-way'!S357*'OddsRatio_working_3-way'!R357/3-2*'OddsRatio_working_3-way'!R357^3/27-'OddsRatio_working_3-way'!T357</f>
        <v>0.25338317211406697</v>
      </c>
      <c r="W357" s="11">
        <f>'OddsRatio_working_3-way'!V357^2+4*'OddsRatio_working_3-way'!U357^3/27</f>
        <v>-2.8036955744022235E-2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0.15185518401968462</v>
      </c>
      <c r="Y357" s="11">
        <f>IF('OddsRatio_working_3-way'!W357&gt;=0,IF('OddsRatio_working_3-way'!V357+SQRT('OddsRatio_working_3-way'!W357)&gt;0,0,PI()),ACOS('OddsRatio_working_3-way'!V357/(2*'OddsRatio_working_3-way'!X357)))</f>
        <v>0.58394872689694888</v>
      </c>
      <c r="Z357" s="11">
        <f>'OddsRatio_working_3-way'!X357^(1/3)*COS('OddsRatio_working_3-way'!Y357/3)</f>
        <v>0.52343571100125763</v>
      </c>
      <c r="AA357" s="11">
        <f>'OddsRatio_working_3-way'!X357^(1/3)*COS(('OddsRatio_working_3-way'!Y357+2*PI())/3)</f>
        <v>-0.35108571797119126</v>
      </c>
      <c r="AB357" s="11">
        <f>'OddsRatio_working_3-way'!X357^(1/3)*COS(('OddsRatio_working_3-way'!Y357+4*PI())/3)</f>
        <v>-0.17234999303006623</v>
      </c>
      <c r="AC357" s="11">
        <f>'OddsRatio_working_3-way'!X357^(1/3)*SIN('OddsRatio_working_3-way'!Y357/3)</f>
        <v>0.10319311890856137</v>
      </c>
      <c r="AD357" s="11">
        <f>'OddsRatio_working_3-way'!X357^(1/3)*SIN(('OddsRatio_working_3-way'!Y357+2*PI())/3)</f>
        <v>0.40171206352077815</v>
      </c>
      <c r="AE357" s="11">
        <f>'OddsRatio_working_3-way'!X357^(1/3)*SIN(('OddsRatio_working_3-way'!Y357+4*PI())/3)</f>
        <v>-0.50490518242933957</v>
      </c>
      <c r="AF357" s="11">
        <f>-'OddsRatio_working_3-way'!U357/(3*'OddsRatio_working_3-way'!X357^(1/3))*COS(('OddsRatio_working_3-way'!Y357)/3)</f>
        <v>0.52343571100125763</v>
      </c>
      <c r="AG357" s="11">
        <f>-'OddsRatio_working_3-way'!U357/(3*'OddsRatio_working_3-way'!X357^(1/3))*COS(('OddsRatio_working_3-way'!Y357+2*PI())/3)</f>
        <v>-0.35108571797119126</v>
      </c>
      <c r="AH357" s="11">
        <f>-'OddsRatio_working_3-way'!U357/(3*'OddsRatio_working_3-way'!X357^(1/3))*COS(('OddsRatio_working_3-way'!Y357+4*PI())/3)</f>
        <v>-0.17234999303006623</v>
      </c>
      <c r="AI357" s="11">
        <f>'OddsRatio_working_3-way'!U357/(3*'OddsRatio_working_3-way'!X357^(1/3))*SIN(('OddsRatio_working_3-way'!Y357)/3)</f>
        <v>-0.10319311890856137</v>
      </c>
      <c r="AJ357" s="11">
        <f>'OddsRatio_working_3-way'!U357/(3*'OddsRatio_working_3-way'!X357^(1/3))*SIN(('OddsRatio_working_3-way'!Y357+2*PI())/3)</f>
        <v>-0.40171206352077815</v>
      </c>
      <c r="AK357" s="11">
        <f>'OddsRatio_working_3-way'!U357/(3*'OddsRatio_working_3-way'!X357^(1/3))*SIN(('OddsRatio_working_3-way'!Y357+4*PI())/3)</f>
        <v>0.50490518242933957</v>
      </c>
      <c r="AL357" s="11">
        <f>'OddsRatio_working_3-way'!Z357+'OddsRatio_working_3-way'!AF357</f>
        <v>1.0468714220025153</v>
      </c>
      <c r="AM357" s="11">
        <f>'OddsRatio_working_3-way'!AA357+'OddsRatio_working_3-way'!AG357</f>
        <v>-0.70217143594238252</v>
      </c>
      <c r="AN357" s="11">
        <f>'OddsRatio_working_3-way'!AB357+'OddsRatio_working_3-way'!AH357</f>
        <v>-0.34469998606013247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1.0468714220025153</v>
      </c>
      <c r="AS357" s="11">
        <f>IF(('OddsRatio_working_3-way'!X357=0),IF(Q357&gt;0,-Q357^(1/3),(-Q357)^(1/3)),'OddsRatio_working_3-way'!AM357-'OddsRatio_working_3-way'!R357/3)</f>
        <v>-0.70217143594238252</v>
      </c>
      <c r="AT357" s="11">
        <f>IF(('OddsRatio_working_3-way'!X357=0),IF(Q357&gt;0,-Q357^(1/3),(-Q357)^(1/3)),'OddsRatio_working_3-way'!AN357-'OddsRatio_working_3-way'!R357/3)</f>
        <v>-0.34469998606013247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2.9</v>
      </c>
      <c r="B358" s="4">
        <f>IF('True_Odds_Calculator_3-way'!B359="","",'True_Odds_Calculator_3-way'!B359)</f>
        <v>2.97</v>
      </c>
      <c r="C358" s="4">
        <f>IF('True_Odds_Calculator_3-way'!C359="","",'True_Odds_Calculator_3-way'!C359)</f>
        <v>2.89</v>
      </c>
      <c r="D358" s="9">
        <f t="shared" si="78"/>
        <v>0.33561366296490819</v>
      </c>
      <c r="E358" s="9">
        <f t="shared" si="79"/>
        <v>0.32759499213342408</v>
      </c>
      <c r="F358" s="9">
        <f t="shared" si="80"/>
        <v>0.33679134490166779</v>
      </c>
      <c r="G358" s="9">
        <f t="shared" si="81"/>
        <v>1.0419034088272978</v>
      </c>
      <c r="H358" s="9">
        <f t="shared" si="82"/>
        <v>2.9796164767718651</v>
      </c>
      <c r="I358" s="9">
        <f t="shared" si="83"/>
        <v>3.0525497153897772</v>
      </c>
      <c r="J358" s="9">
        <f t="shared" si="84"/>
        <v>2.9691974426835932</v>
      </c>
      <c r="K358" s="11">
        <f t="shared" si="85"/>
        <v>0.34482758620689657</v>
      </c>
      <c r="L358" s="11">
        <f t="shared" si="86"/>
        <v>0.33670033670033667</v>
      </c>
      <c r="M358" s="11">
        <f t="shared" si="87"/>
        <v>0.34602076124567471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-0.28420344719115753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0.23140364388425477</v>
      </c>
      <c r="Q358" s="11">
        <f>2*'OddsRatio_working_3-way'!K358*'OddsRatio_working_3-way'!L358*'OddsRatio_working_3-way'!M358</f>
        <v>8.0348487459810686E-2</v>
      </c>
      <c r="R358" s="11">
        <f t="shared" si="88"/>
        <v>0</v>
      </c>
      <c r="S358" s="11">
        <f t="shared" si="89"/>
        <v>-0.81421828683383568</v>
      </c>
      <c r="T358" s="11">
        <f t="shared" si="90"/>
        <v>-0.28271468292841517</v>
      </c>
      <c r="U358" s="11">
        <f>'OddsRatio_working_3-way'!S358-'OddsRatio_working_3-way'!R358^2/3</f>
        <v>-0.81421828683383568</v>
      </c>
      <c r="V358" s="11">
        <f>'OddsRatio_working_3-way'!S358*'OddsRatio_working_3-way'!R358/3-2*'OddsRatio_working_3-way'!R358^3/27-'OddsRatio_working_3-way'!T358</f>
        <v>0.28271468292841517</v>
      </c>
      <c r="W358" s="11">
        <f>'OddsRatio_working_3-way'!V358^2+4*'OddsRatio_working_3-way'!U358^3/27</f>
        <v>-4.0877437198577615E-5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0.14139348409714014</v>
      </c>
      <c r="Y358" s="11">
        <f>IF('OddsRatio_working_3-way'!W358&gt;=0,IF('OddsRatio_working_3-way'!V358+SQRT('OddsRatio_working_3-way'!W358)&gt;0,0,PI()),ACOS('OddsRatio_working_3-way'!V358/(2*'OddsRatio_working_3-way'!X358)))</f>
        <v>2.2610983070389334E-2</v>
      </c>
      <c r="Z358" s="11">
        <f>'OddsRatio_working_3-way'!X358^(1/3)*COS('OddsRatio_working_3-way'!Y358/3)</f>
        <v>0.52095170441364891</v>
      </c>
      <c r="AA358" s="11">
        <f>'OddsRatio_working_3-way'!X358^(1/3)*COS(('OddsRatio_working_3-way'!Y358+2*PI())/3)</f>
        <v>-0.26387628745022079</v>
      </c>
      <c r="AB358" s="11">
        <f>'OddsRatio_working_3-way'!X358^(1/3)*COS(('OddsRatio_working_3-way'!Y358+4*PI())/3)</f>
        <v>-0.25707541696342828</v>
      </c>
      <c r="AC358" s="11">
        <f>'OddsRatio_working_3-way'!X358^(1/3)*SIN('OddsRatio_working_3-way'!Y358/3)</f>
        <v>3.9264844062734143E-3</v>
      </c>
      <c r="AD358" s="11">
        <f>'OddsRatio_working_3-way'!X358^(1/3)*SIN(('OddsRatio_working_3-way'!Y358+2*PI())/3)</f>
        <v>0.44919416796388512</v>
      </c>
      <c r="AE358" s="11">
        <f>'OddsRatio_working_3-way'!X358^(1/3)*SIN(('OddsRatio_working_3-way'!Y358+4*PI())/3)</f>
        <v>-0.45312065237015858</v>
      </c>
      <c r="AF358" s="11">
        <f>-'OddsRatio_working_3-way'!U358/(3*'OddsRatio_working_3-way'!X358^(1/3))*COS(('OddsRatio_working_3-way'!Y358)/3)</f>
        <v>0.5209517044136488</v>
      </c>
      <c r="AG358" s="11">
        <f>-'OddsRatio_working_3-way'!U358/(3*'OddsRatio_working_3-way'!X358^(1/3))*COS(('OddsRatio_working_3-way'!Y358+2*PI())/3)</f>
        <v>-0.26387628745022074</v>
      </c>
      <c r="AH358" s="11">
        <f>-'OddsRatio_working_3-way'!U358/(3*'OddsRatio_working_3-way'!X358^(1/3))*COS(('OddsRatio_working_3-way'!Y358+4*PI())/3)</f>
        <v>-0.25707541696342823</v>
      </c>
      <c r="AI358" s="11">
        <f>'OddsRatio_working_3-way'!U358/(3*'OddsRatio_working_3-way'!X358^(1/3))*SIN(('OddsRatio_working_3-way'!Y358)/3)</f>
        <v>-3.9264844062734134E-3</v>
      </c>
      <c r="AJ358" s="11">
        <f>'OddsRatio_working_3-way'!U358/(3*'OddsRatio_working_3-way'!X358^(1/3))*SIN(('OddsRatio_working_3-way'!Y358+2*PI())/3)</f>
        <v>-0.44919416796388506</v>
      </c>
      <c r="AK358" s="11">
        <f>'OddsRatio_working_3-way'!U358/(3*'OddsRatio_working_3-way'!X358^(1/3))*SIN(('OddsRatio_working_3-way'!Y358+4*PI())/3)</f>
        <v>0.45312065237015853</v>
      </c>
      <c r="AL358" s="11">
        <f>'OddsRatio_working_3-way'!Z358+'OddsRatio_working_3-way'!AF358</f>
        <v>1.0419034088272978</v>
      </c>
      <c r="AM358" s="11">
        <f>'OddsRatio_working_3-way'!AA358+'OddsRatio_working_3-way'!AG358</f>
        <v>-0.52775257490044147</v>
      </c>
      <c r="AN358" s="11">
        <f>'OddsRatio_working_3-way'!AB358+'OddsRatio_working_3-way'!AH358</f>
        <v>-0.51415083392685657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1.0419034088272978</v>
      </c>
      <c r="AS358" s="11">
        <f>IF(('OddsRatio_working_3-way'!X358=0),IF(Q358&gt;0,-Q358^(1/3),(-Q358)^(1/3)),'OddsRatio_working_3-way'!AM358-'OddsRatio_working_3-way'!R358/3)</f>
        <v>-0.52775257490044147</v>
      </c>
      <c r="AT358" s="11">
        <f>IF(('OddsRatio_working_3-way'!X358=0),IF(Q358&gt;0,-Q358^(1/3),(-Q358)^(1/3)),'OddsRatio_working_3-way'!AN358-'OddsRatio_working_3-way'!R358/3)</f>
        <v>-0.51415083392685657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6.11</v>
      </c>
      <c r="B359" s="4">
        <f>IF('True_Odds_Calculator_3-way'!B360="","",'True_Odds_Calculator_3-way'!B360)</f>
        <v>3.9</v>
      </c>
      <c r="C359" s="4">
        <f>IF('True_Odds_Calculator_3-way'!C360="","",'True_Odds_Calculator_3-way'!C360)</f>
        <v>1.64</v>
      </c>
      <c r="D359" s="9">
        <f t="shared" si="78"/>
        <v>0.15652834749426506</v>
      </c>
      <c r="E359" s="9">
        <f t="shared" si="79"/>
        <v>0.24641949619481424</v>
      </c>
      <c r="F359" s="9">
        <f t="shared" si="80"/>
        <v>0.59705215631092068</v>
      </c>
      <c r="G359" s="9">
        <f t="shared" si="81"/>
        <v>1.0545242975997442</v>
      </c>
      <c r="H359" s="9">
        <f t="shared" si="82"/>
        <v>6.3886191607346925</v>
      </c>
      <c r="I359" s="9">
        <f t="shared" si="83"/>
        <v>4.0581204630392573</v>
      </c>
      <c r="J359" s="9">
        <f t="shared" si="84"/>
        <v>1.6748955504638365</v>
      </c>
      <c r="K359" s="11">
        <f t="shared" si="85"/>
        <v>0.16366612111292961</v>
      </c>
      <c r="L359" s="11">
        <f t="shared" si="86"/>
        <v>0.25641025641025644</v>
      </c>
      <c r="M359" s="11">
        <f t="shared" si="87"/>
        <v>0.6097560975609756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-0.24268850519299601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0.22134333139881823</v>
      </c>
      <c r="Q359" s="11">
        <f>2*'OddsRatio_working_3-way'!K359*'OddsRatio_working_3-way'!L359*'OddsRatio_working_3-way'!M359</f>
        <v>5.117764887833947E-2</v>
      </c>
      <c r="R359" s="11">
        <f t="shared" si="88"/>
        <v>0</v>
      </c>
      <c r="S359" s="11">
        <f t="shared" si="89"/>
        <v>-0.91204703421283506</v>
      </c>
      <c r="T359" s="11">
        <f t="shared" si="90"/>
        <v>-0.21087792698562657</v>
      </c>
      <c r="U359" s="11">
        <f>'OddsRatio_working_3-way'!S359-'OddsRatio_working_3-way'!R359^2/3</f>
        <v>-0.91204703421283506</v>
      </c>
      <c r="V359" s="11">
        <f>'OddsRatio_working_3-way'!S359*'OddsRatio_working_3-way'!R359/3-2*'OddsRatio_working_3-way'!R359^3/27-'OddsRatio_working_3-way'!T359</f>
        <v>0.21087792698562657</v>
      </c>
      <c r="W359" s="11">
        <f>'OddsRatio_working_3-way'!V359^2+4*'OddsRatio_working_3-way'!U359^3/27</f>
        <v>-6.7925743662198987E-2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0.16762699943024859</v>
      </c>
      <c r="Y359" s="11">
        <f>IF('OddsRatio_working_3-way'!W359&gt;=0,IF('OddsRatio_working_3-way'!V359+SQRT('OddsRatio_working_3-way'!W359)&gt;0,0,PI()),ACOS('OddsRatio_working_3-way'!V359/(2*'OddsRatio_working_3-way'!X359)))</f>
        <v>0.8905179848420316</v>
      </c>
      <c r="Z359" s="11">
        <f>'OddsRatio_working_3-way'!X359^(1/3)*COS('OddsRatio_working_3-way'!Y359/3)</f>
        <v>0.5272621487998721</v>
      </c>
      <c r="AA359" s="11">
        <f>'OddsRatio_working_3-way'!X359^(1/3)*COS(('OddsRatio_working_3-way'!Y359+2*PI())/3)</f>
        <v>-0.4033011441551092</v>
      </c>
      <c r="AB359" s="11">
        <f>'OddsRatio_working_3-way'!X359^(1/3)*COS(('OddsRatio_working_3-way'!Y359+4*PI())/3)</f>
        <v>-0.12396100464476303</v>
      </c>
      <c r="AC359" s="11">
        <f>'OddsRatio_working_3-way'!X359^(1/3)*SIN('OddsRatio_working_3-way'!Y359/3)</f>
        <v>0.16127710474176596</v>
      </c>
      <c r="AD359" s="11">
        <f>'OddsRatio_working_3-way'!X359^(1/3)*SIN(('OddsRatio_working_3-way'!Y359+2*PI())/3)</f>
        <v>0.37598386294377695</v>
      </c>
      <c r="AE359" s="11">
        <f>'OddsRatio_working_3-way'!X359^(1/3)*SIN(('OddsRatio_working_3-way'!Y359+4*PI())/3)</f>
        <v>-0.53726096768554299</v>
      </c>
      <c r="AF359" s="11">
        <f>-'OddsRatio_working_3-way'!U359/(3*'OddsRatio_working_3-way'!X359^(1/3))*COS(('OddsRatio_working_3-way'!Y359)/3)</f>
        <v>0.5272621487998721</v>
      </c>
      <c r="AG359" s="11">
        <f>-'OddsRatio_working_3-way'!U359/(3*'OddsRatio_working_3-way'!X359^(1/3))*COS(('OddsRatio_working_3-way'!Y359+2*PI())/3)</f>
        <v>-0.4033011441551092</v>
      </c>
      <c r="AH359" s="11">
        <f>-'OddsRatio_working_3-way'!U359/(3*'OddsRatio_working_3-way'!X359^(1/3))*COS(('OddsRatio_working_3-way'!Y359+4*PI())/3)</f>
        <v>-0.12396100464476303</v>
      </c>
      <c r="AI359" s="11">
        <f>'OddsRatio_working_3-way'!U359/(3*'OddsRatio_working_3-way'!X359^(1/3))*SIN(('OddsRatio_working_3-way'!Y359)/3)</f>
        <v>-0.16127710474176596</v>
      </c>
      <c r="AJ359" s="11">
        <f>'OddsRatio_working_3-way'!U359/(3*'OddsRatio_working_3-way'!X359^(1/3))*SIN(('OddsRatio_working_3-way'!Y359+2*PI())/3)</f>
        <v>-0.37598386294377695</v>
      </c>
      <c r="AK359" s="11">
        <f>'OddsRatio_working_3-way'!U359/(3*'OddsRatio_working_3-way'!X359^(1/3))*SIN(('OddsRatio_working_3-way'!Y359+4*PI())/3)</f>
        <v>0.53726096768554299</v>
      </c>
      <c r="AL359" s="11">
        <f>'OddsRatio_working_3-way'!Z359+'OddsRatio_working_3-way'!AF359</f>
        <v>1.0545242975997442</v>
      </c>
      <c r="AM359" s="11">
        <f>'OddsRatio_working_3-way'!AA359+'OddsRatio_working_3-way'!AG359</f>
        <v>-0.80660228831021841</v>
      </c>
      <c r="AN359" s="11">
        <f>'OddsRatio_working_3-way'!AB359+'OddsRatio_working_3-way'!AH359</f>
        <v>-0.24792200928952607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1.0545242975997442</v>
      </c>
      <c r="AS359" s="11">
        <f>IF(('OddsRatio_working_3-way'!X359=0),IF(Q359&gt;0,-Q359^(1/3),(-Q359)^(1/3)),'OddsRatio_working_3-way'!AM359-'OddsRatio_working_3-way'!R359/3)</f>
        <v>-0.80660228831021841</v>
      </c>
      <c r="AT359" s="11">
        <f>IF(('OddsRatio_working_3-way'!X359=0),IF(Q359&gt;0,-Q359^(1/3),(-Q359)^(1/3)),'OddsRatio_working_3-way'!AN359-'OddsRatio_working_3-way'!R359/3)</f>
        <v>-0.24792200928952607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1.76</v>
      </c>
      <c r="B360" s="4">
        <f>IF('True_Odds_Calculator_3-way'!B361="","",'True_Odds_Calculator_3-way'!B361)</f>
        <v>4.01</v>
      </c>
      <c r="C360" s="4">
        <f>IF('True_Odds_Calculator_3-way'!C361="","",'True_Odds_Calculator_3-way'!C361)</f>
        <v>4.82</v>
      </c>
      <c r="D360" s="9">
        <f t="shared" si="78"/>
        <v>0.55780950469234436</v>
      </c>
      <c r="E360" s="9">
        <f t="shared" si="79"/>
        <v>0.24156835786789108</v>
      </c>
      <c r="F360" s="9">
        <f t="shared" si="80"/>
        <v>0.2006221374397647</v>
      </c>
      <c r="G360" s="9">
        <f t="shared" si="81"/>
        <v>1.0430614648811414</v>
      </c>
      <c r="H360" s="9">
        <f t="shared" si="82"/>
        <v>1.7927267133096674</v>
      </c>
      <c r="I360" s="9">
        <f t="shared" si="83"/>
        <v>4.1396150092922355</v>
      </c>
      <c r="J360" s="9">
        <f t="shared" si="84"/>
        <v>4.9844947958459596</v>
      </c>
      <c r="K360" s="11">
        <f t="shared" si="85"/>
        <v>0.56818181818181823</v>
      </c>
      <c r="L360" s="11">
        <f t="shared" si="86"/>
        <v>0.24937655860349128</v>
      </c>
      <c r="M360" s="11">
        <f t="shared" si="87"/>
        <v>0.20746887966804978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-0.25688537050433147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0.22311958692480416</v>
      </c>
      <c r="Q360" s="11">
        <f>2*'OddsRatio_working_3-way'!K360*'OddsRatio_working_3-way'!L360*'OddsRatio_working_3-way'!M360</f>
        <v>5.8793040032886476E-2</v>
      </c>
      <c r="R360" s="11">
        <f t="shared" si="88"/>
        <v>0</v>
      </c>
      <c r="S360" s="11">
        <f t="shared" si="89"/>
        <v>-0.86855700068385966</v>
      </c>
      <c r="T360" s="11">
        <f t="shared" si="90"/>
        <v>-0.22886877488375748</v>
      </c>
      <c r="U360" s="11">
        <f>'OddsRatio_working_3-way'!S360-'OddsRatio_working_3-way'!R360^2/3</f>
        <v>-0.86855700068385966</v>
      </c>
      <c r="V360" s="11">
        <f>'OddsRatio_working_3-way'!S360*'OddsRatio_working_3-way'!R360/3-2*'OddsRatio_working_3-way'!R360^3/27-'OddsRatio_working_3-way'!T360</f>
        <v>0.22886877488375748</v>
      </c>
      <c r="W360" s="11">
        <f>'OddsRatio_working_3-way'!V360^2+4*'OddsRatio_working_3-way'!U360^3/27</f>
        <v>-4.4690463603637265E-2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0.15578140110458416</v>
      </c>
      <c r="Y360" s="11">
        <f>IF('OddsRatio_working_3-way'!W360&gt;=0,IF('OddsRatio_working_3-way'!V360+SQRT('OddsRatio_working_3-way'!W360)&gt;0,0,PI()),ACOS('OddsRatio_working_3-way'!V360/(2*'OddsRatio_working_3-way'!X360)))</f>
        <v>0.74574424960422125</v>
      </c>
      <c r="Z360" s="11">
        <f>'OddsRatio_working_3-way'!X360^(1/3)*COS('OddsRatio_working_3-way'!Y360/3)</f>
        <v>0.5215307324405708</v>
      </c>
      <c r="AA360" s="11">
        <f>'OddsRatio_working_3-way'!X360^(1/3)*COS(('OddsRatio_working_3-way'!Y360+2*PI())/3)</f>
        <v>-0.37541056459756722</v>
      </c>
      <c r="AB360" s="11">
        <f>'OddsRatio_working_3-way'!X360^(1/3)*COS(('OddsRatio_working_3-way'!Y360+4*PI())/3)</f>
        <v>-0.14612016784300372</v>
      </c>
      <c r="AC360" s="11">
        <f>'OddsRatio_working_3-way'!X360^(1/3)*SIN('OddsRatio_working_3-way'!Y360/3)</f>
        <v>0.1323808722888434</v>
      </c>
      <c r="AD360" s="11">
        <f>'OddsRatio_working_3-way'!X360^(1/3)*SIN(('OddsRatio_working_3-way'!Y360+2*PI())/3)</f>
        <v>0.38546842700341766</v>
      </c>
      <c r="AE360" s="11">
        <f>'OddsRatio_working_3-way'!X360^(1/3)*SIN(('OddsRatio_working_3-way'!Y360+4*PI())/3)</f>
        <v>-0.51784929929226098</v>
      </c>
      <c r="AF360" s="11">
        <f>-'OddsRatio_working_3-way'!U360/(3*'OddsRatio_working_3-way'!X360^(1/3))*COS(('OddsRatio_working_3-way'!Y360)/3)</f>
        <v>0.52153073244057058</v>
      </c>
      <c r="AG360" s="11">
        <f>-'OddsRatio_working_3-way'!U360/(3*'OddsRatio_working_3-way'!X360^(1/3))*COS(('OddsRatio_working_3-way'!Y360+2*PI())/3)</f>
        <v>-0.37541056459756705</v>
      </c>
      <c r="AH360" s="11">
        <f>-'OddsRatio_working_3-way'!U360/(3*'OddsRatio_working_3-way'!X360^(1/3))*COS(('OddsRatio_working_3-way'!Y360+4*PI())/3)</f>
        <v>-0.14612016784300366</v>
      </c>
      <c r="AI360" s="11">
        <f>'OddsRatio_working_3-way'!U360/(3*'OddsRatio_working_3-way'!X360^(1/3))*SIN(('OddsRatio_working_3-way'!Y360)/3)</f>
        <v>-0.13238087228884335</v>
      </c>
      <c r="AJ360" s="11">
        <f>'OddsRatio_working_3-way'!U360/(3*'OddsRatio_working_3-way'!X360^(1/3))*SIN(('OddsRatio_working_3-way'!Y360+2*PI())/3)</f>
        <v>-0.38546842700341755</v>
      </c>
      <c r="AK360" s="11">
        <f>'OddsRatio_working_3-way'!U360/(3*'OddsRatio_working_3-way'!X360^(1/3))*SIN(('OddsRatio_working_3-way'!Y360+4*PI())/3)</f>
        <v>0.51784929929226087</v>
      </c>
      <c r="AL360" s="11">
        <f>'OddsRatio_working_3-way'!Z360+'OddsRatio_working_3-way'!AF360</f>
        <v>1.0430614648811414</v>
      </c>
      <c r="AM360" s="11">
        <f>'OddsRatio_working_3-way'!AA360+'OddsRatio_working_3-way'!AG360</f>
        <v>-0.75082112919513433</v>
      </c>
      <c r="AN360" s="11">
        <f>'OddsRatio_working_3-way'!AB360+'OddsRatio_working_3-way'!AH360</f>
        <v>-0.29224033568600738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1.0430614648811414</v>
      </c>
      <c r="AS360" s="11">
        <f>IF(('OddsRatio_working_3-way'!X360=0),IF(Q360&gt;0,-Q360^(1/3),(-Q360)^(1/3)),'OddsRatio_working_3-way'!AM360-'OddsRatio_working_3-way'!R360/3)</f>
        <v>-0.75082112919513433</v>
      </c>
      <c r="AT360" s="11">
        <f>IF(('OddsRatio_working_3-way'!X360=0),IF(Q360&gt;0,-Q360^(1/3),(-Q360)^(1/3)),'OddsRatio_working_3-way'!AN360-'OddsRatio_working_3-way'!R360/3)</f>
        <v>-0.29224033568600738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4.08</v>
      </c>
      <c r="B361" s="4">
        <f>IF('True_Odds_Calculator_3-way'!B362="","",'True_Odds_Calculator_3-way'!B362)</f>
        <v>3.38</v>
      </c>
      <c r="C361" s="4">
        <f>IF('True_Odds_Calculator_3-way'!C362="","",'True_Odds_Calculator_3-way'!C362)</f>
        <v>2.08</v>
      </c>
      <c r="D361" s="9">
        <f t="shared" si="78"/>
        <v>0.23886914924180958</v>
      </c>
      <c r="E361" s="9">
        <f t="shared" si="79"/>
        <v>0.28883266024637144</v>
      </c>
      <c r="F361" s="9">
        <f t="shared" si="80"/>
        <v>0.47229819051181915</v>
      </c>
      <c r="G361" s="9">
        <f t="shared" si="81"/>
        <v>1.0345429992726234</v>
      </c>
      <c r="H361" s="9">
        <f t="shared" si="82"/>
        <v>4.1863924377596797</v>
      </c>
      <c r="I361" s="9">
        <f t="shared" si="83"/>
        <v>3.4622123382688432</v>
      </c>
      <c r="J361" s="9">
        <f t="shared" si="84"/>
        <v>2.1173064392144334</v>
      </c>
      <c r="K361" s="11">
        <f t="shared" si="85"/>
        <v>0.24509803921568626</v>
      </c>
      <c r="L361" s="11">
        <f t="shared" si="86"/>
        <v>0.29585798816568049</v>
      </c>
      <c r="M361" s="11">
        <f t="shared" si="87"/>
        <v>0.48076923076923073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-0.27600136549840715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0.2280014190473641</v>
      </c>
      <c r="Q361" s="11">
        <f>2*'OddsRatio_working_3-way'!K361*'OddsRatio_working_3-way'!L361*'OddsRatio_working_3-way'!M361</f>
        <v>6.9725204601640375E-2</v>
      </c>
      <c r="R361" s="11">
        <f t="shared" si="88"/>
        <v>0</v>
      </c>
      <c r="S361" s="11">
        <f t="shared" si="89"/>
        <v>-0.82608801096196005</v>
      </c>
      <c r="T361" s="11">
        <f t="shared" si="90"/>
        <v>-0.25262630304647088</v>
      </c>
      <c r="U361" s="11">
        <f>'OddsRatio_working_3-way'!S361-'OddsRatio_working_3-way'!R361^2/3</f>
        <v>-0.82608801096196005</v>
      </c>
      <c r="V361" s="11">
        <f>'OddsRatio_working_3-way'!S361*'OddsRatio_working_3-way'!R361/3-2*'OddsRatio_working_3-way'!R361^3/27-'OddsRatio_working_3-way'!T361</f>
        <v>0.25262630304647088</v>
      </c>
      <c r="W361" s="11">
        <f>'OddsRatio_working_3-way'!V361^2+4*'OddsRatio_working_3-way'!U361^3/27</f>
        <v>-1.9697008564086238E-2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0.14449658954021508</v>
      </c>
      <c r="Y361" s="11">
        <f>IF('OddsRatio_working_3-way'!W361&gt;=0,IF('OddsRatio_working_3-way'!V361+SQRT('OddsRatio_working_3-way'!W361)&gt;0,0,PI()),ACOS('OddsRatio_working_3-way'!V361/(2*'OddsRatio_working_3-way'!X361)))</f>
        <v>0.50709271299536685</v>
      </c>
      <c r="Z361" s="11">
        <f>'OddsRatio_working_3-way'!X361^(1/3)*COS('OddsRatio_working_3-way'!Y361/3)</f>
        <v>0.51727149963631169</v>
      </c>
      <c r="AA361" s="11">
        <f>'OddsRatio_working_3-way'!X361^(1/3)*COS(('OddsRatio_working_3-way'!Y361+2*PI())/3)</f>
        <v>-0.33508605713271744</v>
      </c>
      <c r="AB361" s="11">
        <f>'OddsRatio_working_3-way'!X361^(1/3)*COS(('OddsRatio_working_3-way'!Y361+4*PI())/3)</f>
        <v>-0.18218544250359439</v>
      </c>
      <c r="AC361" s="11">
        <f>'OddsRatio_working_3-way'!X361^(1/3)*SIN('OddsRatio_working_3-way'!Y361/3)</f>
        <v>8.8277211015383425E-2</v>
      </c>
      <c r="AD361" s="11">
        <f>'OddsRatio_working_3-way'!X361^(1/3)*SIN(('OddsRatio_working_3-way'!Y361+2*PI())/3)</f>
        <v>0.4038316538310272</v>
      </c>
      <c r="AE361" s="11">
        <f>'OddsRatio_working_3-way'!X361^(1/3)*SIN(('OddsRatio_working_3-way'!Y361+4*PI())/3)</f>
        <v>-0.49210886484641064</v>
      </c>
      <c r="AF361" s="11">
        <f>-'OddsRatio_working_3-way'!U361/(3*'OddsRatio_working_3-way'!X361^(1/3))*COS(('OddsRatio_working_3-way'!Y361)/3)</f>
        <v>0.51727149963631169</v>
      </c>
      <c r="AG361" s="11">
        <f>-'OddsRatio_working_3-way'!U361/(3*'OddsRatio_working_3-way'!X361^(1/3))*COS(('OddsRatio_working_3-way'!Y361+2*PI())/3)</f>
        <v>-0.33508605713271744</v>
      </c>
      <c r="AH361" s="11">
        <f>-'OddsRatio_working_3-way'!U361/(3*'OddsRatio_working_3-way'!X361^(1/3))*COS(('OddsRatio_working_3-way'!Y361+4*PI())/3)</f>
        <v>-0.18218544250359439</v>
      </c>
      <c r="AI361" s="11">
        <f>'OddsRatio_working_3-way'!U361/(3*'OddsRatio_working_3-way'!X361^(1/3))*SIN(('OddsRatio_working_3-way'!Y361)/3)</f>
        <v>-8.8277211015383425E-2</v>
      </c>
      <c r="AJ361" s="11">
        <f>'OddsRatio_working_3-way'!U361/(3*'OddsRatio_working_3-way'!X361^(1/3))*SIN(('OddsRatio_working_3-way'!Y361+2*PI())/3)</f>
        <v>-0.4038316538310272</v>
      </c>
      <c r="AK361" s="11">
        <f>'OddsRatio_working_3-way'!U361/(3*'OddsRatio_working_3-way'!X361^(1/3))*SIN(('OddsRatio_working_3-way'!Y361+4*PI())/3)</f>
        <v>0.49210886484641064</v>
      </c>
      <c r="AL361" s="11">
        <f>'OddsRatio_working_3-way'!Z361+'OddsRatio_working_3-way'!AF361</f>
        <v>1.0345429992726234</v>
      </c>
      <c r="AM361" s="11">
        <f>'OddsRatio_working_3-way'!AA361+'OddsRatio_working_3-way'!AG361</f>
        <v>-0.67017211426543488</v>
      </c>
      <c r="AN361" s="11">
        <f>'OddsRatio_working_3-way'!AB361+'OddsRatio_working_3-way'!AH361</f>
        <v>-0.36437088500718878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1.0345429992726234</v>
      </c>
      <c r="AS361" s="11">
        <f>IF(('OddsRatio_working_3-way'!X361=0),IF(Q361&gt;0,-Q361^(1/3),(-Q361)^(1/3)),'OddsRatio_working_3-way'!AM361-'OddsRatio_working_3-way'!R361/3)</f>
        <v>-0.67017211426543488</v>
      </c>
      <c r="AT361" s="11">
        <f>IF(('OddsRatio_working_3-way'!X361=0),IF(Q361&gt;0,-Q361^(1/3),(-Q361)^(1/3)),'OddsRatio_working_3-way'!AN361-'OddsRatio_working_3-way'!R361/3)</f>
        <v>-0.36437088500718878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2.14</v>
      </c>
      <c r="B362" s="4">
        <f>IF('True_Odds_Calculator_3-way'!B363="","",'True_Odds_Calculator_3-way'!B363)</f>
        <v>3.13</v>
      </c>
      <c r="C362" s="4">
        <f>IF('True_Odds_Calculator_3-way'!C363="","",'True_Odds_Calculator_3-way'!C363)</f>
        <v>4.24</v>
      </c>
      <c r="D362" s="9">
        <f t="shared" si="78"/>
        <v>0.45854321513506435</v>
      </c>
      <c r="E362" s="9">
        <f t="shared" si="79"/>
        <v>0.31188908008806671</v>
      </c>
      <c r="F362" s="9">
        <f t="shared" si="80"/>
        <v>0.22956770477686883</v>
      </c>
      <c r="G362" s="9">
        <f t="shared" si="81"/>
        <v>1.0358066073377294</v>
      </c>
      <c r="H362" s="9">
        <f t="shared" si="82"/>
        <v>2.1808195323650117</v>
      </c>
      <c r="I362" s="9">
        <f t="shared" si="83"/>
        <v>3.2062680736293636</v>
      </c>
      <c r="J362" s="9">
        <f t="shared" si="84"/>
        <v>4.3560134077742436</v>
      </c>
      <c r="K362" s="11">
        <f t="shared" si="85"/>
        <v>0.46728971962616822</v>
      </c>
      <c r="L362" s="11">
        <f t="shared" si="86"/>
        <v>0.31948881789137379</v>
      </c>
      <c r="M362" s="11">
        <f t="shared" si="87"/>
        <v>0.23584905660377356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-0.27701641049158232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0.22922238190716404</v>
      </c>
      <c r="Q362" s="11">
        <f>2*'OddsRatio_working_3-way'!K362*'OddsRatio_working_3-way'!L362*'OddsRatio_working_3-way'!M362</f>
        <v>7.0421622705733947E-2</v>
      </c>
      <c r="R362" s="11">
        <f t="shared" si="88"/>
        <v>0</v>
      </c>
      <c r="S362" s="11">
        <f t="shared" si="89"/>
        <v>-0.82746860195175842</v>
      </c>
      <c r="T362" s="11">
        <f t="shared" si="90"/>
        <v>-0.25421462425553248</v>
      </c>
      <c r="U362" s="11">
        <f>'OddsRatio_working_3-way'!S362-'OddsRatio_working_3-way'!R362^2/3</f>
        <v>-0.82746860195175842</v>
      </c>
      <c r="V362" s="11">
        <f>'OddsRatio_working_3-way'!S362*'OddsRatio_working_3-way'!R362/3-2*'OddsRatio_working_3-way'!R362^3/27-'OddsRatio_working_3-way'!T362</f>
        <v>0.25421462425553248</v>
      </c>
      <c r="W362" s="11">
        <f>'OddsRatio_working_3-way'!V362^2+4*'OddsRatio_working_3-way'!U362^3/27</f>
        <v>-1.9311413598766106E-2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0.14485897347433094</v>
      </c>
      <c r="Y362" s="11">
        <f>IF('OddsRatio_working_3-way'!W362&gt;=0,IF('OddsRatio_working_3-way'!V362+SQRT('OddsRatio_working_3-way'!W362)&gt;0,0,PI()),ACOS('OddsRatio_working_3-way'!V362/(2*'OddsRatio_working_3-way'!X362)))</f>
        <v>0.5002648338285085</v>
      </c>
      <c r="Z362" s="11">
        <f>'OddsRatio_working_3-way'!X362^(1/3)*COS('OddsRatio_working_3-way'!Y362/3)</f>
        <v>0.51790330366886483</v>
      </c>
      <c r="AA362" s="11">
        <f>'OddsRatio_working_3-way'!X362^(1/3)*COS(('OddsRatio_working_3-way'!Y362+2*PI())/3)</f>
        <v>-0.33444520470218614</v>
      </c>
      <c r="AB362" s="11">
        <f>'OddsRatio_working_3-way'!X362^(1/3)*COS(('OddsRatio_working_3-way'!Y362+4*PI())/3)</f>
        <v>-0.18345809896667878</v>
      </c>
      <c r="AC362" s="11">
        <f>'OddsRatio_working_3-way'!X362^(1/3)*SIN('OddsRatio_working_3-way'!Y362/3)</f>
        <v>8.7172446140557941E-2</v>
      </c>
      <c r="AD362" s="11">
        <f>'OddsRatio_working_3-way'!X362^(1/3)*SIN(('OddsRatio_working_3-way'!Y362+2*PI())/3)</f>
        <v>0.40493119461084448</v>
      </c>
      <c r="AE362" s="11">
        <f>'OddsRatio_working_3-way'!X362^(1/3)*SIN(('OddsRatio_working_3-way'!Y362+4*PI())/3)</f>
        <v>-0.49210364075140223</v>
      </c>
      <c r="AF362" s="11">
        <f>-'OddsRatio_working_3-way'!U362/(3*'OddsRatio_working_3-way'!X362^(1/3))*COS(('OddsRatio_working_3-way'!Y362)/3)</f>
        <v>0.51790330366886472</v>
      </c>
      <c r="AG362" s="11">
        <f>-'OddsRatio_working_3-way'!U362/(3*'OddsRatio_working_3-way'!X362^(1/3))*COS(('OddsRatio_working_3-way'!Y362+2*PI())/3)</f>
        <v>-0.33444520470218608</v>
      </c>
      <c r="AH362" s="11">
        <f>-'OddsRatio_working_3-way'!U362/(3*'OddsRatio_working_3-way'!X362^(1/3))*COS(('OddsRatio_working_3-way'!Y362+4*PI())/3)</f>
        <v>-0.18345809896667875</v>
      </c>
      <c r="AI362" s="11">
        <f>'OddsRatio_working_3-way'!U362/(3*'OddsRatio_working_3-way'!X362^(1/3))*SIN(('OddsRatio_working_3-way'!Y362)/3)</f>
        <v>-8.7172446140557913E-2</v>
      </c>
      <c r="AJ362" s="11">
        <f>'OddsRatio_working_3-way'!U362/(3*'OddsRatio_working_3-way'!X362^(1/3))*SIN(('OddsRatio_working_3-way'!Y362+2*PI())/3)</f>
        <v>-0.40493119461084442</v>
      </c>
      <c r="AK362" s="11">
        <f>'OddsRatio_working_3-way'!U362/(3*'OddsRatio_working_3-way'!X362^(1/3))*SIN(('OddsRatio_working_3-way'!Y362+4*PI())/3)</f>
        <v>0.49210364075140212</v>
      </c>
      <c r="AL362" s="11">
        <f>'OddsRatio_working_3-way'!Z362+'OddsRatio_working_3-way'!AF362</f>
        <v>1.0358066073377294</v>
      </c>
      <c r="AM362" s="11">
        <f>'OddsRatio_working_3-way'!AA362+'OddsRatio_working_3-way'!AG362</f>
        <v>-0.66889040940437217</v>
      </c>
      <c r="AN362" s="11">
        <f>'OddsRatio_working_3-way'!AB362+'OddsRatio_working_3-way'!AH362</f>
        <v>-0.3669161979333575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1.0358066073377294</v>
      </c>
      <c r="AS362" s="11">
        <f>IF(('OddsRatio_working_3-way'!X362=0),IF(Q362&gt;0,-Q362^(1/3),(-Q362)^(1/3)),'OddsRatio_working_3-way'!AM362-'OddsRatio_working_3-way'!R362/3)</f>
        <v>-0.66889040940437217</v>
      </c>
      <c r="AT362" s="11">
        <f>IF(('OddsRatio_working_3-way'!X362=0),IF(Q362&gt;0,-Q362^(1/3),(-Q362)^(1/3)),'OddsRatio_working_3-way'!AN362-'OddsRatio_working_3-way'!R362/3)</f>
        <v>-0.3669161979333575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3.31</v>
      </c>
      <c r="B363" s="4">
        <f>IF('True_Odds_Calculator_3-way'!B364="","",'True_Odds_Calculator_3-way'!B364)</f>
        <v>3.03</v>
      </c>
      <c r="C363" s="4">
        <f>IF('True_Odds_Calculator_3-way'!C364="","",'True_Odds_Calculator_3-way'!C364)</f>
        <v>2.57</v>
      </c>
      <c r="D363" s="9">
        <f t="shared" si="78"/>
        <v>0.29543183400082607</v>
      </c>
      <c r="E363" s="9">
        <f t="shared" si="79"/>
        <v>0.32301830884269944</v>
      </c>
      <c r="F363" s="9">
        <f t="shared" si="80"/>
        <v>0.38154985715647466</v>
      </c>
      <c r="G363" s="9">
        <f t="shared" si="81"/>
        <v>1.0324136703157509</v>
      </c>
      <c r="H363" s="9">
        <f t="shared" si="82"/>
        <v>3.3848755784293845</v>
      </c>
      <c r="I363" s="9">
        <f t="shared" si="83"/>
        <v>3.0957997507409742</v>
      </c>
      <c r="J363" s="9">
        <f t="shared" si="84"/>
        <v>2.6208894623957288</v>
      </c>
      <c r="K363" s="11">
        <f t="shared" si="85"/>
        <v>0.30211480362537763</v>
      </c>
      <c r="L363" s="11">
        <f t="shared" si="86"/>
        <v>0.33003300330033003</v>
      </c>
      <c r="M363" s="11">
        <f t="shared" si="87"/>
        <v>0.38910505836575876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-0.28563006887873021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0.22928927192741613</v>
      </c>
      <c r="Q363" s="11">
        <f>2*'OddsRatio_working_3-way'!K363*'OddsRatio_working_3-way'!L363*'OddsRatio_working_3-way'!M363</f>
        <v>7.7593662242780401E-2</v>
      </c>
      <c r="R363" s="11">
        <f t="shared" si="88"/>
        <v>0</v>
      </c>
      <c r="S363" s="11">
        <f t="shared" si="89"/>
        <v>-0.802749069198192</v>
      </c>
      <c r="T363" s="11">
        <f t="shared" si="90"/>
        <v>-0.27165789143762836</v>
      </c>
      <c r="U363" s="11">
        <f>'OddsRatio_working_3-way'!S363-'OddsRatio_working_3-way'!R363^2/3</f>
        <v>-0.802749069198192</v>
      </c>
      <c r="V363" s="11">
        <f>'OddsRatio_working_3-way'!S363*'OddsRatio_working_3-way'!R363/3-2*'OddsRatio_working_3-way'!R363^3/27-'OddsRatio_working_3-way'!T363</f>
        <v>0.27165789143762836</v>
      </c>
      <c r="W363" s="11">
        <f>'OddsRatio_working_3-way'!V363^2+4*'OddsRatio_working_3-way'!U363^3/27</f>
        <v>-2.8384894791859544E-3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0.13841649058143707</v>
      </c>
      <c r="Y363" s="11">
        <f>IF('OddsRatio_working_3-way'!W363&gt;=0,IF('OddsRatio_working_3-way'!V363+SQRT('OddsRatio_working_3-way'!W363)&gt;0,0,PI()),ACOS('OddsRatio_working_3-way'!V363/(2*'OddsRatio_working_3-way'!X363)))</f>
        <v>0.19366177620801883</v>
      </c>
      <c r="Z363" s="11">
        <f>'OddsRatio_working_3-way'!X363^(1/3)*COS('OddsRatio_working_3-way'!Y363/3)</f>
        <v>0.51620683515787558</v>
      </c>
      <c r="AA363" s="11">
        <f>'OddsRatio_working_3-way'!X363^(1/3)*COS(('OddsRatio_working_3-way'!Y363+2*PI())/3)</f>
        <v>-0.28700228955978629</v>
      </c>
      <c r="AB363" s="11">
        <f>'OddsRatio_working_3-way'!X363^(1/3)*COS(('OddsRatio_working_3-way'!Y363+4*PI())/3)</f>
        <v>-0.22920454559808912</v>
      </c>
      <c r="AC363" s="11">
        <f>'OddsRatio_working_3-way'!X363^(1/3)*SIN('OddsRatio_working_3-way'!Y363/3)</f>
        <v>3.3369543034838862E-2</v>
      </c>
      <c r="AD363" s="11">
        <f>'OddsRatio_working_3-way'!X363^(1/3)*SIN(('OddsRatio_working_3-way'!Y363+2*PI())/3)</f>
        <v>0.43036346133646686</v>
      </c>
      <c r="AE363" s="11">
        <f>'OddsRatio_working_3-way'!X363^(1/3)*SIN(('OddsRatio_working_3-way'!Y363+4*PI())/3)</f>
        <v>-0.46373300437130582</v>
      </c>
      <c r="AF363" s="11">
        <f>-'OddsRatio_working_3-way'!U363/(3*'OddsRatio_working_3-way'!X363^(1/3))*COS(('OddsRatio_working_3-way'!Y363)/3)</f>
        <v>0.51620683515787547</v>
      </c>
      <c r="AG363" s="11">
        <f>-'OddsRatio_working_3-way'!U363/(3*'OddsRatio_working_3-way'!X363^(1/3))*COS(('OddsRatio_working_3-way'!Y363+2*PI())/3)</f>
        <v>-0.28700228955978624</v>
      </c>
      <c r="AH363" s="11">
        <f>-'OddsRatio_working_3-way'!U363/(3*'OddsRatio_working_3-way'!X363^(1/3))*COS(('OddsRatio_working_3-way'!Y363+4*PI())/3)</f>
        <v>-0.22920454559808906</v>
      </c>
      <c r="AI363" s="11">
        <f>'OddsRatio_working_3-way'!U363/(3*'OddsRatio_working_3-way'!X363^(1/3))*SIN(('OddsRatio_working_3-way'!Y363)/3)</f>
        <v>-3.3369543034838856E-2</v>
      </c>
      <c r="AJ363" s="11">
        <f>'OddsRatio_working_3-way'!U363/(3*'OddsRatio_working_3-way'!X363^(1/3))*SIN(('OddsRatio_working_3-way'!Y363+2*PI())/3)</f>
        <v>-0.43036346133646675</v>
      </c>
      <c r="AK363" s="11">
        <f>'OddsRatio_working_3-way'!U363/(3*'OddsRatio_working_3-way'!X363^(1/3))*SIN(('OddsRatio_working_3-way'!Y363+4*PI())/3)</f>
        <v>0.46373300437130571</v>
      </c>
      <c r="AL363" s="11">
        <f>'OddsRatio_working_3-way'!Z363+'OddsRatio_working_3-way'!AF363</f>
        <v>1.0324136703157509</v>
      </c>
      <c r="AM363" s="11">
        <f>'OddsRatio_working_3-way'!AA363+'OddsRatio_working_3-way'!AG363</f>
        <v>-0.57400457911957248</v>
      </c>
      <c r="AN363" s="11">
        <f>'OddsRatio_working_3-way'!AB363+'OddsRatio_working_3-way'!AH363</f>
        <v>-0.45840909119617818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1.0324136703157509</v>
      </c>
      <c r="AS363" s="11">
        <f>IF(('OddsRatio_working_3-way'!X363=0),IF(Q363&gt;0,-Q363^(1/3),(-Q363)^(1/3)),'OddsRatio_working_3-way'!AM363-'OddsRatio_working_3-way'!R363/3)</f>
        <v>-0.57400457911957248</v>
      </c>
      <c r="AT363" s="11">
        <f>IF(('OddsRatio_working_3-way'!X363=0),IF(Q363&gt;0,-Q363^(1/3),(-Q363)^(1/3)),'OddsRatio_working_3-way'!AN363-'OddsRatio_working_3-way'!R363/3)</f>
        <v>-0.45840909119617818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2.65</v>
      </c>
      <c r="B364" s="4">
        <f>IF('True_Odds_Calculator_3-way'!B365="","",'True_Odds_Calculator_3-way'!B365)</f>
        <v>3</v>
      </c>
      <c r="C364" s="4">
        <f>IF('True_Odds_Calculator_3-way'!C365="","",'True_Odds_Calculator_3-way'!C365)</f>
        <v>3.1</v>
      </c>
      <c r="D364" s="9">
        <f t="shared" si="78"/>
        <v>0.36577046687034936</v>
      </c>
      <c r="E364" s="9">
        <f t="shared" si="79"/>
        <v>0.32239722743761151</v>
      </c>
      <c r="F364" s="9">
        <f t="shared" si="80"/>
        <v>0.31183230569203907</v>
      </c>
      <c r="G364" s="9">
        <f t="shared" si="81"/>
        <v>1.0508818235626955</v>
      </c>
      <c r="H364" s="9">
        <f t="shared" si="82"/>
        <v>2.7339550088784477</v>
      </c>
      <c r="I364" s="9">
        <f t="shared" si="83"/>
        <v>3.1017636471253907</v>
      </c>
      <c r="J364" s="9">
        <f t="shared" si="84"/>
        <v>3.206851829481661</v>
      </c>
      <c r="K364" s="11">
        <f t="shared" si="85"/>
        <v>0.37735849056603776</v>
      </c>
      <c r="L364" s="11">
        <f t="shared" si="86"/>
        <v>0.33333333333333331</v>
      </c>
      <c r="M364" s="11">
        <f t="shared" si="87"/>
        <v>0.32258064516129031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-0.28119293974436999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0.23331304524244262</v>
      </c>
      <c r="Q364" s="11">
        <f>2*'OddsRatio_working_3-way'!K364*'OddsRatio_working_3-way'!L364*'OddsRatio_working_3-way'!M364</f>
        <v>8.1152363562588758E-2</v>
      </c>
      <c r="R364" s="11">
        <f t="shared" si="88"/>
        <v>0</v>
      </c>
      <c r="S364" s="11">
        <f t="shared" si="89"/>
        <v>-0.82972582972582964</v>
      </c>
      <c r="T364" s="11">
        <f t="shared" si="90"/>
        <v>-0.28860028860028869</v>
      </c>
      <c r="U364" s="11">
        <f>'OddsRatio_working_3-way'!S364-'OddsRatio_working_3-way'!R364^2/3</f>
        <v>-0.82972582972582964</v>
      </c>
      <c r="V364" s="11">
        <f>'OddsRatio_working_3-way'!S364*'OddsRatio_working_3-way'!R364/3-2*'OddsRatio_working_3-way'!R364^3/27-'OddsRatio_working_3-way'!T364</f>
        <v>0.28860028860028869</v>
      </c>
      <c r="W364" s="11">
        <f>'OddsRatio_working_3-way'!V364^2+4*'OddsRatio_working_3-way'!U364^3/27</f>
        <v>-1.3351414858178701E-3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0.14545211245113268</v>
      </c>
      <c r="Y364" s="11">
        <f>IF('OddsRatio_working_3-way'!W364&gt;=0,IF('OddsRatio_working_3-way'!V364+SQRT('OddsRatio_working_3-way'!W364)&gt;0,0,PI()),ACOS('OddsRatio_working_3-way'!V364/(2*'OddsRatio_working_3-way'!X364)))</f>
        <v>0.12593958726822607</v>
      </c>
      <c r="Z364" s="11">
        <f>'OddsRatio_working_3-way'!X364^(1/3)*COS('OddsRatio_working_3-way'!Y364/3)</f>
        <v>0.52544091178134777</v>
      </c>
      <c r="AA364" s="11">
        <f>'OddsRatio_working_3-way'!X364^(1/3)*COS(('OddsRatio_working_3-way'!Y364+2*PI())/3)</f>
        <v>-0.28183441940551984</v>
      </c>
      <c r="AB364" s="11">
        <f>'OddsRatio_working_3-way'!X364^(1/3)*COS(('OddsRatio_working_3-way'!Y364+4*PI())/3)</f>
        <v>-0.24360649237582782</v>
      </c>
      <c r="AC364" s="11">
        <f>'OddsRatio_working_3-way'!X364^(1/3)*SIN('OddsRatio_working_3-way'!Y364/3)</f>
        <v>2.2070903961154069E-2</v>
      </c>
      <c r="AD364" s="11">
        <f>'OddsRatio_working_3-way'!X364^(1/3)*SIN(('OddsRatio_working_3-way'!Y364+2*PI())/3)</f>
        <v>0.44400972580972836</v>
      </c>
      <c r="AE364" s="11">
        <f>'OddsRatio_working_3-way'!X364^(1/3)*SIN(('OddsRatio_working_3-way'!Y364+4*PI())/3)</f>
        <v>-0.46608062977088238</v>
      </c>
      <c r="AF364" s="11">
        <f>-'OddsRatio_working_3-way'!U364/(3*'OddsRatio_working_3-way'!X364^(1/3))*COS(('OddsRatio_working_3-way'!Y364)/3)</f>
        <v>0.52544091178134777</v>
      </c>
      <c r="AG364" s="11">
        <f>-'OddsRatio_working_3-way'!U364/(3*'OddsRatio_working_3-way'!X364^(1/3))*COS(('OddsRatio_working_3-way'!Y364+2*PI())/3)</f>
        <v>-0.28183441940551984</v>
      </c>
      <c r="AH364" s="11">
        <f>-'OddsRatio_working_3-way'!U364/(3*'OddsRatio_working_3-way'!X364^(1/3))*COS(('OddsRatio_working_3-way'!Y364+4*PI())/3)</f>
        <v>-0.24360649237582782</v>
      </c>
      <c r="AI364" s="11">
        <f>'OddsRatio_working_3-way'!U364/(3*'OddsRatio_working_3-way'!X364^(1/3))*SIN(('OddsRatio_working_3-way'!Y364)/3)</f>
        <v>-2.2070903961154069E-2</v>
      </c>
      <c r="AJ364" s="11">
        <f>'OddsRatio_working_3-way'!U364/(3*'OddsRatio_working_3-way'!X364^(1/3))*SIN(('OddsRatio_working_3-way'!Y364+2*PI())/3)</f>
        <v>-0.44400972580972836</v>
      </c>
      <c r="AK364" s="11">
        <f>'OddsRatio_working_3-way'!U364/(3*'OddsRatio_working_3-way'!X364^(1/3))*SIN(('OddsRatio_working_3-way'!Y364+4*PI())/3)</f>
        <v>0.46608062977088238</v>
      </c>
      <c r="AL364" s="11">
        <f>'OddsRatio_working_3-way'!Z364+'OddsRatio_working_3-way'!AF364</f>
        <v>1.0508818235626955</v>
      </c>
      <c r="AM364" s="11">
        <f>'OddsRatio_working_3-way'!AA364+'OddsRatio_working_3-way'!AG364</f>
        <v>-0.56366883881103969</v>
      </c>
      <c r="AN364" s="11">
        <f>'OddsRatio_working_3-way'!AB364+'OddsRatio_working_3-way'!AH364</f>
        <v>-0.48721298475165564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1.0508818235626955</v>
      </c>
      <c r="AS364" s="11">
        <f>IF(('OddsRatio_working_3-way'!X364=0),IF(Q364&gt;0,-Q364^(1/3),(-Q364)^(1/3)),'OddsRatio_working_3-way'!AM364-'OddsRatio_working_3-way'!R364/3)</f>
        <v>-0.56366883881103969</v>
      </c>
      <c r="AT364" s="11">
        <f>IF(('OddsRatio_working_3-way'!X364=0),IF(Q364&gt;0,-Q364^(1/3),(-Q364)^(1/3)),'OddsRatio_working_3-way'!AN364-'OddsRatio_working_3-way'!R364/3)</f>
        <v>-0.48721298475165564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3.63</v>
      </c>
      <c r="B365" s="4">
        <f>IF('True_Odds_Calculator_3-way'!B366="","",'True_Odds_Calculator_3-way'!B366)</f>
        <v>3.05</v>
      </c>
      <c r="C365" s="4">
        <f>IF('True_Odds_Calculator_3-way'!C366="","",'True_Odds_Calculator_3-way'!C366)</f>
        <v>2.33</v>
      </c>
      <c r="D365" s="9">
        <f t="shared" si="78"/>
        <v>0.26575151461368191</v>
      </c>
      <c r="E365" s="9">
        <f t="shared" si="79"/>
        <v>0.31709772989007423</v>
      </c>
      <c r="F365" s="9">
        <f t="shared" si="80"/>
        <v>0.41715075549624386</v>
      </c>
      <c r="G365" s="9">
        <f t="shared" si="81"/>
        <v>1.0505375068616511</v>
      </c>
      <c r="H365" s="9">
        <f t="shared" si="82"/>
        <v>3.7629136430461427</v>
      </c>
      <c r="I365" s="9">
        <f t="shared" si="83"/>
        <v>3.1536018890663837</v>
      </c>
      <c r="J365" s="9">
        <f t="shared" si="84"/>
        <v>2.3972148841259964</v>
      </c>
      <c r="K365" s="11">
        <f t="shared" si="85"/>
        <v>0.27548209366391185</v>
      </c>
      <c r="L365" s="11">
        <f t="shared" si="86"/>
        <v>0.32786885245901642</v>
      </c>
      <c r="M365" s="11">
        <f t="shared" si="87"/>
        <v>0.42918454935622319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-0.27797060038350019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0.23297648391192713</v>
      </c>
      <c r="Q365" s="11">
        <f>2*'OddsRatio_working_3-way'!K365*'OddsRatio_working_3-way'!L365*'OddsRatio_working_3-way'!M365</f>
        <v>7.7529611950724511E-2</v>
      </c>
      <c r="R365" s="11">
        <f t="shared" si="88"/>
        <v>0</v>
      </c>
      <c r="S365" s="11">
        <f t="shared" si="89"/>
        <v>-0.83813354214619373</v>
      </c>
      <c r="T365" s="11">
        <f t="shared" si="90"/>
        <v>-0.27891299239474004</v>
      </c>
      <c r="U365" s="11">
        <f>'OddsRatio_working_3-way'!S365-'OddsRatio_working_3-way'!R365^2/3</f>
        <v>-0.83813354214619373</v>
      </c>
      <c r="V365" s="11">
        <f>'OddsRatio_working_3-way'!S365*'OddsRatio_working_3-way'!R365/3-2*'OddsRatio_working_3-way'!R365^3/27-'OddsRatio_working_3-way'!T365</f>
        <v>0.27891299239474004</v>
      </c>
      <c r="W365" s="11">
        <f>'OddsRatio_working_3-way'!V365^2+4*'OddsRatio_working_3-way'!U365^3/27</f>
        <v>-9.4315210954187406E-3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0.14766852950274059</v>
      </c>
      <c r="Y365" s="11">
        <f>IF('OddsRatio_working_3-way'!W365&gt;=0,IF('OddsRatio_working_3-way'!V365+SQRT('OddsRatio_working_3-way'!W365)&gt;0,0,PI()),ACOS('OddsRatio_working_3-way'!V365/(2*'OddsRatio_working_3-way'!X365)))</f>
        <v>0.33506560757924575</v>
      </c>
      <c r="Z365" s="11">
        <f>'OddsRatio_working_3-way'!X365^(1/3)*COS('OddsRatio_working_3-way'!Y365/3)</f>
        <v>0.52526875343082557</v>
      </c>
      <c r="AA365" s="11">
        <f>'OddsRatio_working_3-way'!X365^(1/3)*COS(('OddsRatio_working_3-way'!Y365+2*PI())/3)</f>
        <v>-0.31365337355451545</v>
      </c>
      <c r="AB365" s="11">
        <f>'OddsRatio_working_3-way'!X365^(1/3)*COS(('OddsRatio_working_3-way'!Y365+4*PI())/3)</f>
        <v>-0.21161537987631018</v>
      </c>
      <c r="AC365" s="11">
        <f>'OddsRatio_working_3-way'!X365^(1/3)*SIN('OddsRatio_working_3-way'!Y365/3)</f>
        <v>5.8911663117681319E-2</v>
      </c>
      <c r="AD365" s="11">
        <f>'OddsRatio_working_3-way'!X365^(1/3)*SIN(('OddsRatio_working_3-way'!Y365+2*PI())/3)</f>
        <v>0.42544025272643887</v>
      </c>
      <c r="AE365" s="11">
        <f>'OddsRatio_working_3-way'!X365^(1/3)*SIN(('OddsRatio_working_3-way'!Y365+4*PI())/3)</f>
        <v>-0.48435191584411996</v>
      </c>
      <c r="AF365" s="11">
        <f>-'OddsRatio_working_3-way'!U365/(3*'OddsRatio_working_3-way'!X365^(1/3))*COS(('OddsRatio_working_3-way'!Y365)/3)</f>
        <v>0.52526875343082557</v>
      </c>
      <c r="AG365" s="11">
        <f>-'OddsRatio_working_3-way'!U365/(3*'OddsRatio_working_3-way'!X365^(1/3))*COS(('OddsRatio_working_3-way'!Y365+2*PI())/3)</f>
        <v>-0.31365337355451545</v>
      </c>
      <c r="AH365" s="11">
        <f>-'OddsRatio_working_3-way'!U365/(3*'OddsRatio_working_3-way'!X365^(1/3))*COS(('OddsRatio_working_3-way'!Y365+4*PI())/3)</f>
        <v>-0.21161537987631018</v>
      </c>
      <c r="AI365" s="11">
        <f>'OddsRatio_working_3-way'!U365/(3*'OddsRatio_working_3-way'!X365^(1/3))*SIN(('OddsRatio_working_3-way'!Y365)/3)</f>
        <v>-5.8911663117681319E-2</v>
      </c>
      <c r="AJ365" s="11">
        <f>'OddsRatio_working_3-way'!U365/(3*'OddsRatio_working_3-way'!X365^(1/3))*SIN(('OddsRatio_working_3-way'!Y365+2*PI())/3)</f>
        <v>-0.42544025272643887</v>
      </c>
      <c r="AK365" s="11">
        <f>'OddsRatio_working_3-way'!U365/(3*'OddsRatio_working_3-way'!X365^(1/3))*SIN(('OddsRatio_working_3-way'!Y365+4*PI())/3)</f>
        <v>0.48435191584411996</v>
      </c>
      <c r="AL365" s="11">
        <f>'OddsRatio_working_3-way'!Z365+'OddsRatio_working_3-way'!AF365</f>
        <v>1.0505375068616511</v>
      </c>
      <c r="AM365" s="11">
        <f>'OddsRatio_working_3-way'!AA365+'OddsRatio_working_3-way'!AG365</f>
        <v>-0.62730674710903089</v>
      </c>
      <c r="AN365" s="11">
        <f>'OddsRatio_working_3-way'!AB365+'OddsRatio_working_3-way'!AH365</f>
        <v>-0.42323075975262037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1.0505375068616511</v>
      </c>
      <c r="AS365" s="11">
        <f>IF(('OddsRatio_working_3-way'!X365=0),IF(Q365&gt;0,-Q365^(1/3),(-Q365)^(1/3)),'OddsRatio_working_3-way'!AM365-'OddsRatio_working_3-way'!R365/3)</f>
        <v>-0.62730674710903089</v>
      </c>
      <c r="AT365" s="11">
        <f>IF(('OddsRatio_working_3-way'!X365=0),IF(Q365&gt;0,-Q365^(1/3),(-Q365)^(1/3)),'OddsRatio_working_3-way'!AN365-'OddsRatio_working_3-way'!R365/3)</f>
        <v>-0.42323075975262037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2.11</v>
      </c>
      <c r="B366" s="4">
        <f>IF('True_Odds_Calculator_3-way'!B367="","",'True_Odds_Calculator_3-way'!B367)</f>
        <v>2.97</v>
      </c>
      <c r="C366" s="4">
        <f>IF('True_Odds_Calculator_3-way'!C367="","",'True_Odds_Calculator_3-way'!C367)</f>
        <v>4.4800000000000004</v>
      </c>
      <c r="D366" s="9">
        <f t="shared" si="78"/>
        <v>0.4607923270359629</v>
      </c>
      <c r="E366" s="9">
        <f t="shared" si="79"/>
        <v>0.32501330505751608</v>
      </c>
      <c r="F366" s="9">
        <f t="shared" si="80"/>
        <v>0.21419436790652086</v>
      </c>
      <c r="G366" s="9">
        <f t="shared" si="81"/>
        <v>1.0542117345371222</v>
      </c>
      <c r="H366" s="9">
        <f t="shared" si="82"/>
        <v>2.1701750253362055</v>
      </c>
      <c r="I366" s="9">
        <f t="shared" si="83"/>
        <v>3.0767971170381307</v>
      </c>
      <c r="J366" s="9">
        <f t="shared" si="84"/>
        <v>4.6686568361891849</v>
      </c>
      <c r="K366" s="11">
        <f t="shared" si="85"/>
        <v>0.47393364928909953</v>
      </c>
      <c r="L366" s="11">
        <f t="shared" si="86"/>
        <v>0.33670033670033667</v>
      </c>
      <c r="M366" s="11">
        <f t="shared" si="87"/>
        <v>0.2232142857142857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-0.27105132229539786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0.23366137110212937</v>
      </c>
      <c r="Q366" s="11">
        <f>2*'OddsRatio_working_3-way'!K366*'OddsRatio_working_3-way'!L366*'OddsRatio_working_3-way'!M366</f>
        <v>7.1238222896990666E-2</v>
      </c>
      <c r="R366" s="11">
        <f t="shared" si="88"/>
        <v>0</v>
      </c>
      <c r="S366" s="11">
        <f t="shared" si="89"/>
        <v>-0.86205582442235762</v>
      </c>
      <c r="T366" s="11">
        <f t="shared" si="90"/>
        <v>-0.26282189768974318</v>
      </c>
      <c r="U366" s="11">
        <f>'OddsRatio_working_3-way'!S366-'OddsRatio_working_3-way'!R366^2/3</f>
        <v>-0.86205582442235762</v>
      </c>
      <c r="V366" s="11">
        <f>'OddsRatio_working_3-way'!S366*'OddsRatio_working_3-way'!R366/3-2*'OddsRatio_working_3-way'!R366^3/27-'OddsRatio_working_3-way'!T366</f>
        <v>0.26282189768974318</v>
      </c>
      <c r="W366" s="11">
        <f>'OddsRatio_working_3-way'!V366^2+4*'OddsRatio_working_3-way'!U366^3/27</f>
        <v>-2.5832557660000033E-2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0.15403563513456706</v>
      </c>
      <c r="Y366" s="11">
        <f>IF('OddsRatio_working_3-way'!W366&gt;=0,IF('OddsRatio_working_3-way'!V366+SQRT('OddsRatio_working_3-way'!W366)&gt;0,0,PI()),ACOS('OddsRatio_working_3-way'!V366/(2*'OddsRatio_working_3-way'!X366)))</f>
        <v>0.5488588331750659</v>
      </c>
      <c r="Z366" s="11">
        <f>'OddsRatio_working_3-way'!X366^(1/3)*COS('OddsRatio_working_3-way'!Y366/3)</f>
        <v>0.52710586726856123</v>
      </c>
      <c r="AA366" s="11">
        <f>'OddsRatio_working_3-way'!X366^(1/3)*COS(('OddsRatio_working_3-way'!Y366+2*PI())/3)</f>
        <v>-0.34801304033491687</v>
      </c>
      <c r="AB366" s="11">
        <f>'OddsRatio_working_3-way'!X366^(1/3)*COS(('OddsRatio_working_3-way'!Y366+4*PI())/3)</f>
        <v>-0.17909282693364453</v>
      </c>
      <c r="AC366" s="11">
        <f>'OddsRatio_working_3-way'!X366^(1/3)*SIN('OddsRatio_working_3-way'!Y366/3)</f>
        <v>9.7526130678793801E-2</v>
      </c>
      <c r="AD366" s="11">
        <f>'OddsRatio_working_3-way'!X366^(1/3)*SIN(('OddsRatio_working_3-way'!Y366+2*PI())/3)</f>
        <v>0.40772400619900567</v>
      </c>
      <c r="AE366" s="11">
        <f>'OddsRatio_working_3-way'!X366^(1/3)*SIN(('OddsRatio_working_3-way'!Y366+4*PI())/3)</f>
        <v>-0.50525013687779929</v>
      </c>
      <c r="AF366" s="11">
        <f>-'OddsRatio_working_3-way'!U366/(3*'OddsRatio_working_3-way'!X366^(1/3))*COS(('OddsRatio_working_3-way'!Y366)/3)</f>
        <v>0.52710586726856112</v>
      </c>
      <c r="AG366" s="11">
        <f>-'OddsRatio_working_3-way'!U366/(3*'OddsRatio_working_3-way'!X366^(1/3))*COS(('OddsRatio_working_3-way'!Y366+2*PI())/3)</f>
        <v>-0.34801304033491676</v>
      </c>
      <c r="AH366" s="11">
        <f>-'OddsRatio_working_3-way'!U366/(3*'OddsRatio_working_3-way'!X366^(1/3))*COS(('OddsRatio_working_3-way'!Y366+4*PI())/3)</f>
        <v>-0.17909282693364451</v>
      </c>
      <c r="AI366" s="11">
        <f>'OddsRatio_working_3-way'!U366/(3*'OddsRatio_working_3-way'!X366^(1/3))*SIN(('OddsRatio_working_3-way'!Y366)/3)</f>
        <v>-9.7526130678793774E-2</v>
      </c>
      <c r="AJ366" s="11">
        <f>'OddsRatio_working_3-way'!U366/(3*'OddsRatio_working_3-way'!X366^(1/3))*SIN(('OddsRatio_working_3-way'!Y366+2*PI())/3)</f>
        <v>-0.40772400619900562</v>
      </c>
      <c r="AK366" s="11">
        <f>'OddsRatio_working_3-way'!U366/(3*'OddsRatio_working_3-way'!X366^(1/3))*SIN(('OddsRatio_working_3-way'!Y366+4*PI())/3)</f>
        <v>0.50525013687779918</v>
      </c>
      <c r="AL366" s="11">
        <f>'OddsRatio_working_3-way'!Z366+'OddsRatio_working_3-way'!AF366</f>
        <v>1.0542117345371222</v>
      </c>
      <c r="AM366" s="11">
        <f>'OddsRatio_working_3-way'!AA366+'OddsRatio_working_3-way'!AG366</f>
        <v>-0.69602608066983362</v>
      </c>
      <c r="AN366" s="11">
        <f>'OddsRatio_working_3-way'!AB366+'OddsRatio_working_3-way'!AH366</f>
        <v>-0.35818565386728907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1.0542117345371222</v>
      </c>
      <c r="AS366" s="11">
        <f>IF(('OddsRatio_working_3-way'!X366=0),IF(Q366&gt;0,-Q366^(1/3),(-Q366)^(1/3)),'OddsRatio_working_3-way'!AM366-'OddsRatio_working_3-way'!R366/3)</f>
        <v>-0.69602608066983362</v>
      </c>
      <c r="AT366" s="11">
        <f>IF(('OddsRatio_working_3-way'!X366=0),IF(Q366&gt;0,-Q366^(1/3),(-Q366)^(1/3)),'OddsRatio_working_3-way'!AN366-'OddsRatio_working_3-way'!R366/3)</f>
        <v>-0.35818565386728907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2.41</v>
      </c>
      <c r="B367" s="4">
        <f>IF('True_Odds_Calculator_3-way'!B368="","",'True_Odds_Calculator_3-way'!B368)</f>
        <v>2.77</v>
      </c>
      <c r="C367" s="4">
        <f>IF('True_Odds_Calculator_3-way'!C368="","",'True_Odds_Calculator_3-way'!C368)</f>
        <v>3.88</v>
      </c>
      <c r="D367" s="9">
        <f t="shared" si="78"/>
        <v>0.40259792912980202</v>
      </c>
      <c r="E367" s="9">
        <f t="shared" si="79"/>
        <v>0.34931720821604945</v>
      </c>
      <c r="F367" s="9">
        <f t="shared" si="80"/>
        <v>0.24808486265414859</v>
      </c>
      <c r="G367" s="9">
        <f t="shared" si="81"/>
        <v>1.0523884533645411</v>
      </c>
      <c r="H367" s="9">
        <f t="shared" si="82"/>
        <v>2.4838677192440026</v>
      </c>
      <c r="I367" s="9">
        <f t="shared" si="83"/>
        <v>2.862727562455238</v>
      </c>
      <c r="J367" s="9">
        <f t="shared" si="84"/>
        <v>4.0308787456898774</v>
      </c>
      <c r="K367" s="11">
        <f t="shared" si="85"/>
        <v>0.41493775933609955</v>
      </c>
      <c r="L367" s="11">
        <f t="shared" si="86"/>
        <v>0.36101083032490977</v>
      </c>
      <c r="M367" s="11">
        <f t="shared" si="87"/>
        <v>0.25773195876288663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-0.27749574584170411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0.23396133290937171</v>
      </c>
      <c r="Q367" s="11">
        <f>2*'OddsRatio_working_3-way'!K367*'OddsRatio_working_3-way'!L367*'OddsRatio_working_3-way'!M367</f>
        <v>7.7214961356228295E-2</v>
      </c>
      <c r="R367" s="11">
        <f t="shared" si="88"/>
        <v>0</v>
      </c>
      <c r="S367" s="11">
        <f t="shared" si="89"/>
        <v>-0.84311682761015605</v>
      </c>
      <c r="T367" s="11">
        <f t="shared" si="90"/>
        <v>-0.27825637874922643</v>
      </c>
      <c r="U367" s="11">
        <f>'OddsRatio_working_3-way'!S367-'OddsRatio_working_3-way'!R367^2/3</f>
        <v>-0.84311682761015605</v>
      </c>
      <c r="V367" s="11">
        <f>'OddsRatio_working_3-way'!S367*'OddsRatio_working_3-way'!R367/3-2*'OddsRatio_working_3-way'!R367^3/27-'OddsRatio_working_3-way'!T367</f>
        <v>0.27825637874922643</v>
      </c>
      <c r="W367" s="11">
        <f>'OddsRatio_working_3-way'!V367^2+4*'OddsRatio_working_3-way'!U367^3/27</f>
        <v>-1.1362456099014789E-2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0.14898747297478382</v>
      </c>
      <c r="Y367" s="11">
        <f>IF('OddsRatio_working_3-way'!W367&gt;=0,IF('OddsRatio_working_3-way'!V367+SQRT('OddsRatio_working_3-way'!W367)&gt;0,0,PI()),ACOS('OddsRatio_working_3-way'!V367/(2*'OddsRatio_working_3-way'!X367)))</f>
        <v>0.365836775363509</v>
      </c>
      <c r="Z367" s="11">
        <f>'OddsRatio_working_3-way'!X367^(1/3)*COS('OddsRatio_working_3-way'!Y367/3)</f>
        <v>0.52619422668227056</v>
      </c>
      <c r="AA367" s="11">
        <f>'OddsRatio_working_3-way'!X367^(1/3)*COS(('OddsRatio_working_3-way'!Y367+2*PI())/3)</f>
        <v>-0.31894452829674907</v>
      </c>
      <c r="AB367" s="11">
        <f>'OddsRatio_working_3-way'!X367^(1/3)*COS(('OddsRatio_working_3-way'!Y367+4*PI())/3)</f>
        <v>-0.20724969838552154</v>
      </c>
      <c r="AC367" s="11">
        <f>'OddsRatio_working_3-way'!X367^(1/3)*SIN('OddsRatio_working_3-way'!Y367/3)</f>
        <v>6.4487040116336658E-2</v>
      </c>
      <c r="AD367" s="11">
        <f>'OddsRatio_working_3-way'!X367^(1/3)*SIN(('OddsRatio_working_3-way'!Y367+2*PI())/3)</f>
        <v>0.42345404757338539</v>
      </c>
      <c r="AE367" s="11">
        <f>'OddsRatio_working_3-way'!X367^(1/3)*SIN(('OddsRatio_working_3-way'!Y367+4*PI())/3)</f>
        <v>-0.48794108768972211</v>
      </c>
      <c r="AF367" s="11">
        <f>-'OddsRatio_working_3-way'!U367/(3*'OddsRatio_working_3-way'!X367^(1/3))*COS(('OddsRatio_working_3-way'!Y367)/3)</f>
        <v>0.52619422668227056</v>
      </c>
      <c r="AG367" s="11">
        <f>-'OddsRatio_working_3-way'!U367/(3*'OddsRatio_working_3-way'!X367^(1/3))*COS(('OddsRatio_working_3-way'!Y367+2*PI())/3)</f>
        <v>-0.31894452829674907</v>
      </c>
      <c r="AH367" s="11">
        <f>-'OddsRatio_working_3-way'!U367/(3*'OddsRatio_working_3-way'!X367^(1/3))*COS(('OddsRatio_working_3-way'!Y367+4*PI())/3)</f>
        <v>-0.20724969838552154</v>
      </c>
      <c r="AI367" s="11">
        <f>'OddsRatio_working_3-way'!U367/(3*'OddsRatio_working_3-way'!X367^(1/3))*SIN(('OddsRatio_working_3-way'!Y367)/3)</f>
        <v>-6.4487040116336658E-2</v>
      </c>
      <c r="AJ367" s="11">
        <f>'OddsRatio_working_3-way'!U367/(3*'OddsRatio_working_3-way'!X367^(1/3))*SIN(('OddsRatio_working_3-way'!Y367+2*PI())/3)</f>
        <v>-0.42345404757338539</v>
      </c>
      <c r="AK367" s="11">
        <f>'OddsRatio_working_3-way'!U367/(3*'OddsRatio_working_3-way'!X367^(1/3))*SIN(('OddsRatio_working_3-way'!Y367+4*PI())/3)</f>
        <v>0.48794108768972211</v>
      </c>
      <c r="AL367" s="11">
        <f>'OddsRatio_working_3-way'!Z367+'OddsRatio_working_3-way'!AF367</f>
        <v>1.0523884533645411</v>
      </c>
      <c r="AM367" s="11">
        <f>'OddsRatio_working_3-way'!AA367+'OddsRatio_working_3-way'!AG367</f>
        <v>-0.63788905659349815</v>
      </c>
      <c r="AN367" s="11">
        <f>'OddsRatio_working_3-way'!AB367+'OddsRatio_working_3-way'!AH367</f>
        <v>-0.41449939677104308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1.0523884533645411</v>
      </c>
      <c r="AS367" s="11">
        <f>IF(('OddsRatio_working_3-way'!X367=0),IF(Q367&gt;0,-Q367^(1/3),(-Q367)^(1/3)),'OddsRatio_working_3-way'!AM367-'OddsRatio_working_3-way'!R367/3)</f>
        <v>-0.63788905659349815</v>
      </c>
      <c r="AT367" s="11">
        <f>IF(('OddsRatio_working_3-way'!X367=0),IF(Q367&gt;0,-Q367^(1/3),(-Q367)^(1/3)),'OddsRatio_working_3-way'!AN367-'OddsRatio_working_3-way'!R367/3)</f>
        <v>-0.41449939677104308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2.2999999999999998</v>
      </c>
      <c r="B368" s="4">
        <f>IF('True_Odds_Calculator_3-way'!B369="","",'True_Odds_Calculator_3-way'!B369)</f>
        <v>3.19</v>
      </c>
      <c r="C368" s="4">
        <f>IF('True_Odds_Calculator_3-way'!C369="","",'True_Odds_Calculator_3-way'!C369)</f>
        <v>3.43</v>
      </c>
      <c r="D368" s="9">
        <f t="shared" si="78"/>
        <v>0.42005412461167047</v>
      </c>
      <c r="E368" s="9">
        <f t="shared" si="79"/>
        <v>0.30067440026041087</v>
      </c>
      <c r="F368" s="9">
        <f t="shared" si="80"/>
        <v>0.27927147512791856</v>
      </c>
      <c r="G368" s="9">
        <f t="shared" si="81"/>
        <v>1.0620350704795389</v>
      </c>
      <c r="H368" s="9">
        <f t="shared" si="82"/>
        <v>2.3806455916234008</v>
      </c>
      <c r="I368" s="9">
        <f t="shared" si="83"/>
        <v>3.3258568043501899</v>
      </c>
      <c r="J368" s="9">
        <f t="shared" si="84"/>
        <v>3.5807452212652806</v>
      </c>
      <c r="K368" s="11">
        <f t="shared" si="85"/>
        <v>0.43478260869565222</v>
      </c>
      <c r="L368" s="11">
        <f t="shared" si="86"/>
        <v>0.31347962382445144</v>
      </c>
      <c r="M368" s="11">
        <f t="shared" si="87"/>
        <v>0.29154518950437314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-0.27490402691577609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0.2352388608240274</v>
      </c>
      <c r="Q368" s="11">
        <f>2*'OddsRatio_working_3-way'!K368*'OddsRatio_working_3-way'!L368*'OddsRatio_working_3-way'!M368</f>
        <v>7.9472588116225484E-2</v>
      </c>
      <c r="R368" s="11">
        <f t="shared" si="88"/>
        <v>0</v>
      </c>
      <c r="S368" s="11">
        <f t="shared" si="89"/>
        <v>-0.85571267712312871</v>
      </c>
      <c r="T368" s="11">
        <f t="shared" si="90"/>
        <v>-0.28909212064970569</v>
      </c>
      <c r="U368" s="11">
        <f>'OddsRatio_working_3-way'!S368-'OddsRatio_working_3-way'!R368^2/3</f>
        <v>-0.85571267712312871</v>
      </c>
      <c r="V368" s="11">
        <f>'OddsRatio_working_3-way'!S368*'OddsRatio_working_3-way'!R368/3-2*'OddsRatio_working_3-way'!R368^3/27-'OddsRatio_working_3-way'!T368</f>
        <v>0.28909212064970569</v>
      </c>
      <c r="W368" s="11">
        <f>'OddsRatio_working_3-way'!V368^2+4*'OddsRatio_working_3-way'!U368^3/27</f>
        <v>-9.2539876344855387E-3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0.15233863746291476</v>
      </c>
      <c r="Y368" s="11">
        <f>IF('OddsRatio_working_3-way'!W368&gt;=0,IF('OddsRatio_working_3-way'!V368+SQRT('OddsRatio_working_3-way'!W368)&gt;0,0,PI()),ACOS('OddsRatio_working_3-way'!V368/(2*'OddsRatio_working_3-way'!X368)))</f>
        <v>0.3212324561376243</v>
      </c>
      <c r="Z368" s="11">
        <f>'OddsRatio_working_3-way'!X368^(1/3)*COS('OddsRatio_working_3-way'!Y368/3)</f>
        <v>0.53101753523976947</v>
      </c>
      <c r="AA368" s="11">
        <f>'OddsRatio_working_3-way'!X368^(1/3)*COS(('OddsRatio_working_3-way'!Y368+2*PI())/3)</f>
        <v>-0.31494005560322902</v>
      </c>
      <c r="AB368" s="11">
        <f>'OddsRatio_working_3-way'!X368^(1/3)*COS(('OddsRatio_working_3-way'!Y368+4*PI())/3)</f>
        <v>-0.21607747963654059</v>
      </c>
      <c r="AC368" s="11">
        <f>'OddsRatio_working_3-way'!X368^(1/3)*SIN('OddsRatio_working_3-way'!Y368/3)</f>
        <v>5.7078334847147492E-2</v>
      </c>
      <c r="AD368" s="11">
        <f>'OddsRatio_working_3-way'!X368^(1/3)*SIN(('OddsRatio_working_3-way'!Y368+2*PI())/3)</f>
        <v>0.43133550794906506</v>
      </c>
      <c r="AE368" s="11">
        <f>'OddsRatio_working_3-way'!X368^(1/3)*SIN(('OddsRatio_working_3-way'!Y368+4*PI())/3)</f>
        <v>-0.48841384279621247</v>
      </c>
      <c r="AF368" s="11">
        <f>-'OddsRatio_working_3-way'!U368/(3*'OddsRatio_working_3-way'!X368^(1/3))*COS(('OddsRatio_working_3-way'!Y368)/3)</f>
        <v>0.53101753523976947</v>
      </c>
      <c r="AG368" s="11">
        <f>-'OddsRatio_working_3-way'!U368/(3*'OddsRatio_working_3-way'!X368^(1/3))*COS(('OddsRatio_working_3-way'!Y368+2*PI())/3)</f>
        <v>-0.31494005560322902</v>
      </c>
      <c r="AH368" s="11">
        <f>-'OddsRatio_working_3-way'!U368/(3*'OddsRatio_working_3-way'!X368^(1/3))*COS(('OddsRatio_working_3-way'!Y368+4*PI())/3)</f>
        <v>-0.21607747963654059</v>
      </c>
      <c r="AI368" s="11">
        <f>'OddsRatio_working_3-way'!U368/(3*'OddsRatio_working_3-way'!X368^(1/3))*SIN(('OddsRatio_working_3-way'!Y368)/3)</f>
        <v>-5.7078334847147492E-2</v>
      </c>
      <c r="AJ368" s="11">
        <f>'OddsRatio_working_3-way'!U368/(3*'OddsRatio_working_3-way'!X368^(1/3))*SIN(('OddsRatio_working_3-way'!Y368+2*PI())/3)</f>
        <v>-0.43133550794906506</v>
      </c>
      <c r="AK368" s="11">
        <f>'OddsRatio_working_3-way'!U368/(3*'OddsRatio_working_3-way'!X368^(1/3))*SIN(('OddsRatio_working_3-way'!Y368+4*PI())/3)</f>
        <v>0.48841384279621247</v>
      </c>
      <c r="AL368" s="11">
        <f>'OddsRatio_working_3-way'!Z368+'OddsRatio_working_3-way'!AF368</f>
        <v>1.0620350704795389</v>
      </c>
      <c r="AM368" s="11">
        <f>'OddsRatio_working_3-way'!AA368+'OddsRatio_working_3-way'!AG368</f>
        <v>-0.62988011120645804</v>
      </c>
      <c r="AN368" s="11">
        <f>'OddsRatio_working_3-way'!AB368+'OddsRatio_working_3-way'!AH368</f>
        <v>-0.43215495927308117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1.0620350704795389</v>
      </c>
      <c r="AS368" s="11">
        <f>IF(('OddsRatio_working_3-way'!X368=0),IF(Q368&gt;0,-Q368^(1/3),(-Q368)^(1/3)),'OddsRatio_working_3-way'!AM368-'OddsRatio_working_3-way'!R368/3)</f>
        <v>-0.62988011120645804</v>
      </c>
      <c r="AT368" s="11">
        <f>IF(('OddsRatio_working_3-way'!X368=0),IF(Q368&gt;0,-Q368^(1/3),(-Q368)^(1/3)),'OddsRatio_working_3-way'!AN368-'OddsRatio_working_3-way'!R368/3)</f>
        <v>-0.43215495927308117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3.11</v>
      </c>
      <c r="B369" s="4">
        <f>IF('True_Odds_Calculator_3-way'!B370="","",'True_Odds_Calculator_3-way'!B370)</f>
        <v>3.37</v>
      </c>
      <c r="C369" s="4">
        <f>IF('True_Odds_Calculator_3-way'!C370="","",'True_Odds_Calculator_3-way'!C370)</f>
        <v>2.38</v>
      </c>
      <c r="D369" s="9">
        <f t="shared" si="78"/>
        <v>0.30905378753341362</v>
      </c>
      <c r="E369" s="9">
        <f t="shared" si="79"/>
        <v>0.2848053748722269</v>
      </c>
      <c r="F369" s="9">
        <f t="shared" si="80"/>
        <v>0.40614083759435937</v>
      </c>
      <c r="G369" s="9">
        <f t="shared" si="81"/>
        <v>1.0595652703378273</v>
      </c>
      <c r="H369" s="9">
        <f t="shared" si="82"/>
        <v>3.2356827204128153</v>
      </c>
      <c r="I369" s="9">
        <f t="shared" si="83"/>
        <v>3.5111696907006515</v>
      </c>
      <c r="J369" s="9">
        <f t="shared" si="84"/>
        <v>2.4622000730662017</v>
      </c>
      <c r="K369" s="11">
        <f t="shared" si="85"/>
        <v>0.32154340836012862</v>
      </c>
      <c r="L369" s="11">
        <f t="shared" si="86"/>
        <v>0.29673590504451036</v>
      </c>
      <c r="M369" s="11">
        <f t="shared" si="87"/>
        <v>0.42016806722689076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-0.27665762269872118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0.23492561316988175</v>
      </c>
      <c r="Q369" s="11">
        <f>2*'OddsRatio_working_3-way'!K369*'OddsRatio_working_3-way'!L369*'OddsRatio_working_3-way'!M369</f>
        <v>8.0179390160369207E-2</v>
      </c>
      <c r="R369" s="11">
        <f t="shared" si="88"/>
        <v>0</v>
      </c>
      <c r="S369" s="11">
        <f t="shared" si="89"/>
        <v>-0.84915648041158298</v>
      </c>
      <c r="T369" s="11">
        <f t="shared" si="90"/>
        <v>-0.28981449843398738</v>
      </c>
      <c r="U369" s="11">
        <f>'OddsRatio_working_3-way'!S369-'OddsRatio_working_3-way'!R369^2/3</f>
        <v>-0.84915648041158298</v>
      </c>
      <c r="V369" s="11">
        <f>'OddsRatio_working_3-way'!S369*'OddsRatio_working_3-way'!R369/3-2*'OddsRatio_working_3-way'!R369^3/27-'OddsRatio_working_3-way'!T369</f>
        <v>0.28981449843398738</v>
      </c>
      <c r="W369" s="11">
        <f>'OddsRatio_working_3-way'!V369^2+4*'OddsRatio_working_3-way'!U369^3/27</f>
        <v>-6.7184431761860286E-3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0.15059124034844265</v>
      </c>
      <c r="Y369" s="11">
        <f>IF('OddsRatio_working_3-way'!W369&gt;=0,IF('OddsRatio_working_3-way'!V369+SQRT('OddsRatio_working_3-way'!W369)&gt;0,0,PI()),ACOS('OddsRatio_working_3-way'!V369/(2*'OddsRatio_working_3-way'!X369)))</f>
        <v>0.27562424022685406</v>
      </c>
      <c r="Z369" s="11">
        <f>'OddsRatio_working_3-way'!X369^(1/3)*COS('OddsRatio_working_3-way'!Y369/3)</f>
        <v>0.52978263516891366</v>
      </c>
      <c r="AA369" s="11">
        <f>'OddsRatio_working_3-way'!X369^(1/3)*COS(('OddsRatio_working_3-way'!Y369+2*PI())/3)</f>
        <v>-0.30716293581710885</v>
      </c>
      <c r="AB369" s="11">
        <f>'OddsRatio_working_3-way'!X369^(1/3)*COS(('OddsRatio_working_3-way'!Y369+4*PI())/3)</f>
        <v>-0.22261969935180489</v>
      </c>
      <c r="AC369" s="11">
        <f>'OddsRatio_working_3-way'!X369^(1/3)*SIN('OddsRatio_working_3-way'!Y369/3)</f>
        <v>4.8811060331405615E-2</v>
      </c>
      <c r="AD369" s="11">
        <f>'OddsRatio_working_3-way'!X369^(1/3)*SIN(('OddsRatio_working_3-way'!Y369+2*PI())/3)</f>
        <v>0.43439969037443965</v>
      </c>
      <c r="AE369" s="11">
        <f>'OddsRatio_working_3-way'!X369^(1/3)*SIN(('OddsRatio_working_3-way'!Y369+4*PI())/3)</f>
        <v>-0.48321075070584507</v>
      </c>
      <c r="AF369" s="11">
        <f>-'OddsRatio_working_3-way'!U369/(3*'OddsRatio_working_3-way'!X369^(1/3))*COS(('OddsRatio_working_3-way'!Y369)/3)</f>
        <v>0.52978263516891366</v>
      </c>
      <c r="AG369" s="11">
        <f>-'OddsRatio_working_3-way'!U369/(3*'OddsRatio_working_3-way'!X369^(1/3))*COS(('OddsRatio_working_3-way'!Y369+2*PI())/3)</f>
        <v>-0.30716293581710885</v>
      </c>
      <c r="AH369" s="11">
        <f>-'OddsRatio_working_3-way'!U369/(3*'OddsRatio_working_3-way'!X369^(1/3))*COS(('OddsRatio_working_3-way'!Y369+4*PI())/3)</f>
        <v>-0.22261969935180489</v>
      </c>
      <c r="AI369" s="11">
        <f>'OddsRatio_working_3-way'!U369/(3*'OddsRatio_working_3-way'!X369^(1/3))*SIN(('OddsRatio_working_3-way'!Y369)/3)</f>
        <v>-4.8811060331405615E-2</v>
      </c>
      <c r="AJ369" s="11">
        <f>'OddsRatio_working_3-way'!U369/(3*'OddsRatio_working_3-way'!X369^(1/3))*SIN(('OddsRatio_working_3-way'!Y369+2*PI())/3)</f>
        <v>-0.43439969037443965</v>
      </c>
      <c r="AK369" s="11">
        <f>'OddsRatio_working_3-way'!U369/(3*'OddsRatio_working_3-way'!X369^(1/3))*SIN(('OddsRatio_working_3-way'!Y369+4*PI())/3)</f>
        <v>0.48321075070584507</v>
      </c>
      <c r="AL369" s="11">
        <f>'OddsRatio_working_3-way'!Z369+'OddsRatio_working_3-way'!AF369</f>
        <v>1.0595652703378273</v>
      </c>
      <c r="AM369" s="11">
        <f>'OddsRatio_working_3-way'!AA369+'OddsRatio_working_3-way'!AG369</f>
        <v>-0.6143258716342177</v>
      </c>
      <c r="AN369" s="11">
        <f>'OddsRatio_working_3-way'!AB369+'OddsRatio_working_3-way'!AH369</f>
        <v>-0.44523939870360979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1.0595652703378273</v>
      </c>
      <c r="AS369" s="11">
        <f>IF(('OddsRatio_working_3-way'!X369=0),IF(Q369&gt;0,-Q369^(1/3),(-Q369)^(1/3)),'OddsRatio_working_3-way'!AM369-'OddsRatio_working_3-way'!R369/3)</f>
        <v>-0.6143258716342177</v>
      </c>
      <c r="AT369" s="11">
        <f>IF(('OddsRatio_working_3-way'!X369=0),IF(Q369&gt;0,-Q369^(1/3),(-Q369)^(1/3)),'OddsRatio_working_3-way'!AN369-'OddsRatio_working_3-way'!R369/3)</f>
        <v>-0.44523939870360979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1.23</v>
      </c>
      <c r="B370" s="4">
        <f>IF('True_Odds_Calculator_3-way'!B371="","",'True_Odds_Calculator_3-way'!B371)</f>
        <v>6.38</v>
      </c>
      <c r="C370" s="4">
        <f>IF('True_Odds_Calculator_3-way'!C371="","",'True_Odds_Calculator_3-way'!C371)</f>
        <v>16.420000000000002</v>
      </c>
      <c r="D370" s="9">
        <f t="shared" si="78"/>
        <v>0.79889127053912345</v>
      </c>
      <c r="E370" s="9">
        <f t="shared" si="79"/>
        <v>0.14517148359933163</v>
      </c>
      <c r="F370" s="9">
        <f t="shared" si="80"/>
        <v>5.593724586154486E-2</v>
      </c>
      <c r="G370" s="9">
        <f t="shared" si="81"/>
        <v>1.0944991045835444</v>
      </c>
      <c r="H370" s="9">
        <f t="shared" si="82"/>
        <v>1.2517347940542152</v>
      </c>
      <c r="I370" s="9">
        <f t="shared" si="83"/>
        <v>6.8884051826594686</v>
      </c>
      <c r="J370" s="9">
        <f t="shared" si="84"/>
        <v>17.877176192678256</v>
      </c>
      <c r="K370" s="11">
        <f t="shared" si="85"/>
        <v>0.81300813008130079</v>
      </c>
      <c r="L370" s="11">
        <f t="shared" si="86"/>
        <v>0.15673981191222572</v>
      </c>
      <c r="M370" s="11">
        <f t="shared" si="87"/>
        <v>6.0901339829476243E-2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-0.14807970564709405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0.16320758169761773</v>
      </c>
      <c r="Q370" s="11">
        <f>2*'OddsRatio_working_3-way'!K370*'OddsRatio_working_3-way'!L370*'OddsRatio_working_3-way'!M370</f>
        <v>1.5521405772479102E-2</v>
      </c>
      <c r="R370" s="11">
        <f t="shared" si="88"/>
        <v>0</v>
      </c>
      <c r="S370" s="11">
        <f t="shared" si="89"/>
        <v>-1.1021603600872674</v>
      </c>
      <c r="T370" s="11">
        <f t="shared" si="90"/>
        <v>-0.10481791346526557</v>
      </c>
      <c r="U370" s="11">
        <f>'OddsRatio_working_3-way'!S370-'OddsRatio_working_3-way'!R370^2/3</f>
        <v>-1.1021603600872674</v>
      </c>
      <c r="V370" s="11">
        <f>'OddsRatio_working_3-way'!S370*'OddsRatio_working_3-way'!R370/3-2*'OddsRatio_working_3-way'!R370^3/27-'OddsRatio_working_3-way'!T370</f>
        <v>0.10481791346526557</v>
      </c>
      <c r="W370" s="11">
        <f>'OddsRatio_working_3-way'!V370^2+4*'OddsRatio_working_3-way'!U370^3/27</f>
        <v>-0.18736246706321022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0.22268209517517462</v>
      </c>
      <c r="Y370" s="11">
        <f>IF('OddsRatio_working_3-way'!W370&gt;=0,IF('OddsRatio_working_3-way'!V370+SQRT('OddsRatio_working_3-way'!W370)&gt;0,0,PI()),ACOS('OddsRatio_working_3-way'!V370/(2*'OddsRatio_working_3-way'!X370)))</f>
        <v>1.3332143062131552</v>
      </c>
      <c r="Z370" s="11">
        <f>'OddsRatio_working_3-way'!X370^(1/3)*COS('OddsRatio_working_3-way'!Y370/3)</f>
        <v>0.54724955229177208</v>
      </c>
      <c r="AA370" s="11">
        <f>'OddsRatio_working_3-way'!X370^(1/3)*COS(('OddsRatio_working_3-way'!Y370+2*PI())/3)</f>
        <v>-0.49929829178110197</v>
      </c>
      <c r="AB370" s="11">
        <f>'OddsRatio_working_3-way'!X370^(1/3)*COS(('OddsRatio_working_3-way'!Y370+4*PI())/3)</f>
        <v>-4.7951260510670314E-2</v>
      </c>
      <c r="AC370" s="11">
        <f>'OddsRatio_working_3-way'!X370^(1/3)*SIN('OddsRatio_working_3-way'!Y370/3)</f>
        <v>0.26058533000192236</v>
      </c>
      <c r="AD370" s="11">
        <f>'OddsRatio_working_3-way'!X370^(1/3)*SIN(('OddsRatio_working_3-way'!Y370+2*PI())/3)</f>
        <v>0.3436393494933741</v>
      </c>
      <c r="AE370" s="11">
        <f>'OddsRatio_working_3-way'!X370^(1/3)*SIN(('OddsRatio_working_3-way'!Y370+4*PI())/3)</f>
        <v>-0.60422467949529635</v>
      </c>
      <c r="AF370" s="11">
        <f>-'OddsRatio_working_3-way'!U370/(3*'OddsRatio_working_3-way'!X370^(1/3))*COS(('OddsRatio_working_3-way'!Y370)/3)</f>
        <v>0.54724955229177219</v>
      </c>
      <c r="AG370" s="11">
        <f>-'OddsRatio_working_3-way'!U370/(3*'OddsRatio_working_3-way'!X370^(1/3))*COS(('OddsRatio_working_3-way'!Y370+2*PI())/3)</f>
        <v>-0.49929829178110202</v>
      </c>
      <c r="AH370" s="11">
        <f>-'OddsRatio_working_3-way'!U370/(3*'OddsRatio_working_3-way'!X370^(1/3))*COS(('OddsRatio_working_3-way'!Y370+4*PI())/3)</f>
        <v>-4.7951260510670321E-2</v>
      </c>
      <c r="AI370" s="11">
        <f>'OddsRatio_working_3-way'!U370/(3*'OddsRatio_working_3-way'!X370^(1/3))*SIN(('OddsRatio_working_3-way'!Y370)/3)</f>
        <v>-0.26058533000192241</v>
      </c>
      <c r="AJ370" s="11">
        <f>'OddsRatio_working_3-way'!U370/(3*'OddsRatio_working_3-way'!X370^(1/3))*SIN(('OddsRatio_working_3-way'!Y370+2*PI())/3)</f>
        <v>-0.34363934949337416</v>
      </c>
      <c r="AK370" s="11">
        <f>'OddsRatio_working_3-way'!U370/(3*'OddsRatio_working_3-way'!X370^(1/3))*SIN(('OddsRatio_working_3-way'!Y370+4*PI())/3)</f>
        <v>0.60422467949529646</v>
      </c>
      <c r="AL370" s="11">
        <f>'OddsRatio_working_3-way'!Z370+'OddsRatio_working_3-way'!AF370</f>
        <v>1.0944991045835444</v>
      </c>
      <c r="AM370" s="11">
        <f>'OddsRatio_working_3-way'!AA370+'OddsRatio_working_3-way'!AG370</f>
        <v>-0.99859658356220393</v>
      </c>
      <c r="AN370" s="11">
        <f>'OddsRatio_working_3-way'!AB370+'OddsRatio_working_3-way'!AH370</f>
        <v>-9.5902521021340642E-2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1.0944991045835444</v>
      </c>
      <c r="AS370" s="11">
        <f>IF(('OddsRatio_working_3-way'!X370=0),IF(Q370&gt;0,-Q370^(1/3),(-Q370)^(1/3)),'OddsRatio_working_3-way'!AM370-'OddsRatio_working_3-way'!R370/3)</f>
        <v>-0.99859658356220393</v>
      </c>
      <c r="AT370" s="11">
        <f>IF(('OddsRatio_working_3-way'!X370=0),IF(Q370&gt;0,-Q370^(1/3),(-Q370)^(1/3)),'OddsRatio_working_3-way'!AN370-'OddsRatio_working_3-way'!R370/3)</f>
        <v>-9.5902521021340642E-2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2.2200000000000002</v>
      </c>
      <c r="B371" s="4">
        <f>IF('True_Odds_Calculator_3-way'!B372="","",'True_Odds_Calculator_3-way'!B372)</f>
        <v>3.21</v>
      </c>
      <c r="C371" s="4">
        <f>IF('True_Odds_Calculator_3-way'!C372="","",'True_Odds_Calculator_3-way'!C372)</f>
        <v>3.76</v>
      </c>
      <c r="D371" s="9">
        <f t="shared" si="78"/>
        <v>0.43988442293822816</v>
      </c>
      <c r="E371" s="9">
        <f t="shared" si="79"/>
        <v>0.30242582959351783</v>
      </c>
      <c r="F371" s="9">
        <f t="shared" si="80"/>
        <v>0.25768974746825413</v>
      </c>
      <c r="G371" s="9">
        <f t="shared" si="81"/>
        <v>1.043708539785299</v>
      </c>
      <c r="H371" s="9">
        <f t="shared" si="82"/>
        <v>2.2733244185380657</v>
      </c>
      <c r="I371" s="9">
        <f t="shared" si="83"/>
        <v>3.3065958729255112</v>
      </c>
      <c r="J371" s="9">
        <f t="shared" si="84"/>
        <v>3.880635569807426</v>
      </c>
      <c r="K371" s="11">
        <f t="shared" si="85"/>
        <v>0.4504504504504504</v>
      </c>
      <c r="L371" s="11">
        <f t="shared" si="86"/>
        <v>0.3115264797507788</v>
      </c>
      <c r="M371" s="11">
        <f t="shared" si="87"/>
        <v>0.26595744680851063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-0.27772522970375446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0.23101745611190819</v>
      </c>
      <c r="Q371" s="11">
        <f>2*'OddsRatio_working_3-way'!K371*'OddsRatio_working_3-way'!L371*'OddsRatio_working_3-way'!M371</f>
        <v>7.4642150601585855E-2</v>
      </c>
      <c r="R371" s="11">
        <f t="shared" si="88"/>
        <v>0</v>
      </c>
      <c r="S371" s="11">
        <f t="shared" si="89"/>
        <v>-0.8318201999808631</v>
      </c>
      <c r="T371" s="11">
        <f t="shared" si="90"/>
        <v>-0.26876258480803339</v>
      </c>
      <c r="U371" s="11">
        <f>'OddsRatio_working_3-way'!S371-'OddsRatio_working_3-way'!R371^2/3</f>
        <v>-0.8318201999808631</v>
      </c>
      <c r="V371" s="11">
        <f>'OddsRatio_working_3-way'!S371*'OddsRatio_working_3-way'!R371/3-2*'OddsRatio_working_3-way'!R371^3/27-'OddsRatio_working_3-way'!T371</f>
        <v>0.26876258480803339</v>
      </c>
      <c r="W371" s="11">
        <f>'OddsRatio_working_3-way'!V371^2+4*'OddsRatio_working_3-way'!U371^3/27</f>
        <v>-1.3034386047253002E-2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0.14600317893795015</v>
      </c>
      <c r="Y371" s="11">
        <f>IF('OddsRatio_working_3-way'!W371&gt;=0,IF('OddsRatio_working_3-way'!V371+SQRT('OddsRatio_working_3-way'!W371)&gt;0,0,PI()),ACOS('OddsRatio_working_3-way'!V371/(2*'OddsRatio_working_3-way'!X371)))</f>
        <v>0.40169458180653339</v>
      </c>
      <c r="Z371" s="11">
        <f>'OddsRatio_working_3-way'!X371^(1/3)*COS('OddsRatio_working_3-way'!Y371/3)</f>
        <v>0.52185426989264949</v>
      </c>
      <c r="AA371" s="11">
        <f>'OddsRatio_working_3-way'!X371^(1/3)*COS(('OddsRatio_working_3-way'!Y371+2*PI())/3)</f>
        <v>-0.32180521590592043</v>
      </c>
      <c r="AB371" s="11">
        <f>'OddsRatio_working_3-way'!X371^(1/3)*COS(('OddsRatio_working_3-way'!Y371+4*PI())/3)</f>
        <v>-0.20004905398672918</v>
      </c>
      <c r="AC371" s="11">
        <f>'OddsRatio_working_3-way'!X371^(1/3)*SIN('OddsRatio_working_3-way'!Y371/3)</f>
        <v>7.0295952859540739E-2</v>
      </c>
      <c r="AD371" s="11">
        <f>'OddsRatio_working_3-way'!X371^(1/3)*SIN(('OddsRatio_working_3-way'!Y371+2*PI())/3)</f>
        <v>0.41679107837064483</v>
      </c>
      <c r="AE371" s="11">
        <f>'OddsRatio_working_3-way'!X371^(1/3)*SIN(('OddsRatio_working_3-way'!Y371+4*PI())/3)</f>
        <v>-0.4870870312301856</v>
      </c>
      <c r="AF371" s="11">
        <f>-'OddsRatio_working_3-way'!U371/(3*'OddsRatio_working_3-way'!X371^(1/3))*COS(('OddsRatio_working_3-way'!Y371)/3)</f>
        <v>0.52185426989264949</v>
      </c>
      <c r="AG371" s="11">
        <f>-'OddsRatio_working_3-way'!U371/(3*'OddsRatio_working_3-way'!X371^(1/3))*COS(('OddsRatio_working_3-way'!Y371+2*PI())/3)</f>
        <v>-0.32180521590592043</v>
      </c>
      <c r="AH371" s="11">
        <f>-'OddsRatio_working_3-way'!U371/(3*'OddsRatio_working_3-way'!X371^(1/3))*COS(('OddsRatio_working_3-way'!Y371+4*PI())/3)</f>
        <v>-0.20004905398672918</v>
      </c>
      <c r="AI371" s="11">
        <f>'OddsRatio_working_3-way'!U371/(3*'OddsRatio_working_3-way'!X371^(1/3))*SIN(('OddsRatio_working_3-way'!Y371)/3)</f>
        <v>-7.0295952859540739E-2</v>
      </c>
      <c r="AJ371" s="11">
        <f>'OddsRatio_working_3-way'!U371/(3*'OddsRatio_working_3-way'!X371^(1/3))*SIN(('OddsRatio_working_3-way'!Y371+2*PI())/3)</f>
        <v>-0.41679107837064483</v>
      </c>
      <c r="AK371" s="11">
        <f>'OddsRatio_working_3-way'!U371/(3*'OddsRatio_working_3-way'!X371^(1/3))*SIN(('OddsRatio_working_3-way'!Y371+4*PI())/3)</f>
        <v>0.4870870312301856</v>
      </c>
      <c r="AL371" s="11">
        <f>'OddsRatio_working_3-way'!Z371+'OddsRatio_working_3-way'!AF371</f>
        <v>1.043708539785299</v>
      </c>
      <c r="AM371" s="11">
        <f>'OddsRatio_working_3-way'!AA371+'OddsRatio_working_3-way'!AG371</f>
        <v>-0.64361043181184086</v>
      </c>
      <c r="AN371" s="11">
        <f>'OddsRatio_working_3-way'!AB371+'OddsRatio_working_3-way'!AH371</f>
        <v>-0.40009810797345835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1.043708539785299</v>
      </c>
      <c r="AS371" s="11">
        <f>IF(('OddsRatio_working_3-way'!X371=0),IF(Q371&gt;0,-Q371^(1/3),(-Q371)^(1/3)),'OddsRatio_working_3-way'!AM371-'OddsRatio_working_3-way'!R371/3)</f>
        <v>-0.64361043181184086</v>
      </c>
      <c r="AT371" s="11">
        <f>IF(('OddsRatio_working_3-way'!X371=0),IF(Q371&gt;0,-Q371^(1/3),(-Q371)^(1/3)),'OddsRatio_working_3-way'!AN371-'OddsRatio_working_3-way'!R371/3)</f>
        <v>-0.40009810797345835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3.1</v>
      </c>
      <c r="B372" s="4">
        <f>IF('True_Odds_Calculator_3-way'!B373="","",'True_Odds_Calculator_3-way'!B373)</f>
        <v>3.06</v>
      </c>
      <c r="C372" s="4">
        <f>IF('True_Odds_Calculator_3-way'!C373="","",'True_Odds_Calculator_3-way'!C373)</f>
        <v>2.64</v>
      </c>
      <c r="D372" s="9">
        <f t="shared" si="78"/>
        <v>0.31345450465068081</v>
      </c>
      <c r="E372" s="9">
        <f t="shared" si="79"/>
        <v>0.31760788103182058</v>
      </c>
      <c r="F372" s="9">
        <f t="shared" si="80"/>
        <v>0.36893761431749855</v>
      </c>
      <c r="G372" s="9">
        <f t="shared" si="81"/>
        <v>1.042978874146828</v>
      </c>
      <c r="H372" s="9">
        <f t="shared" si="82"/>
        <v>3.1902556357083385</v>
      </c>
      <c r="I372" s="9">
        <f t="shared" si="83"/>
        <v>3.1485364807424654</v>
      </c>
      <c r="J372" s="9">
        <f t="shared" si="84"/>
        <v>2.7104853536007982</v>
      </c>
      <c r="K372" s="11">
        <f t="shared" si="85"/>
        <v>0.32258064516129031</v>
      </c>
      <c r="L372" s="11">
        <f t="shared" si="86"/>
        <v>0.32679738562091504</v>
      </c>
      <c r="M372" s="11">
        <f t="shared" si="87"/>
        <v>0.37878787878787878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-0.2832978743794683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0.23160127524453897</v>
      </c>
      <c r="Q372" s="11">
        <f>2*'OddsRatio_working_3-way'!K372*'OddsRatio_working_3-way'!L372*'OddsRatio_working_3-way'!M372</f>
        <v>7.9862508705013449E-2</v>
      </c>
      <c r="R372" s="11">
        <f t="shared" si="88"/>
        <v>0</v>
      </c>
      <c r="S372" s="11">
        <f t="shared" si="89"/>
        <v>-0.81751857740491407</v>
      </c>
      <c r="T372" s="11">
        <f t="shared" si="90"/>
        <v>-0.28190295772583246</v>
      </c>
      <c r="U372" s="11">
        <f>'OddsRatio_working_3-way'!S372-'OddsRatio_working_3-way'!R372^2/3</f>
        <v>-0.81751857740491407</v>
      </c>
      <c r="V372" s="11">
        <f>'OddsRatio_working_3-way'!S372*'OddsRatio_working_3-way'!R372/3-2*'OddsRatio_working_3-way'!R372^3/27-'OddsRatio_working_3-way'!T372</f>
        <v>0.28190295772583246</v>
      </c>
      <c r="W372" s="11">
        <f>'OddsRatio_working_3-way'!V372^2+4*'OddsRatio_working_3-way'!U372^3/27</f>
        <v>-1.4755530045166554E-3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0.14225402505648929</v>
      </c>
      <c r="Y372" s="11">
        <f>IF('OddsRatio_working_3-way'!W372&gt;=0,IF('OddsRatio_working_3-way'!V372+SQRT('OddsRatio_working_3-way'!W372)&gt;0,0,PI()),ACOS('OddsRatio_working_3-way'!V372/(2*'OddsRatio_working_3-way'!X372)))</f>
        <v>0.13542886067475846</v>
      </c>
      <c r="Z372" s="11">
        <f>'OddsRatio_working_3-way'!X372^(1/3)*COS('OddsRatio_working_3-way'!Y372/3)</f>
        <v>0.521489437073414</v>
      </c>
      <c r="AA372" s="11">
        <f>'OddsRatio_working_3-way'!X372^(1/3)*COS(('OddsRatio_working_3-way'!Y372+2*PI())/3)</f>
        <v>-0.28114617968214739</v>
      </c>
      <c r="AB372" s="11">
        <f>'OddsRatio_working_3-way'!X372^(1/3)*COS(('OddsRatio_working_3-way'!Y372+4*PI())/3)</f>
        <v>-0.24034325739126672</v>
      </c>
      <c r="AC372" s="11">
        <f>'OddsRatio_working_3-way'!X372^(1/3)*SIN('OddsRatio_working_3-way'!Y372/3)</f>
        <v>2.3557578168363385E-2</v>
      </c>
      <c r="AD372" s="11">
        <f>'OddsRatio_working_3-way'!X372^(1/3)*SIN(('OddsRatio_working_3-way'!Y372+2*PI())/3)</f>
        <v>0.4398443112266413</v>
      </c>
      <c r="AE372" s="11">
        <f>'OddsRatio_working_3-way'!X372^(1/3)*SIN(('OddsRatio_working_3-way'!Y372+4*PI())/3)</f>
        <v>-0.4634018893950046</v>
      </c>
      <c r="AF372" s="11">
        <f>-'OddsRatio_working_3-way'!U372/(3*'OddsRatio_working_3-way'!X372^(1/3))*COS(('OddsRatio_working_3-way'!Y372)/3)</f>
        <v>0.52148943707341389</v>
      </c>
      <c r="AG372" s="11">
        <f>-'OddsRatio_working_3-way'!U372/(3*'OddsRatio_working_3-way'!X372^(1/3))*COS(('OddsRatio_working_3-way'!Y372+2*PI())/3)</f>
        <v>-0.28114617968214728</v>
      </c>
      <c r="AH372" s="11">
        <f>-'OddsRatio_working_3-way'!U372/(3*'OddsRatio_working_3-way'!X372^(1/3))*COS(('OddsRatio_working_3-way'!Y372+4*PI())/3)</f>
        <v>-0.24034325739126666</v>
      </c>
      <c r="AI372" s="11">
        <f>'OddsRatio_working_3-way'!U372/(3*'OddsRatio_working_3-way'!X372^(1/3))*SIN(('OddsRatio_working_3-way'!Y372)/3)</f>
        <v>-2.3557578168363378E-2</v>
      </c>
      <c r="AJ372" s="11">
        <f>'OddsRatio_working_3-way'!U372/(3*'OddsRatio_working_3-way'!X372^(1/3))*SIN(('OddsRatio_working_3-way'!Y372+2*PI())/3)</f>
        <v>-0.43984431122664119</v>
      </c>
      <c r="AK372" s="11">
        <f>'OddsRatio_working_3-way'!U372/(3*'OddsRatio_working_3-way'!X372^(1/3))*SIN(('OddsRatio_working_3-way'!Y372+4*PI())/3)</f>
        <v>0.46340188939500448</v>
      </c>
      <c r="AL372" s="11">
        <f>'OddsRatio_working_3-way'!Z372+'OddsRatio_working_3-way'!AF372</f>
        <v>1.042978874146828</v>
      </c>
      <c r="AM372" s="11">
        <f>'OddsRatio_working_3-way'!AA372+'OddsRatio_working_3-way'!AG372</f>
        <v>-0.56229235936429467</v>
      </c>
      <c r="AN372" s="11">
        <f>'OddsRatio_working_3-way'!AB372+'OddsRatio_working_3-way'!AH372</f>
        <v>-0.48068651478253338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1.042978874146828</v>
      </c>
      <c r="AS372" s="11">
        <f>IF(('OddsRatio_working_3-way'!X372=0),IF(Q372&gt;0,-Q372^(1/3),(-Q372)^(1/3)),'OddsRatio_working_3-way'!AM372-'OddsRatio_working_3-way'!R372/3)</f>
        <v>-0.56229235936429467</v>
      </c>
      <c r="AT372" s="11">
        <f>IF(('OddsRatio_working_3-way'!X372=0),IF(Q372&gt;0,-Q372^(1/3),(-Q372)^(1/3)),'OddsRatio_working_3-way'!AN372-'OddsRatio_working_3-way'!R372/3)</f>
        <v>-0.48068651478253338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2.54</v>
      </c>
      <c r="B373" s="4">
        <f>IF('True_Odds_Calculator_3-way'!B374="","",'True_Odds_Calculator_3-way'!B374)</f>
        <v>3.11</v>
      </c>
      <c r="C373" s="4">
        <f>IF('True_Odds_Calculator_3-way'!C374="","",'True_Odds_Calculator_3-way'!C374)</f>
        <v>3.2</v>
      </c>
      <c r="D373" s="9">
        <f t="shared" si="78"/>
        <v>0.38382122069558167</v>
      </c>
      <c r="E373" s="9">
        <f t="shared" si="79"/>
        <v>0.31254115583021924</v>
      </c>
      <c r="F373" s="9">
        <f t="shared" si="80"/>
        <v>0.30363762347419893</v>
      </c>
      <c r="G373" s="9">
        <f t="shared" si="81"/>
        <v>1.0424543221771385</v>
      </c>
      <c r="H373" s="9">
        <f t="shared" si="82"/>
        <v>2.6053796561527935</v>
      </c>
      <c r="I373" s="9">
        <f t="shared" si="83"/>
        <v>3.1995786197937619</v>
      </c>
      <c r="J373" s="9">
        <f t="shared" si="84"/>
        <v>3.2933995087897046</v>
      </c>
      <c r="K373" s="11">
        <f t="shared" si="85"/>
        <v>0.39370078740157477</v>
      </c>
      <c r="L373" s="11">
        <f t="shared" si="86"/>
        <v>0.32154340836012862</v>
      </c>
      <c r="M373" s="11">
        <f t="shared" si="87"/>
        <v>0.3125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-0.28280154188925721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0.23142580449148034</v>
      </c>
      <c r="Q373" s="11">
        <f>2*'OddsRatio_working_3-way'!K373*'OddsRatio_working_3-way'!L373*'OddsRatio_working_3-way'!M373</f>
        <v>7.911993315948046E-2</v>
      </c>
      <c r="R373" s="11">
        <f t="shared" si="88"/>
        <v>0</v>
      </c>
      <c r="S373" s="11">
        <f t="shared" si="89"/>
        <v>-0.81833289502397699</v>
      </c>
      <c r="T373" s="11">
        <f t="shared" si="90"/>
        <v>-0.27977192992272715</v>
      </c>
      <c r="U373" s="11">
        <f>'OddsRatio_working_3-way'!S373-'OddsRatio_working_3-way'!R373^2/3</f>
        <v>-0.81833289502397699</v>
      </c>
      <c r="V373" s="11">
        <f>'OddsRatio_working_3-way'!S373*'OddsRatio_working_3-way'!R373/3-2*'OddsRatio_working_3-way'!R373^3/27-'OddsRatio_working_3-way'!T373</f>
        <v>0.27977192992272715</v>
      </c>
      <c r="W373" s="11">
        <f>'OddsRatio_working_3-way'!V373^2+4*'OddsRatio_working_3-way'!U373^3/27</f>
        <v>-2.9146225068720499E-3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0.14246662352947742</v>
      </c>
      <c r="Y373" s="11">
        <f>IF('OddsRatio_working_3-way'!W373&gt;=0,IF('OddsRatio_working_3-way'!V373+SQRT('OddsRatio_working_3-way'!W373)&gt;0,0,PI()),ACOS('OddsRatio_working_3-way'!V373/(2*'OddsRatio_working_3-way'!X373)))</f>
        <v>0.19062570676394897</v>
      </c>
      <c r="Z373" s="11">
        <f>'OddsRatio_working_3-way'!X373^(1/3)*COS('OddsRatio_working_3-way'!Y373/3)</f>
        <v>0.52122716108856937</v>
      </c>
      <c r="AA373" s="11">
        <f>'OddsRatio_working_3-way'!X373^(1/3)*COS(('OddsRatio_working_3-way'!Y373+2*PI())/3)</f>
        <v>-0.28933480377132109</v>
      </c>
      <c r="AB373" s="11">
        <f>'OddsRatio_working_3-way'!X373^(1/3)*COS(('OddsRatio_working_3-way'!Y373+4*PI())/3)</f>
        <v>-0.23189235731724817</v>
      </c>
      <c r="AC373" s="11">
        <f>'OddsRatio_working_3-way'!X373^(1/3)*SIN('OddsRatio_working_3-way'!Y373/3)</f>
        <v>3.316441192316958E-2</v>
      </c>
      <c r="AD373" s="11">
        <f>'OddsRatio_working_3-way'!X373^(1/3)*SIN(('OddsRatio_working_3-way'!Y373+2*PI())/3)</f>
        <v>0.43481375668356009</v>
      </c>
      <c r="AE373" s="11">
        <f>'OddsRatio_working_3-way'!X373^(1/3)*SIN(('OddsRatio_working_3-way'!Y373+4*PI())/3)</f>
        <v>-0.46797816860672975</v>
      </c>
      <c r="AF373" s="11">
        <f>-'OddsRatio_working_3-way'!U373/(3*'OddsRatio_working_3-way'!X373^(1/3))*COS(('OddsRatio_working_3-way'!Y373)/3)</f>
        <v>0.52122716108856915</v>
      </c>
      <c r="AG373" s="11">
        <f>-'OddsRatio_working_3-way'!U373/(3*'OddsRatio_working_3-way'!X373^(1/3))*COS(('OddsRatio_working_3-way'!Y373+2*PI())/3)</f>
        <v>-0.28933480377132098</v>
      </c>
      <c r="AH373" s="11">
        <f>-'OddsRatio_working_3-way'!U373/(3*'OddsRatio_working_3-way'!X373^(1/3))*COS(('OddsRatio_working_3-way'!Y373+4*PI())/3)</f>
        <v>-0.23189235731724805</v>
      </c>
      <c r="AI373" s="11">
        <f>'OddsRatio_working_3-way'!U373/(3*'OddsRatio_working_3-way'!X373^(1/3))*SIN(('OddsRatio_working_3-way'!Y373)/3)</f>
        <v>-3.3164411923169566E-2</v>
      </c>
      <c r="AJ373" s="11">
        <f>'OddsRatio_working_3-way'!U373/(3*'OddsRatio_working_3-way'!X373^(1/3))*SIN(('OddsRatio_working_3-way'!Y373+2*PI())/3)</f>
        <v>-0.43481375668355987</v>
      </c>
      <c r="AK373" s="11">
        <f>'OddsRatio_working_3-way'!U373/(3*'OddsRatio_working_3-way'!X373^(1/3))*SIN(('OddsRatio_working_3-way'!Y373+4*PI())/3)</f>
        <v>0.46797816860672953</v>
      </c>
      <c r="AL373" s="11">
        <f>'OddsRatio_working_3-way'!Z373+'OddsRatio_working_3-way'!AF373</f>
        <v>1.0424543221771385</v>
      </c>
      <c r="AM373" s="11">
        <f>'OddsRatio_working_3-way'!AA373+'OddsRatio_working_3-way'!AG373</f>
        <v>-0.57866960754264207</v>
      </c>
      <c r="AN373" s="11">
        <f>'OddsRatio_working_3-way'!AB373+'OddsRatio_working_3-way'!AH373</f>
        <v>-0.46378471463449622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1.0424543221771385</v>
      </c>
      <c r="AS373" s="11">
        <f>IF(('OddsRatio_working_3-way'!X373=0),IF(Q373&gt;0,-Q373^(1/3),(-Q373)^(1/3)),'OddsRatio_working_3-way'!AM373-'OddsRatio_working_3-way'!R373/3)</f>
        <v>-0.57866960754264207</v>
      </c>
      <c r="AT373" s="11">
        <f>IF(('OddsRatio_working_3-way'!X373=0),IF(Q373&gt;0,-Q373^(1/3),(-Q373)^(1/3)),'OddsRatio_working_3-way'!AN373-'OddsRatio_working_3-way'!R373/3)</f>
        <v>-0.46378471463449622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2.33</v>
      </c>
      <c r="B374" s="4">
        <f>IF('True_Odds_Calculator_3-way'!B375="","",'True_Odds_Calculator_3-way'!B375)</f>
        <v>3.12</v>
      </c>
      <c r="C374" s="4">
        <f>IF('True_Odds_Calculator_3-way'!C375="","",'True_Odds_Calculator_3-way'!C375)</f>
        <v>3.59</v>
      </c>
      <c r="D374" s="9">
        <f t="shared" si="78"/>
        <v>0.41872166820851181</v>
      </c>
      <c r="E374" s="9">
        <f t="shared" si="79"/>
        <v>0.31125460701062718</v>
      </c>
      <c r="F374" s="9">
        <f t="shared" si="80"/>
        <v>0.27002372478086084</v>
      </c>
      <c r="G374" s="9">
        <f t="shared" si="81"/>
        <v>1.0437754013465423</v>
      </c>
      <c r="H374" s="9">
        <f t="shared" si="82"/>
        <v>2.3882212837909016</v>
      </c>
      <c r="I374" s="9">
        <f t="shared" si="83"/>
        <v>3.2128038508546699</v>
      </c>
      <c r="J374" s="9">
        <f t="shared" si="84"/>
        <v>3.7033782894875449</v>
      </c>
      <c r="K374" s="11">
        <f t="shared" si="85"/>
        <v>0.42918454935622319</v>
      </c>
      <c r="L374" s="11">
        <f t="shared" si="86"/>
        <v>0.32051282051282048</v>
      </c>
      <c r="M374" s="11">
        <f t="shared" si="87"/>
        <v>0.2785515320334262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-0.27982228737187065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0.23143656507674346</v>
      </c>
      <c r="Q374" s="11">
        <f>2*'OddsRatio_working_3-way'!K374*'OddsRatio_working_3-way'!L374*'OddsRatio_working_3-way'!M374</f>
        <v>7.6634624197597173E-2</v>
      </c>
      <c r="R374" s="11">
        <f t="shared" si="88"/>
        <v>0</v>
      </c>
      <c r="S374" s="11">
        <f t="shared" si="89"/>
        <v>-0.82708410130739574</v>
      </c>
      <c r="T374" s="11">
        <f t="shared" si="90"/>
        <v>-0.27386890771768069</v>
      </c>
      <c r="U374" s="11">
        <f>'OddsRatio_working_3-way'!S374-'OddsRatio_working_3-way'!R374^2/3</f>
        <v>-0.82708410130739574</v>
      </c>
      <c r="V374" s="11">
        <f>'OddsRatio_working_3-way'!S374*'OddsRatio_working_3-way'!R374/3-2*'OddsRatio_working_3-way'!R374^3/27-'OddsRatio_working_3-way'!T374</f>
        <v>0.27386890771768069</v>
      </c>
      <c r="W374" s="11">
        <f>'OddsRatio_working_3-way'!V374^2+4*'OddsRatio_working_3-way'!U374^3/27</f>
        <v>-8.8153559807807452E-3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0.14475801756315282</v>
      </c>
      <c r="Y374" s="11">
        <f>IF('OddsRatio_working_3-way'!W374&gt;=0,IF('OddsRatio_working_3-way'!V374+SQRT('OddsRatio_working_3-way'!W374)&gt;0,0,PI()),ACOS('OddsRatio_working_3-way'!V374/(2*'OddsRatio_working_3-way'!X374)))</f>
        <v>0.33027192175013198</v>
      </c>
      <c r="Z374" s="11">
        <f>'OddsRatio_working_3-way'!X374^(1/3)*COS('OddsRatio_working_3-way'!Y374/3)</f>
        <v>0.52188770067327117</v>
      </c>
      <c r="AA374" s="11">
        <f>'OddsRatio_working_3-way'!X374^(1/3)*COS(('OddsRatio_working_3-way'!Y374+2*PI())/3)</f>
        <v>-0.31090329630357455</v>
      </c>
      <c r="AB374" s="11">
        <f>'OddsRatio_working_3-way'!X374^(1/3)*COS(('OddsRatio_working_3-way'!Y374+4*PI())/3)</f>
        <v>-0.21098440436969654</v>
      </c>
      <c r="AC374" s="11">
        <f>'OddsRatio_working_3-way'!X374^(1/3)*SIN('OddsRatio_working_3-way'!Y374/3)</f>
        <v>5.7688199155153566E-2</v>
      </c>
      <c r="AD374" s="11">
        <f>'OddsRatio_working_3-way'!X374^(1/3)*SIN(('OddsRatio_working_3-way'!Y374+2*PI())/3)</f>
        <v>0.4231239071281252</v>
      </c>
      <c r="AE374" s="11">
        <f>'OddsRatio_working_3-way'!X374^(1/3)*SIN(('OddsRatio_working_3-way'!Y374+4*PI())/3)</f>
        <v>-0.4808121062832787</v>
      </c>
      <c r="AF374" s="11">
        <f>-'OddsRatio_working_3-way'!U374/(3*'OddsRatio_working_3-way'!X374^(1/3))*COS(('OddsRatio_working_3-way'!Y374)/3)</f>
        <v>0.52188770067327128</v>
      </c>
      <c r="AG374" s="11">
        <f>-'OddsRatio_working_3-way'!U374/(3*'OddsRatio_working_3-way'!X374^(1/3))*COS(('OddsRatio_working_3-way'!Y374+2*PI())/3)</f>
        <v>-0.31090329630357461</v>
      </c>
      <c r="AH374" s="11">
        <f>-'OddsRatio_working_3-way'!U374/(3*'OddsRatio_working_3-way'!X374^(1/3))*COS(('OddsRatio_working_3-way'!Y374+4*PI())/3)</f>
        <v>-0.21098440436969659</v>
      </c>
      <c r="AI374" s="11">
        <f>'OddsRatio_working_3-way'!U374/(3*'OddsRatio_working_3-way'!X374^(1/3))*SIN(('OddsRatio_working_3-way'!Y374)/3)</f>
        <v>-5.768819915515358E-2</v>
      </c>
      <c r="AJ374" s="11">
        <f>'OddsRatio_working_3-way'!U374/(3*'OddsRatio_working_3-way'!X374^(1/3))*SIN(('OddsRatio_working_3-way'!Y374+2*PI())/3)</f>
        <v>-0.42312390712812525</v>
      </c>
      <c r="AK374" s="11">
        <f>'OddsRatio_working_3-way'!U374/(3*'OddsRatio_working_3-way'!X374^(1/3))*SIN(('OddsRatio_working_3-way'!Y374+4*PI())/3)</f>
        <v>0.48081210628327881</v>
      </c>
      <c r="AL374" s="11">
        <f>'OddsRatio_working_3-way'!Z374+'OddsRatio_working_3-way'!AF374</f>
        <v>1.0437754013465423</v>
      </c>
      <c r="AM374" s="11">
        <f>'OddsRatio_working_3-way'!AA374+'OddsRatio_working_3-way'!AG374</f>
        <v>-0.62180659260714921</v>
      </c>
      <c r="AN374" s="11">
        <f>'OddsRatio_working_3-way'!AB374+'OddsRatio_working_3-way'!AH374</f>
        <v>-0.42196880873939313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1.0437754013465423</v>
      </c>
      <c r="AS374" s="11">
        <f>IF(('OddsRatio_working_3-way'!X374=0),IF(Q374&gt;0,-Q374^(1/3),(-Q374)^(1/3)),'OddsRatio_working_3-way'!AM374-'OddsRatio_working_3-way'!R374/3)</f>
        <v>-0.62180659260714921</v>
      </c>
      <c r="AT374" s="11">
        <f>IF(('OddsRatio_working_3-way'!X374=0),IF(Q374&gt;0,-Q374^(1/3),(-Q374)^(1/3)),'OddsRatio_working_3-way'!AN374-'OddsRatio_working_3-way'!R374/3)</f>
        <v>-0.42196880873939313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1.99</v>
      </c>
      <c r="B375" s="4">
        <f>IF('True_Odds_Calculator_3-way'!B376="","",'True_Odds_Calculator_3-way'!B376)</f>
        <v>3.41</v>
      </c>
      <c r="C375" s="4">
        <f>IF('True_Odds_Calculator_3-way'!C376="","",'True_Odds_Calculator_3-way'!C376)</f>
        <v>4.3099999999999996</v>
      </c>
      <c r="D375" s="9">
        <f t="shared" si="78"/>
        <v>0.49151185409152864</v>
      </c>
      <c r="E375" s="9">
        <f t="shared" si="79"/>
        <v>0.28421823858966849</v>
      </c>
      <c r="F375" s="9">
        <f t="shared" si="80"/>
        <v>0.22426990731880292</v>
      </c>
      <c r="G375" s="9">
        <f t="shared" si="81"/>
        <v>1.0449888146764621</v>
      </c>
      <c r="H375" s="9">
        <f t="shared" si="82"/>
        <v>2.0345389265296974</v>
      </c>
      <c r="I375" s="9">
        <f t="shared" si="83"/>
        <v>3.5184230433702739</v>
      </c>
      <c r="J375" s="9">
        <f t="shared" si="84"/>
        <v>4.4589129765790894</v>
      </c>
      <c r="K375" s="11">
        <f t="shared" si="85"/>
        <v>0.50251256281407031</v>
      </c>
      <c r="L375" s="11">
        <f t="shared" si="86"/>
        <v>0.29325513196480935</v>
      </c>
      <c r="M375" s="11">
        <f t="shared" si="87"/>
        <v>0.23201856148491881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-0.27001973417721048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0.22942344384146612</v>
      </c>
      <c r="Q375" s="11">
        <f>2*'OddsRatio_working_3-way'!K375*'OddsRatio_working_3-way'!L375*'OddsRatio_working_3-way'!M375</f>
        <v>6.8382546599542807E-2</v>
      </c>
      <c r="R375" s="11">
        <f t="shared" si="88"/>
        <v>0</v>
      </c>
      <c r="S375" s="11">
        <f t="shared" si="89"/>
        <v>-0.84965435782148602</v>
      </c>
      <c r="T375" s="11">
        <f t="shared" si="90"/>
        <v>-0.25325018116884829</v>
      </c>
      <c r="U375" s="11">
        <f>'OddsRatio_working_3-way'!S375-'OddsRatio_working_3-way'!R375^2/3</f>
        <v>-0.84965435782148602</v>
      </c>
      <c r="V375" s="11">
        <f>'OddsRatio_working_3-way'!S375*'OddsRatio_working_3-way'!R375/3-2*'OddsRatio_working_3-way'!R375^3/27-'OddsRatio_working_3-way'!T375</f>
        <v>0.25325018116884829</v>
      </c>
      <c r="W375" s="11">
        <f>'OddsRatio_working_3-way'!V375^2+4*'OddsRatio_working_3-way'!U375^3/27</f>
        <v>-2.6734882801870308E-2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0.15072370173924601</v>
      </c>
      <c r="Y375" s="11">
        <f>IF('OddsRatio_working_3-way'!W375&gt;=0,IF('OddsRatio_working_3-way'!V375+SQRT('OddsRatio_working_3-way'!W375)&gt;0,0,PI()),ACOS('OddsRatio_working_3-way'!V375/(2*'OddsRatio_working_3-way'!X375)))</f>
        <v>0.57330298231438914</v>
      </c>
      <c r="Z375" s="11">
        <f>'OddsRatio_working_3-way'!X375^(1/3)*COS('OddsRatio_working_3-way'!Y375/3)</f>
        <v>0.52249440733823105</v>
      </c>
      <c r="AA375" s="11">
        <f>'OddsRatio_working_3-way'!X375^(1/3)*COS(('OddsRatio_working_3-way'!Y375+2*PI())/3)</f>
        <v>-0.34878739547022203</v>
      </c>
      <c r="AB375" s="11">
        <f>'OddsRatio_working_3-way'!X375^(1/3)*COS(('OddsRatio_working_3-way'!Y375+4*PI())/3)</f>
        <v>-0.17370701186800877</v>
      </c>
      <c r="AC375" s="11">
        <f>'OddsRatio_working_3-way'!X375^(1/3)*SIN('OddsRatio_working_3-way'!Y375/3)</f>
        <v>0.1010827066025607</v>
      </c>
      <c r="AD375" s="11">
        <f>'OddsRatio_working_3-way'!X375^(1/3)*SIN(('OddsRatio_working_3-way'!Y375+2*PI())/3)</f>
        <v>0.40195207678892231</v>
      </c>
      <c r="AE375" s="11">
        <f>'OddsRatio_working_3-way'!X375^(1/3)*SIN(('OddsRatio_working_3-way'!Y375+4*PI())/3)</f>
        <v>-0.50303478339148289</v>
      </c>
      <c r="AF375" s="11">
        <f>-'OddsRatio_working_3-way'!U375/(3*'OddsRatio_working_3-way'!X375^(1/3))*COS(('OddsRatio_working_3-way'!Y375)/3)</f>
        <v>0.52249440733823105</v>
      </c>
      <c r="AG375" s="11">
        <f>-'OddsRatio_working_3-way'!U375/(3*'OddsRatio_working_3-way'!X375^(1/3))*COS(('OddsRatio_working_3-way'!Y375+2*PI())/3)</f>
        <v>-0.34878739547022203</v>
      </c>
      <c r="AH375" s="11">
        <f>-'OddsRatio_working_3-way'!U375/(3*'OddsRatio_working_3-way'!X375^(1/3))*COS(('OddsRatio_working_3-way'!Y375+4*PI())/3)</f>
        <v>-0.17370701186800877</v>
      </c>
      <c r="AI375" s="11">
        <f>'OddsRatio_working_3-way'!U375/(3*'OddsRatio_working_3-way'!X375^(1/3))*SIN(('OddsRatio_working_3-way'!Y375)/3)</f>
        <v>-0.1010827066025607</v>
      </c>
      <c r="AJ375" s="11">
        <f>'OddsRatio_working_3-way'!U375/(3*'OddsRatio_working_3-way'!X375^(1/3))*SIN(('OddsRatio_working_3-way'!Y375+2*PI())/3)</f>
        <v>-0.40195207678892231</v>
      </c>
      <c r="AK375" s="11">
        <f>'OddsRatio_working_3-way'!U375/(3*'OddsRatio_working_3-way'!X375^(1/3))*SIN(('OddsRatio_working_3-way'!Y375+4*PI())/3)</f>
        <v>0.50303478339148289</v>
      </c>
      <c r="AL375" s="11">
        <f>'OddsRatio_working_3-way'!Z375+'OddsRatio_working_3-way'!AF375</f>
        <v>1.0449888146764621</v>
      </c>
      <c r="AM375" s="11">
        <f>'OddsRatio_working_3-way'!AA375+'OddsRatio_working_3-way'!AG375</f>
        <v>-0.69757479094044406</v>
      </c>
      <c r="AN375" s="11">
        <f>'OddsRatio_working_3-way'!AB375+'OddsRatio_working_3-way'!AH375</f>
        <v>-0.34741402373601754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1.0449888146764621</v>
      </c>
      <c r="AS375" s="11">
        <f>IF(('OddsRatio_working_3-way'!X375=0),IF(Q375&gt;0,-Q375^(1/3),(-Q375)^(1/3)),'OddsRatio_working_3-way'!AM375-'OddsRatio_working_3-way'!R375/3)</f>
        <v>-0.69757479094044406</v>
      </c>
      <c r="AT375" s="11">
        <f>IF(('OddsRatio_working_3-way'!X375=0),IF(Q375&gt;0,-Q375^(1/3),(-Q375)^(1/3)),'OddsRatio_working_3-way'!AN375-'OddsRatio_working_3-way'!R375/3)</f>
        <v>-0.34741402373601754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2.4</v>
      </c>
      <c r="B376" s="4">
        <f>IF('True_Odds_Calculator_3-way'!B377="","",'True_Odds_Calculator_3-way'!B377)</f>
        <v>3.33</v>
      </c>
      <c r="C376" s="4">
        <f>IF('True_Odds_Calculator_3-way'!C377="","",'True_Odds_Calculator_3-way'!C377)</f>
        <v>3.21</v>
      </c>
      <c r="D376" s="9">
        <f t="shared" si="78"/>
        <v>0.40626257913668951</v>
      </c>
      <c r="E376" s="9">
        <f t="shared" si="79"/>
        <v>0.29135061011545976</v>
      </c>
      <c r="F376" s="9">
        <f t="shared" si="80"/>
        <v>0.30238681074785095</v>
      </c>
      <c r="G376" s="9">
        <f t="shared" si="81"/>
        <v>1.043901603393349</v>
      </c>
      <c r="H376" s="9">
        <f t="shared" si="82"/>
        <v>2.4614622447506886</v>
      </c>
      <c r="I376" s="9">
        <f t="shared" si="83"/>
        <v>3.4322907359065029</v>
      </c>
      <c r="J376" s="9">
        <f t="shared" si="84"/>
        <v>3.3070225434993015</v>
      </c>
      <c r="K376" s="11">
        <f t="shared" si="85"/>
        <v>0.41666666666666669</v>
      </c>
      <c r="L376" s="11">
        <f t="shared" si="86"/>
        <v>0.3003003003003003</v>
      </c>
      <c r="M376" s="11">
        <f t="shared" si="87"/>
        <v>0.3115264797507788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-0.28100608396558557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0.23153995116611939</v>
      </c>
      <c r="Q376" s="11">
        <f>2*'OddsRatio_working_3-way'!K376*'OddsRatio_working_3-way'!L376*'OddsRatio_working_3-way'!M376</f>
        <v>7.7959579517211913E-2</v>
      </c>
      <c r="R376" s="11">
        <f t="shared" si="88"/>
        <v>0</v>
      </c>
      <c r="S376" s="11">
        <f t="shared" si="89"/>
        <v>-0.82396775151130097</v>
      </c>
      <c r="T376" s="11">
        <f t="shared" si="90"/>
        <v>-0.27743021936407442</v>
      </c>
      <c r="U376" s="11">
        <f>'OddsRatio_working_3-way'!S376-'OddsRatio_working_3-way'!R376^2/3</f>
        <v>-0.82396775151130097</v>
      </c>
      <c r="V376" s="11">
        <f>'OddsRatio_working_3-way'!S376*'OddsRatio_working_3-way'!R376/3-2*'OddsRatio_working_3-way'!R376^3/27-'OddsRatio_working_3-way'!T376</f>
        <v>0.27743021936407442</v>
      </c>
      <c r="W376" s="11">
        <f>'OddsRatio_working_3-way'!V376^2+4*'OddsRatio_working_3-way'!U376^3/27</f>
        <v>-5.908108749700991E-3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0.14394064346641244</v>
      </c>
      <c r="Y376" s="11">
        <f>IF('OddsRatio_working_3-way'!W376&gt;=0,IF('OddsRatio_working_3-way'!V376+SQRT('OddsRatio_working_3-way'!W376)&gt;0,0,PI()),ACOS('OddsRatio_working_3-way'!V376/(2*'OddsRatio_working_3-way'!X376)))</f>
        <v>0.27027837840929214</v>
      </c>
      <c r="Z376" s="11">
        <f>'OddsRatio_working_3-way'!X376^(1/3)*COS('OddsRatio_working_3-way'!Y376/3)</f>
        <v>0.52195080169667463</v>
      </c>
      <c r="AA376" s="11">
        <f>'OddsRatio_working_3-way'!X376^(1/3)*COS(('OddsRatio_working_3-way'!Y376+2*PI())/3)</f>
        <v>-0.3018099246483551</v>
      </c>
      <c r="AB376" s="11">
        <f>'OddsRatio_working_3-way'!X376^(1/3)*COS(('OddsRatio_working_3-way'!Y376+4*PI())/3)</f>
        <v>-0.22014087704831944</v>
      </c>
      <c r="AC376" s="11">
        <f>'OddsRatio_working_3-way'!X376^(1/3)*SIN('OddsRatio_working_3-way'!Y376/3)</f>
        <v>4.7151646616340866E-2</v>
      </c>
      <c r="AD376" s="11">
        <f>'OddsRatio_working_3-way'!X376^(1/3)*SIN(('OddsRatio_working_3-way'!Y376+2*PI())/3)</f>
        <v>0.42844683048680365</v>
      </c>
      <c r="AE376" s="11">
        <f>'OddsRatio_working_3-way'!X376^(1/3)*SIN(('OddsRatio_working_3-way'!Y376+4*PI())/3)</f>
        <v>-0.47559847710314462</v>
      </c>
      <c r="AF376" s="11">
        <f>-'OddsRatio_working_3-way'!U376/(3*'OddsRatio_working_3-way'!X376^(1/3))*COS(('OddsRatio_working_3-way'!Y376)/3)</f>
        <v>0.52195080169667452</v>
      </c>
      <c r="AG376" s="11">
        <f>-'OddsRatio_working_3-way'!U376/(3*'OddsRatio_working_3-way'!X376^(1/3))*COS(('OddsRatio_working_3-way'!Y376+2*PI())/3)</f>
        <v>-0.30180992464835504</v>
      </c>
      <c r="AH376" s="11">
        <f>-'OddsRatio_working_3-way'!U376/(3*'OddsRatio_working_3-way'!X376^(1/3))*COS(('OddsRatio_working_3-way'!Y376+4*PI())/3)</f>
        <v>-0.22014087704831939</v>
      </c>
      <c r="AI376" s="11">
        <f>'OddsRatio_working_3-way'!U376/(3*'OddsRatio_working_3-way'!X376^(1/3))*SIN(('OddsRatio_working_3-way'!Y376)/3)</f>
        <v>-4.7151646616340859E-2</v>
      </c>
      <c r="AJ376" s="11">
        <f>'OddsRatio_working_3-way'!U376/(3*'OddsRatio_working_3-way'!X376^(1/3))*SIN(('OddsRatio_working_3-way'!Y376+2*PI())/3)</f>
        <v>-0.42844683048680354</v>
      </c>
      <c r="AK376" s="11">
        <f>'OddsRatio_working_3-way'!U376/(3*'OddsRatio_working_3-way'!X376^(1/3))*SIN(('OddsRatio_working_3-way'!Y376+4*PI())/3)</f>
        <v>0.47559847710314451</v>
      </c>
      <c r="AL376" s="11">
        <f>'OddsRatio_working_3-way'!Z376+'OddsRatio_working_3-way'!AF376</f>
        <v>1.043901603393349</v>
      </c>
      <c r="AM376" s="11">
        <f>'OddsRatio_working_3-way'!AA376+'OddsRatio_working_3-way'!AG376</f>
        <v>-0.6036198492967102</v>
      </c>
      <c r="AN376" s="11">
        <f>'OddsRatio_working_3-way'!AB376+'OddsRatio_working_3-way'!AH376</f>
        <v>-0.44028175409663883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1.043901603393349</v>
      </c>
      <c r="AS376" s="11">
        <f>IF(('OddsRatio_working_3-way'!X376=0),IF(Q376&gt;0,-Q376^(1/3),(-Q376)^(1/3)),'OddsRatio_working_3-way'!AM376-'OddsRatio_working_3-way'!R376/3)</f>
        <v>-0.6036198492967102</v>
      </c>
      <c r="AT376" s="11">
        <f>IF(('OddsRatio_working_3-way'!X376=0),IF(Q376&gt;0,-Q376^(1/3),(-Q376)^(1/3)),'OddsRatio_working_3-way'!AN376-'OddsRatio_working_3-way'!R376/3)</f>
        <v>-0.44028175409663883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2.86</v>
      </c>
      <c r="B377" s="4">
        <f>IF('True_Odds_Calculator_3-way'!B378="","",'True_Odds_Calculator_3-way'!B378)</f>
        <v>3.44</v>
      </c>
      <c r="C377" s="4">
        <f>IF('True_Odds_Calculator_3-way'!C378="","",'True_Odds_Calculator_3-way'!C378)</f>
        <v>2.5499999999999998</v>
      </c>
      <c r="D377" s="9">
        <f t="shared" si="78"/>
        <v>0.33864891438671196</v>
      </c>
      <c r="E377" s="9">
        <f t="shared" si="79"/>
        <v>0.2807503907736858</v>
      </c>
      <c r="F377" s="9">
        <f t="shared" si="80"/>
        <v>0.38060069483960246</v>
      </c>
      <c r="G377" s="9">
        <f t="shared" si="81"/>
        <v>1.0499519847450669</v>
      </c>
      <c r="H377" s="9">
        <f t="shared" si="82"/>
        <v>2.9529106916258239</v>
      </c>
      <c r="I377" s="9">
        <f t="shared" si="83"/>
        <v>3.5618828427779632</v>
      </c>
      <c r="J377" s="9">
        <f t="shared" si="84"/>
        <v>2.6274255763548529</v>
      </c>
      <c r="K377" s="11">
        <f t="shared" si="85"/>
        <v>0.34965034965034969</v>
      </c>
      <c r="L377" s="11">
        <f t="shared" si="86"/>
        <v>0.29069767441860467</v>
      </c>
      <c r="M377" s="11">
        <f t="shared" si="87"/>
        <v>0.39215686274509809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-0.28039470789128806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0.23317995274219633</v>
      </c>
      <c r="Q377" s="11">
        <f>2*'OddsRatio_working_3-way'!K377*'OddsRatio_working_3-way'!L377*'OddsRatio_working_3-way'!M377</f>
        <v>7.9719641963144044E-2</v>
      </c>
      <c r="R377" s="11">
        <f t="shared" si="88"/>
        <v>0</v>
      </c>
      <c r="S377" s="11">
        <f t="shared" si="89"/>
        <v>-0.83161324440047069</v>
      </c>
      <c r="T377" s="11">
        <f t="shared" si="90"/>
        <v>-0.28431222030785325</v>
      </c>
      <c r="U377" s="11">
        <f>'OddsRatio_working_3-way'!S377-'OddsRatio_working_3-way'!R377^2/3</f>
        <v>-0.83161324440047069</v>
      </c>
      <c r="V377" s="11">
        <f>'OddsRatio_working_3-way'!S377*'OddsRatio_working_3-way'!R377/3-2*'OddsRatio_working_3-way'!R377^3/27-'OddsRatio_working_3-way'!T377</f>
        <v>0.28431222030785325</v>
      </c>
      <c r="W377" s="11">
        <f>'OddsRatio_working_3-way'!V377^2+4*'OddsRatio_working_3-way'!U377^3/27</f>
        <v>-4.3706468309043789E-3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0.14594869427926177</v>
      </c>
      <c r="Y377" s="11">
        <f>IF('OddsRatio_working_3-way'!W377&gt;=0,IF('OddsRatio_working_3-way'!V377+SQRT('OddsRatio_working_3-way'!W377)&gt;0,0,PI()),ACOS('OddsRatio_working_3-way'!V377/(2*'OddsRatio_working_3-way'!X377)))</f>
        <v>0.22846909961012862</v>
      </c>
      <c r="Z377" s="11">
        <f>'OddsRatio_working_3-way'!X377^(1/3)*COS('OddsRatio_working_3-way'!Y377/3)</f>
        <v>0.52497599237253345</v>
      </c>
      <c r="AA377" s="11">
        <f>'OddsRatio_working_3-way'!X377^(1/3)*COS(('OddsRatio_working_3-way'!Y377+2*PI())/3)</f>
        <v>-0.29717901338774061</v>
      </c>
      <c r="AB377" s="11">
        <f>'OddsRatio_working_3-way'!X377^(1/3)*COS(('OddsRatio_working_3-way'!Y377+4*PI())/3)</f>
        <v>-0.22779697898479301</v>
      </c>
      <c r="AC377" s="11">
        <f>'OddsRatio_working_3-way'!X377^(1/3)*SIN('OddsRatio_working_3-way'!Y377/3)</f>
        <v>4.0057736239465826E-2</v>
      </c>
      <c r="AD377" s="11">
        <f>'OddsRatio_working_3-way'!X377^(1/3)*SIN(('OddsRatio_working_3-way'!Y377+2*PI())/3)</f>
        <v>0.43461367765182685</v>
      </c>
      <c r="AE377" s="11">
        <f>'OddsRatio_working_3-way'!X377^(1/3)*SIN(('OddsRatio_working_3-way'!Y377+4*PI())/3)</f>
        <v>-0.47467141389129253</v>
      </c>
      <c r="AF377" s="11">
        <f>-'OddsRatio_working_3-way'!U377/(3*'OddsRatio_working_3-way'!X377^(1/3))*COS(('OddsRatio_working_3-way'!Y377)/3)</f>
        <v>0.52497599237253334</v>
      </c>
      <c r="AG377" s="11">
        <f>-'OddsRatio_working_3-way'!U377/(3*'OddsRatio_working_3-way'!X377^(1/3))*COS(('OddsRatio_working_3-way'!Y377+2*PI())/3)</f>
        <v>-0.29717901338774055</v>
      </c>
      <c r="AH377" s="11">
        <f>-'OddsRatio_working_3-way'!U377/(3*'OddsRatio_working_3-way'!X377^(1/3))*COS(('OddsRatio_working_3-way'!Y377+4*PI())/3)</f>
        <v>-0.22779697898479298</v>
      </c>
      <c r="AI377" s="11">
        <f>'OddsRatio_working_3-way'!U377/(3*'OddsRatio_working_3-way'!X377^(1/3))*SIN(('OddsRatio_working_3-way'!Y377)/3)</f>
        <v>-4.0057736239465819E-2</v>
      </c>
      <c r="AJ377" s="11">
        <f>'OddsRatio_working_3-way'!U377/(3*'OddsRatio_working_3-way'!X377^(1/3))*SIN(('OddsRatio_working_3-way'!Y377+2*PI())/3)</f>
        <v>-0.43461367765182674</v>
      </c>
      <c r="AK377" s="11">
        <f>'OddsRatio_working_3-way'!U377/(3*'OddsRatio_working_3-way'!X377^(1/3))*SIN(('OddsRatio_working_3-way'!Y377+4*PI())/3)</f>
        <v>0.47467141389129242</v>
      </c>
      <c r="AL377" s="11">
        <f>'OddsRatio_working_3-way'!Z377+'OddsRatio_working_3-way'!AF377</f>
        <v>1.0499519847450669</v>
      </c>
      <c r="AM377" s="11">
        <f>'OddsRatio_working_3-way'!AA377+'OddsRatio_working_3-way'!AG377</f>
        <v>-0.59435802677548111</v>
      </c>
      <c r="AN377" s="11">
        <f>'OddsRatio_working_3-way'!AB377+'OddsRatio_working_3-way'!AH377</f>
        <v>-0.45559395796958602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1.0499519847450669</v>
      </c>
      <c r="AS377" s="11">
        <f>IF(('OddsRatio_working_3-way'!X377=0),IF(Q377&gt;0,-Q377^(1/3),(-Q377)^(1/3)),'OddsRatio_working_3-way'!AM377-'OddsRatio_working_3-way'!R377/3)</f>
        <v>-0.59435802677548111</v>
      </c>
      <c r="AT377" s="11">
        <f>IF(('OddsRatio_working_3-way'!X377=0),IF(Q377&gt;0,-Q377^(1/3),(-Q377)^(1/3)),'OddsRatio_working_3-way'!AN377-'OddsRatio_working_3-way'!R377/3)</f>
        <v>-0.45559395796958602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3.64</v>
      </c>
      <c r="B378" s="4">
        <f>IF('True_Odds_Calculator_3-way'!B379="","",'True_Odds_Calculator_3-way'!B379)</f>
        <v>3.56</v>
      </c>
      <c r="C378" s="4">
        <f>IF('True_Odds_Calculator_3-way'!C379="","",'True_Odds_Calculator_3-way'!C379)</f>
        <v>2.09</v>
      </c>
      <c r="D378" s="9">
        <f t="shared" si="78"/>
        <v>0.26433079747964838</v>
      </c>
      <c r="E378" s="9">
        <f t="shared" si="79"/>
        <v>0.27035788752543394</v>
      </c>
      <c r="F378" s="9">
        <f t="shared" si="80"/>
        <v>0.46531131499491779</v>
      </c>
      <c r="G378" s="9">
        <f t="shared" si="81"/>
        <v>1.0542191048839455</v>
      </c>
      <c r="H378" s="9">
        <f t="shared" si="82"/>
        <v>3.7831384368936161</v>
      </c>
      <c r="I378" s="9">
        <f t="shared" si="83"/>
        <v>3.6988009085029003</v>
      </c>
      <c r="J378" s="9">
        <f t="shared" si="84"/>
        <v>2.149098824323501</v>
      </c>
      <c r="K378" s="11">
        <f t="shared" si="85"/>
        <v>0.27472527472527469</v>
      </c>
      <c r="L378" s="11">
        <f t="shared" si="86"/>
        <v>0.2808988764044944</v>
      </c>
      <c r="M378" s="11">
        <f t="shared" si="87"/>
        <v>0.47846889952153115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-0.27200239145833471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0.23224853207112223</v>
      </c>
      <c r="Q378" s="11">
        <f>2*'OddsRatio_working_3-way'!K378*'OddsRatio_working_3-way'!L378*'OddsRatio_working_3-way'!M378</f>
        <v>7.3846910038512653E-2</v>
      </c>
      <c r="R378" s="11">
        <f t="shared" si="88"/>
        <v>0</v>
      </c>
      <c r="S378" s="11">
        <f t="shared" si="89"/>
        <v>-0.8538473901862661</v>
      </c>
      <c r="T378" s="11">
        <f t="shared" si="90"/>
        <v>-0.27149360578259663</v>
      </c>
      <c r="U378" s="11">
        <f>'OddsRatio_working_3-way'!S378-'OddsRatio_working_3-way'!R378^2/3</f>
        <v>-0.8538473901862661</v>
      </c>
      <c r="V378" s="11">
        <f>'OddsRatio_working_3-way'!S378*'OddsRatio_working_3-way'!R378/3-2*'OddsRatio_working_3-way'!R378^3/27-'OddsRatio_working_3-way'!T378</f>
        <v>0.27149360578259663</v>
      </c>
      <c r="W378" s="11">
        <f>'OddsRatio_working_3-way'!V378^2+4*'OddsRatio_working_3-way'!U378^3/27</f>
        <v>-1.8513743697395002E-2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0.15184080617395887</v>
      </c>
      <c r="Y378" s="11">
        <f>IF('OddsRatio_working_3-way'!W378&gt;=0,IF('OddsRatio_working_3-way'!V378+SQRT('OddsRatio_working_3-way'!W378)&gt;0,0,PI()),ACOS('OddsRatio_working_3-way'!V378/(2*'OddsRatio_working_3-way'!X378)))</f>
        <v>0.46458543219417781</v>
      </c>
      <c r="Z378" s="11">
        <f>'OddsRatio_working_3-way'!X378^(1/3)*COS('OddsRatio_working_3-way'!Y378/3)</f>
        <v>0.52710955244197277</v>
      </c>
      <c r="AA378" s="11">
        <f>'OddsRatio_working_3-way'!X378^(1/3)*COS(('OddsRatio_working_3-way'!Y378+2*PI())/3)</f>
        <v>-0.3348182825891397</v>
      </c>
      <c r="AB378" s="11">
        <f>'OddsRatio_working_3-way'!X378^(1/3)*COS(('OddsRatio_working_3-way'!Y378+4*PI())/3)</f>
        <v>-0.19229126985283326</v>
      </c>
      <c r="AC378" s="11">
        <f>'OddsRatio_working_3-way'!X378^(1/3)*SIN('OddsRatio_working_3-way'!Y378/3)</f>
        <v>8.2288009170099916E-2</v>
      </c>
      <c r="AD378" s="11">
        <f>'OddsRatio_working_3-way'!X378^(1/3)*SIN(('OddsRatio_working_3-way'!Y378+2*PI())/3)</f>
        <v>0.41534625840714434</v>
      </c>
      <c r="AE378" s="11">
        <f>'OddsRatio_working_3-way'!X378^(1/3)*SIN(('OddsRatio_working_3-way'!Y378+4*PI())/3)</f>
        <v>-0.4976342675772441</v>
      </c>
      <c r="AF378" s="11">
        <f>-'OddsRatio_working_3-way'!U378/(3*'OddsRatio_working_3-way'!X378^(1/3))*COS(('OddsRatio_working_3-way'!Y378)/3)</f>
        <v>0.52710955244197277</v>
      </c>
      <c r="AG378" s="11">
        <f>-'OddsRatio_working_3-way'!U378/(3*'OddsRatio_working_3-way'!X378^(1/3))*COS(('OddsRatio_working_3-way'!Y378+2*PI())/3)</f>
        <v>-0.3348182825891397</v>
      </c>
      <c r="AH378" s="11">
        <f>-'OddsRatio_working_3-way'!U378/(3*'OddsRatio_working_3-way'!X378^(1/3))*COS(('OddsRatio_working_3-way'!Y378+4*PI())/3)</f>
        <v>-0.19229126985283326</v>
      </c>
      <c r="AI378" s="11">
        <f>'OddsRatio_working_3-way'!U378/(3*'OddsRatio_working_3-way'!X378^(1/3))*SIN(('OddsRatio_working_3-way'!Y378)/3)</f>
        <v>-8.2288009170099916E-2</v>
      </c>
      <c r="AJ378" s="11">
        <f>'OddsRatio_working_3-way'!U378/(3*'OddsRatio_working_3-way'!X378^(1/3))*SIN(('OddsRatio_working_3-way'!Y378+2*PI())/3)</f>
        <v>-0.41534625840714434</v>
      </c>
      <c r="AK378" s="11">
        <f>'OddsRatio_working_3-way'!U378/(3*'OddsRatio_working_3-way'!X378^(1/3))*SIN(('OddsRatio_working_3-way'!Y378+4*PI())/3)</f>
        <v>0.4976342675772441</v>
      </c>
      <c r="AL378" s="11">
        <f>'OddsRatio_working_3-way'!Z378+'OddsRatio_working_3-way'!AF378</f>
        <v>1.0542191048839455</v>
      </c>
      <c r="AM378" s="11">
        <f>'OddsRatio_working_3-way'!AA378+'OddsRatio_working_3-way'!AG378</f>
        <v>-0.66963656517827941</v>
      </c>
      <c r="AN378" s="11">
        <f>'OddsRatio_working_3-way'!AB378+'OddsRatio_working_3-way'!AH378</f>
        <v>-0.38458253970566653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1.0542191048839455</v>
      </c>
      <c r="AS378" s="11">
        <f>IF(('OddsRatio_working_3-way'!X378=0),IF(Q378&gt;0,-Q378^(1/3),(-Q378)^(1/3)),'OddsRatio_working_3-way'!AM378-'OddsRatio_working_3-way'!R378/3)</f>
        <v>-0.66963656517827941</v>
      </c>
      <c r="AT378" s="11">
        <f>IF(('OddsRatio_working_3-way'!X378=0),IF(Q378&gt;0,-Q378^(1/3),(-Q378)^(1/3)),'OddsRatio_working_3-way'!AN378-'OddsRatio_working_3-way'!R378/3)</f>
        <v>-0.38458253970566653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2.64</v>
      </c>
      <c r="B379" s="4">
        <f>IF('True_Odds_Calculator_3-way'!B380="","",'True_Odds_Calculator_3-way'!B380)</f>
        <v>3.13</v>
      </c>
      <c r="C379" s="4">
        <f>IF('True_Odds_Calculator_3-way'!C380="","",'True_Odds_Calculator_3-way'!C380)</f>
        <v>2.98</v>
      </c>
      <c r="D379" s="9">
        <f t="shared" si="78"/>
        <v>0.36698090817105772</v>
      </c>
      <c r="E379" s="9">
        <f t="shared" si="79"/>
        <v>0.30861196836006555</v>
      </c>
      <c r="F379" s="9">
        <f t="shared" si="80"/>
        <v>0.32440712346887685</v>
      </c>
      <c r="G379" s="9">
        <f t="shared" si="81"/>
        <v>1.0517910946345244</v>
      </c>
      <c r="H379" s="9">
        <f t="shared" si="82"/>
        <v>2.7249373952006199</v>
      </c>
      <c r="I379" s="9">
        <f t="shared" si="83"/>
        <v>3.2403150315715372</v>
      </c>
      <c r="J379" s="9">
        <f t="shared" si="84"/>
        <v>3.082546367376358</v>
      </c>
      <c r="K379" s="11">
        <f t="shared" si="85"/>
        <v>0.37878787878787878</v>
      </c>
      <c r="L379" s="11">
        <f t="shared" si="86"/>
        <v>0.31948881789137379</v>
      </c>
      <c r="M379" s="11">
        <f t="shared" si="87"/>
        <v>0.33557046979865773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-0.28088213221262093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0.23350883451232959</v>
      </c>
      <c r="Q379" s="11">
        <f>2*'OddsRatio_working_3-way'!K379*'OddsRatio_working_3-way'!L379*'OddsRatio_working_3-way'!M379</f>
        <v>8.1220464178201598E-2</v>
      </c>
      <c r="R379" s="11">
        <f t="shared" si="88"/>
        <v>0</v>
      </c>
      <c r="S379" s="11">
        <f t="shared" si="89"/>
        <v>-0.83134100653853304</v>
      </c>
      <c r="T379" s="11">
        <f t="shared" si="90"/>
        <v>-0.28916208923079412</v>
      </c>
      <c r="U379" s="11">
        <f>'OddsRatio_working_3-way'!S379-'OddsRatio_working_3-way'!R379^2/3</f>
        <v>-0.83134100653853304</v>
      </c>
      <c r="V379" s="11">
        <f>'OddsRatio_working_3-way'!S379*'OddsRatio_working_3-way'!R379/3-2*'OddsRatio_working_3-way'!R379^3/27-'OddsRatio_working_3-way'!T379</f>
        <v>0.28916208923079412</v>
      </c>
      <c r="W379" s="11">
        <f>'OddsRatio_working_3-way'!V379^2+4*'OddsRatio_working_3-way'!U379^3/27</f>
        <v>-1.5057214684336545E-3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0.14587703324782778</v>
      </c>
      <c r="Y379" s="11">
        <f>IF('OddsRatio_working_3-way'!W379&gt;=0,IF('OddsRatio_working_3-way'!V379+SQRT('OddsRatio_working_3-way'!W379)&gt;0,0,PI()),ACOS('OddsRatio_working_3-way'!V379/(2*'OddsRatio_working_3-way'!X379)))</f>
        <v>0.13339642313689448</v>
      </c>
      <c r="Z379" s="11">
        <f>'OddsRatio_working_3-way'!X379^(1/3)*COS('OddsRatio_working_3-way'!Y379/3)</f>
        <v>0.52589554731726218</v>
      </c>
      <c r="AA379" s="11">
        <f>'OddsRatio_working_3-way'!X379^(1/3)*COS(('OddsRatio_working_3-way'!Y379+2*PI())/3)</f>
        <v>-0.28321243794257961</v>
      </c>
      <c r="AB379" s="11">
        <f>'OddsRatio_working_3-way'!X379^(1/3)*COS(('OddsRatio_working_3-way'!Y379+4*PI())/3)</f>
        <v>-0.24268310937468277</v>
      </c>
      <c r="AC379" s="11">
        <f>'OddsRatio_working_3-way'!X379^(1/3)*SIN('OddsRatio_working_3-way'!Y379/3)</f>
        <v>2.3399618758750036E-2</v>
      </c>
      <c r="AD379" s="11">
        <f>'OddsRatio_working_3-way'!X379^(1/3)*SIN(('OddsRatio_working_3-way'!Y379+2*PI())/3)</f>
        <v>0.44373909433449532</v>
      </c>
      <c r="AE379" s="11">
        <f>'OddsRatio_working_3-way'!X379^(1/3)*SIN(('OddsRatio_working_3-way'!Y379+4*PI())/3)</f>
        <v>-0.46713871309324545</v>
      </c>
      <c r="AF379" s="11">
        <f>-'OddsRatio_working_3-way'!U379/(3*'OddsRatio_working_3-way'!X379^(1/3))*COS(('OddsRatio_working_3-way'!Y379)/3)</f>
        <v>0.52589554731726218</v>
      </c>
      <c r="AG379" s="11">
        <f>-'OddsRatio_working_3-way'!U379/(3*'OddsRatio_working_3-way'!X379^(1/3))*COS(('OddsRatio_working_3-way'!Y379+2*PI())/3)</f>
        <v>-0.28321243794257961</v>
      </c>
      <c r="AH379" s="11">
        <f>-'OddsRatio_working_3-way'!U379/(3*'OddsRatio_working_3-way'!X379^(1/3))*COS(('OddsRatio_working_3-way'!Y379+4*PI())/3)</f>
        <v>-0.24268310937468277</v>
      </c>
      <c r="AI379" s="11">
        <f>'OddsRatio_working_3-way'!U379/(3*'OddsRatio_working_3-way'!X379^(1/3))*SIN(('OddsRatio_working_3-way'!Y379)/3)</f>
        <v>-2.3399618758750036E-2</v>
      </c>
      <c r="AJ379" s="11">
        <f>'OddsRatio_working_3-way'!U379/(3*'OddsRatio_working_3-way'!X379^(1/3))*SIN(('OddsRatio_working_3-way'!Y379+2*PI())/3)</f>
        <v>-0.44373909433449532</v>
      </c>
      <c r="AK379" s="11">
        <f>'OddsRatio_working_3-way'!U379/(3*'OddsRatio_working_3-way'!X379^(1/3))*SIN(('OddsRatio_working_3-way'!Y379+4*PI())/3)</f>
        <v>0.46713871309324545</v>
      </c>
      <c r="AL379" s="11">
        <f>'OddsRatio_working_3-way'!Z379+'OddsRatio_working_3-way'!AF379</f>
        <v>1.0517910946345244</v>
      </c>
      <c r="AM379" s="11">
        <f>'OddsRatio_working_3-way'!AA379+'OddsRatio_working_3-way'!AG379</f>
        <v>-0.56642487588515922</v>
      </c>
      <c r="AN379" s="11">
        <f>'OddsRatio_working_3-way'!AB379+'OddsRatio_working_3-way'!AH379</f>
        <v>-0.48536621874936553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1.0517910946345244</v>
      </c>
      <c r="AS379" s="11">
        <f>IF(('OddsRatio_working_3-way'!X379=0),IF(Q379&gt;0,-Q379^(1/3),(-Q379)^(1/3)),'OddsRatio_working_3-way'!AM379-'OddsRatio_working_3-way'!R379/3)</f>
        <v>-0.56642487588515922</v>
      </c>
      <c r="AT379" s="11">
        <f>IF(('OddsRatio_working_3-way'!X379=0),IF(Q379&gt;0,-Q379^(1/3),(-Q379)^(1/3)),'OddsRatio_working_3-way'!AN379-'OddsRatio_working_3-way'!R379/3)</f>
        <v>-0.48536621874936553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2.2400000000000002</v>
      </c>
      <c r="B380" s="4">
        <f>IF('True_Odds_Calculator_3-way'!B381="","",'True_Odds_Calculator_3-way'!B381)</f>
        <v>3.38</v>
      </c>
      <c r="C380" s="4">
        <f>IF('True_Odds_Calculator_3-way'!C381="","",'True_Odds_Calculator_3-way'!C381)</f>
        <v>3.43</v>
      </c>
      <c r="D380" s="9">
        <f t="shared" si="78"/>
        <v>0.43373705591532125</v>
      </c>
      <c r="E380" s="9">
        <f t="shared" si="79"/>
        <v>0.28524137321972459</v>
      </c>
      <c r="F380" s="9">
        <f t="shared" si="80"/>
        <v>0.28102157086495411</v>
      </c>
      <c r="G380" s="9">
        <f t="shared" si="81"/>
        <v>1.0528583120958266</v>
      </c>
      <c r="H380" s="9">
        <f t="shared" si="82"/>
        <v>2.3055443069988253</v>
      </c>
      <c r="I380" s="9">
        <f t="shared" si="83"/>
        <v>3.5058027827880669</v>
      </c>
      <c r="J380" s="9">
        <f t="shared" si="84"/>
        <v>3.5584456983928594</v>
      </c>
      <c r="K380" s="11">
        <f t="shared" si="85"/>
        <v>0.4464285714285714</v>
      </c>
      <c r="L380" s="11">
        <f t="shared" si="86"/>
        <v>0.29585798816568049</v>
      </c>
      <c r="M380" s="11">
        <f t="shared" si="87"/>
        <v>0.29154518950437314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-0.27615065468283673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0.23296814197240301</v>
      </c>
      <c r="Q380" s="11">
        <f>2*'OddsRatio_working_3-way'!K380*'OddsRatio_working_3-way'!L380*'OddsRatio_working_3-way'!M380</f>
        <v>7.7014261809058834E-2</v>
      </c>
      <c r="R380" s="11">
        <f t="shared" si="88"/>
        <v>0</v>
      </c>
      <c r="S380" s="11">
        <f t="shared" si="89"/>
        <v>-0.84362697687597554</v>
      </c>
      <c r="T380" s="11">
        <f t="shared" si="90"/>
        <v>-0.27888495103338029</v>
      </c>
      <c r="U380" s="11">
        <f>'OddsRatio_working_3-way'!S380-'OddsRatio_working_3-way'!R380^2/3</f>
        <v>-0.84362697687597554</v>
      </c>
      <c r="V380" s="11">
        <f>'OddsRatio_working_3-way'!S380*'OddsRatio_working_3-way'!R380/3-2*'OddsRatio_working_3-way'!R380^3/27-'OddsRatio_working_3-way'!T380</f>
        <v>0.27888495103338029</v>
      </c>
      <c r="W380" s="11">
        <f>'OddsRatio_working_3-way'!V380^2+4*'OddsRatio_working_3-way'!U380^3/27</f>
        <v>-1.1173522289505744E-2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0.14912271641369457</v>
      </c>
      <c r="Y380" s="11">
        <f>IF('OddsRatio_working_3-way'!W380&gt;=0,IF('OddsRatio_working_3-way'!V380+SQRT('OddsRatio_working_3-way'!W380)&gt;0,0,PI()),ACOS('OddsRatio_working_3-way'!V380/(2*'OddsRatio_working_3-way'!X380)))</f>
        <v>0.36229637229567357</v>
      </c>
      <c r="Z380" s="11">
        <f>'OddsRatio_working_3-way'!X380^(1/3)*COS('OddsRatio_working_3-way'!Y380/3)</f>
        <v>0.52642915604791329</v>
      </c>
      <c r="AA380" s="11">
        <f>'OddsRatio_working_3-way'!X380^(1/3)*COS(('OddsRatio_working_3-way'!Y380+2*PI())/3)</f>
        <v>-0.31854090056581003</v>
      </c>
      <c r="AB380" s="11">
        <f>'OddsRatio_working_3-way'!X380^(1/3)*COS(('OddsRatio_working_3-way'!Y380+4*PI())/3)</f>
        <v>-0.20788825548210316</v>
      </c>
      <c r="AC380" s="11">
        <f>'OddsRatio_working_3-way'!X380^(1/3)*SIN('OddsRatio_working_3-way'!Y380/3)</f>
        <v>6.3885334425622192E-2</v>
      </c>
      <c r="AD380" s="11">
        <f>'OddsRatio_working_3-way'!X380^(1/3)*SIN(('OddsRatio_working_3-way'!Y380+2*PI())/3)</f>
        <v>0.42395835521748426</v>
      </c>
      <c r="AE380" s="11">
        <f>'OddsRatio_working_3-way'!X380^(1/3)*SIN(('OddsRatio_working_3-way'!Y380+4*PI())/3)</f>
        <v>-0.48784368964310648</v>
      </c>
      <c r="AF380" s="11">
        <f>-'OddsRatio_working_3-way'!U380/(3*'OddsRatio_working_3-way'!X380^(1/3))*COS(('OddsRatio_working_3-way'!Y380)/3)</f>
        <v>0.52642915604791329</v>
      </c>
      <c r="AG380" s="11">
        <f>-'OddsRatio_working_3-way'!U380/(3*'OddsRatio_working_3-way'!X380^(1/3))*COS(('OddsRatio_working_3-way'!Y380+2*PI())/3)</f>
        <v>-0.31854090056581003</v>
      </c>
      <c r="AH380" s="11">
        <f>-'OddsRatio_working_3-way'!U380/(3*'OddsRatio_working_3-way'!X380^(1/3))*COS(('OddsRatio_working_3-way'!Y380+4*PI())/3)</f>
        <v>-0.20788825548210316</v>
      </c>
      <c r="AI380" s="11">
        <f>'OddsRatio_working_3-way'!U380/(3*'OddsRatio_working_3-way'!X380^(1/3))*SIN(('OddsRatio_working_3-way'!Y380)/3)</f>
        <v>-6.3885334425622192E-2</v>
      </c>
      <c r="AJ380" s="11">
        <f>'OddsRatio_working_3-way'!U380/(3*'OddsRatio_working_3-way'!X380^(1/3))*SIN(('OddsRatio_working_3-way'!Y380+2*PI())/3)</f>
        <v>-0.42395835521748426</v>
      </c>
      <c r="AK380" s="11">
        <f>'OddsRatio_working_3-way'!U380/(3*'OddsRatio_working_3-way'!X380^(1/3))*SIN(('OddsRatio_working_3-way'!Y380+4*PI())/3)</f>
        <v>0.48784368964310648</v>
      </c>
      <c r="AL380" s="11">
        <f>'OddsRatio_working_3-way'!Z380+'OddsRatio_working_3-way'!AF380</f>
        <v>1.0528583120958266</v>
      </c>
      <c r="AM380" s="11">
        <f>'OddsRatio_working_3-way'!AA380+'OddsRatio_working_3-way'!AG380</f>
        <v>-0.63708180113162005</v>
      </c>
      <c r="AN380" s="11">
        <f>'OddsRatio_working_3-way'!AB380+'OddsRatio_working_3-way'!AH380</f>
        <v>-0.41577651096420631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1.0528583120958266</v>
      </c>
      <c r="AS380" s="11">
        <f>IF(('OddsRatio_working_3-way'!X380=0),IF(Q380&gt;0,-Q380^(1/3),(-Q380)^(1/3)),'OddsRatio_working_3-way'!AM380-'OddsRatio_working_3-way'!R380/3)</f>
        <v>-0.63708180113162005</v>
      </c>
      <c r="AT380" s="11">
        <f>IF(('OddsRatio_working_3-way'!X380=0),IF(Q380&gt;0,-Q380^(1/3),(-Q380)^(1/3)),'OddsRatio_working_3-way'!AN380-'OddsRatio_working_3-way'!R380/3)</f>
        <v>-0.41577651096420631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2.31</v>
      </c>
      <c r="B381" s="4">
        <f>IF('True_Odds_Calculator_3-way'!B382="","",'True_Odds_Calculator_3-way'!B382)</f>
        <v>3.56</v>
      </c>
      <c r="C381" s="4">
        <f>IF('True_Odds_Calculator_3-way'!C382="","",'True_Odds_Calculator_3-way'!C382)</f>
        <v>3.13</v>
      </c>
      <c r="D381" s="9">
        <f t="shared" si="78"/>
        <v>0.42055846243998352</v>
      </c>
      <c r="E381" s="9">
        <f t="shared" si="79"/>
        <v>0.2708209532969777</v>
      </c>
      <c r="F381" s="9">
        <f t="shared" si="80"/>
        <v>0.30862058426303884</v>
      </c>
      <c r="G381" s="9">
        <f t="shared" si="81"/>
        <v>1.0517486245092056</v>
      </c>
      <c r="H381" s="9">
        <f t="shared" si="82"/>
        <v>2.3777906981070598</v>
      </c>
      <c r="I381" s="9">
        <f t="shared" si="83"/>
        <v>3.6924764787435662</v>
      </c>
      <c r="J381" s="9">
        <f t="shared" si="84"/>
        <v>3.240224570204608</v>
      </c>
      <c r="K381" s="11">
        <f t="shared" si="85"/>
        <v>0.4329004329004329</v>
      </c>
      <c r="L381" s="11">
        <f t="shared" si="86"/>
        <v>0.2808988764044944</v>
      </c>
      <c r="M381" s="11">
        <f t="shared" si="87"/>
        <v>0.31948881789137379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-0.27751377745993111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0.23310142849217408</v>
      </c>
      <c r="Q381" s="11">
        <f>2*'OddsRatio_working_3-way'!K381*'OddsRatio_working_3-way'!L381*'OddsRatio_working_3-way'!M381</f>
        <v>7.7700476164058035E-2</v>
      </c>
      <c r="R381" s="11">
        <f t="shared" si="88"/>
        <v>0</v>
      </c>
      <c r="S381" s="11">
        <f t="shared" si="89"/>
        <v>-0.83996344479088247</v>
      </c>
      <c r="T381" s="11">
        <f t="shared" si="90"/>
        <v>-0.27998781493029418</v>
      </c>
      <c r="U381" s="11">
        <f>'OddsRatio_working_3-way'!S381-'OddsRatio_working_3-way'!R381^2/3</f>
        <v>-0.83996344479088247</v>
      </c>
      <c r="V381" s="11">
        <f>'OddsRatio_working_3-way'!S381*'OddsRatio_working_3-way'!R381/3-2*'OddsRatio_working_3-way'!R381^3/27-'OddsRatio_working_3-way'!T381</f>
        <v>0.27998781493029418</v>
      </c>
      <c r="W381" s="11">
        <f>'OddsRatio_working_3-way'!V381^2+4*'OddsRatio_working_3-way'!U381^3/27</f>
        <v>-9.4033602758519519E-3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0.14815240192559537</v>
      </c>
      <c r="Y381" s="11">
        <f>IF('OddsRatio_working_3-way'!W381&gt;=0,IF('OddsRatio_working_3-way'!V381+SQRT('OddsRatio_working_3-way'!W381)&gt;0,0,PI()),ACOS('OddsRatio_working_3-way'!V381/(2*'OddsRatio_working_3-way'!X381)))</f>
        <v>0.33341035152972265</v>
      </c>
      <c r="Z381" s="11">
        <f>'OddsRatio_working_3-way'!X381^(1/3)*COS('OddsRatio_working_3-way'!Y381/3)</f>
        <v>0.52587431225460279</v>
      </c>
      <c r="AA381" s="11">
        <f>'OddsRatio_working_3-way'!X381^(1/3)*COS(('OddsRatio_working_3-way'!Y381+2*PI())/3)</f>
        <v>-0.31376054622263055</v>
      </c>
      <c r="AB381" s="11">
        <f>'OddsRatio_working_3-way'!X381^(1/3)*COS(('OddsRatio_working_3-way'!Y381+4*PI())/3)</f>
        <v>-0.21211376603197238</v>
      </c>
      <c r="AC381" s="11">
        <f>'OddsRatio_working_3-way'!X381^(1/3)*SIN('OddsRatio_working_3-way'!Y381/3)</f>
        <v>5.8685795905335278E-2</v>
      </c>
      <c r="AD381" s="11">
        <f>'OddsRatio_working_3-way'!X381^(1/3)*SIN(('OddsRatio_working_3-way'!Y381+2*PI())/3)</f>
        <v>0.4260776156574887</v>
      </c>
      <c r="AE381" s="11">
        <f>'OddsRatio_working_3-way'!X381^(1/3)*SIN(('OddsRatio_working_3-way'!Y381+4*PI())/3)</f>
        <v>-0.48476341156282393</v>
      </c>
      <c r="AF381" s="11">
        <f>-'OddsRatio_working_3-way'!U381/(3*'OddsRatio_working_3-way'!X381^(1/3))*COS(('OddsRatio_working_3-way'!Y381)/3)</f>
        <v>0.52587431225460279</v>
      </c>
      <c r="AG381" s="11">
        <f>-'OddsRatio_working_3-way'!U381/(3*'OddsRatio_working_3-way'!X381^(1/3))*COS(('OddsRatio_working_3-way'!Y381+2*PI())/3)</f>
        <v>-0.31376054622263055</v>
      </c>
      <c r="AH381" s="11">
        <f>-'OddsRatio_working_3-way'!U381/(3*'OddsRatio_working_3-way'!X381^(1/3))*COS(('OddsRatio_working_3-way'!Y381+4*PI())/3)</f>
        <v>-0.21211376603197238</v>
      </c>
      <c r="AI381" s="11">
        <f>'OddsRatio_working_3-way'!U381/(3*'OddsRatio_working_3-way'!X381^(1/3))*SIN(('OddsRatio_working_3-way'!Y381)/3)</f>
        <v>-5.8685795905335278E-2</v>
      </c>
      <c r="AJ381" s="11">
        <f>'OddsRatio_working_3-way'!U381/(3*'OddsRatio_working_3-way'!X381^(1/3))*SIN(('OddsRatio_working_3-way'!Y381+2*PI())/3)</f>
        <v>-0.4260776156574887</v>
      </c>
      <c r="AK381" s="11">
        <f>'OddsRatio_working_3-way'!U381/(3*'OddsRatio_working_3-way'!X381^(1/3))*SIN(('OddsRatio_working_3-way'!Y381+4*PI())/3)</f>
        <v>0.48476341156282393</v>
      </c>
      <c r="AL381" s="11">
        <f>'OddsRatio_working_3-way'!Z381+'OddsRatio_working_3-way'!AF381</f>
        <v>1.0517486245092056</v>
      </c>
      <c r="AM381" s="11">
        <f>'OddsRatio_working_3-way'!AA381+'OddsRatio_working_3-way'!AG381</f>
        <v>-0.62752109244526111</v>
      </c>
      <c r="AN381" s="11">
        <f>'OddsRatio_working_3-way'!AB381+'OddsRatio_working_3-way'!AH381</f>
        <v>-0.42422753206394476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1.0517486245092056</v>
      </c>
      <c r="AS381" s="11">
        <f>IF(('OddsRatio_working_3-way'!X381=0),IF(Q381&gt;0,-Q381^(1/3),(-Q381)^(1/3)),'OddsRatio_working_3-way'!AM381-'OddsRatio_working_3-way'!R381/3)</f>
        <v>-0.62752109244526111</v>
      </c>
      <c r="AT381" s="11">
        <f>IF(('OddsRatio_working_3-way'!X381=0),IF(Q381&gt;0,-Q381^(1/3),(-Q381)^(1/3)),'OddsRatio_working_3-way'!AN381-'OddsRatio_working_3-way'!R381/3)</f>
        <v>-0.42422753206394476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2.88</v>
      </c>
      <c r="B382" s="4">
        <f>IF('True_Odds_Calculator_3-way'!B383="","",'True_Odds_Calculator_3-way'!B383)</f>
        <v>3.32</v>
      </c>
      <c r="C382" s="4">
        <f>IF('True_Odds_Calculator_3-way'!C383="","",'True_Odds_Calculator_3-way'!C383)</f>
        <v>2.6</v>
      </c>
      <c r="D382" s="9">
        <f t="shared" si="78"/>
        <v>0.33610689239875535</v>
      </c>
      <c r="E382" s="9">
        <f t="shared" si="79"/>
        <v>0.29090612100260488</v>
      </c>
      <c r="F382" s="9">
        <f t="shared" si="80"/>
        <v>0.3729869865986396</v>
      </c>
      <c r="G382" s="9">
        <f t="shared" si="81"/>
        <v>1.0506616784395864</v>
      </c>
      <c r="H382" s="9">
        <f t="shared" si="82"/>
        <v>2.9752439554664223</v>
      </c>
      <c r="I382" s="9">
        <f t="shared" si="83"/>
        <v>3.4375350939798399</v>
      </c>
      <c r="J382" s="9">
        <f t="shared" si="84"/>
        <v>2.6810586855033383</v>
      </c>
      <c r="K382" s="11">
        <f t="shared" si="85"/>
        <v>0.34722222222222221</v>
      </c>
      <c r="L382" s="11">
        <f t="shared" si="86"/>
        <v>0.30120481927710846</v>
      </c>
      <c r="M382" s="11">
        <f t="shared" si="87"/>
        <v>0.38461538461538458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-0.28071259396560588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0.23330501493152098</v>
      </c>
      <c r="Q382" s="11">
        <f>2*'OddsRatio_working_3-way'!K382*'OddsRatio_working_3-way'!L382*'OddsRatio_working_3-way'!M382</f>
        <v>8.0450005148800324E-2</v>
      </c>
      <c r="R382" s="11">
        <f t="shared" si="88"/>
        <v>0</v>
      </c>
      <c r="S382" s="11">
        <f t="shared" si="89"/>
        <v>-0.83111702127659626</v>
      </c>
      <c r="T382" s="11">
        <f t="shared" si="90"/>
        <v>-0.28659207630227451</v>
      </c>
      <c r="U382" s="11">
        <f>'OddsRatio_working_3-way'!S382-'OddsRatio_working_3-way'!R382^2/3</f>
        <v>-0.83111702127659626</v>
      </c>
      <c r="V382" s="11">
        <f>'OddsRatio_working_3-way'!S382*'OddsRatio_working_3-way'!R382/3-2*'OddsRatio_working_3-way'!R382^3/27-'OddsRatio_working_3-way'!T382</f>
        <v>0.28659207630227451</v>
      </c>
      <c r="W382" s="11">
        <f>'OddsRatio_working_3-way'!V382^2+4*'OddsRatio_working_3-way'!U382^3/27</f>
        <v>-2.916634560759454E-3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0.14581808252066014</v>
      </c>
      <c r="Y382" s="11">
        <f>IF('OddsRatio_working_3-way'!W382&gt;=0,IF('OddsRatio_working_3-way'!V382+SQRT('OddsRatio_working_3-way'!W382)&gt;0,0,PI()),ACOS('OddsRatio_working_3-way'!V382/(2*'OddsRatio_working_3-way'!X382)))</f>
        <v>0.18625743543332374</v>
      </c>
      <c r="Z382" s="11">
        <f>'OddsRatio_working_3-way'!X382^(1/3)*COS('OddsRatio_working_3-way'!Y382/3)</f>
        <v>0.52533083921979318</v>
      </c>
      <c r="AA382" s="11">
        <f>'OddsRatio_working_3-way'!X382^(1/3)*COS(('OddsRatio_working_3-way'!Y382+2*PI())/3)</f>
        <v>-0.29094769926730646</v>
      </c>
      <c r="AB382" s="11">
        <f>'OddsRatio_working_3-way'!X382^(1/3)*COS(('OddsRatio_working_3-way'!Y382+4*PI())/3)</f>
        <v>-0.23438313995248639</v>
      </c>
      <c r="AC382" s="11">
        <f>'OddsRatio_working_3-way'!X382^(1/3)*SIN('OddsRatio_working_3-way'!Y382/3)</f>
        <v>3.265756354700388E-2</v>
      </c>
      <c r="AD382" s="11">
        <f>'OddsRatio_working_3-way'!X382^(1/3)*SIN(('OddsRatio_working_3-way'!Y382+2*PI())/3)</f>
        <v>0.43862107038223752</v>
      </c>
      <c r="AE382" s="11">
        <f>'OddsRatio_working_3-way'!X382^(1/3)*SIN(('OddsRatio_working_3-way'!Y382+4*PI())/3)</f>
        <v>-0.47127863392924141</v>
      </c>
      <c r="AF382" s="11">
        <f>-'OddsRatio_working_3-way'!U382/(3*'OddsRatio_working_3-way'!X382^(1/3))*COS(('OddsRatio_working_3-way'!Y382)/3)</f>
        <v>0.52533083921979318</v>
      </c>
      <c r="AG382" s="11">
        <f>-'OddsRatio_working_3-way'!U382/(3*'OddsRatio_working_3-way'!X382^(1/3))*COS(('OddsRatio_working_3-way'!Y382+2*PI())/3)</f>
        <v>-0.29094769926730646</v>
      </c>
      <c r="AH382" s="11">
        <f>-'OddsRatio_working_3-way'!U382/(3*'OddsRatio_working_3-way'!X382^(1/3))*COS(('OddsRatio_working_3-way'!Y382+4*PI())/3)</f>
        <v>-0.23438313995248639</v>
      </c>
      <c r="AI382" s="11">
        <f>'OddsRatio_working_3-way'!U382/(3*'OddsRatio_working_3-way'!X382^(1/3))*SIN(('OddsRatio_working_3-way'!Y382)/3)</f>
        <v>-3.265756354700388E-2</v>
      </c>
      <c r="AJ382" s="11">
        <f>'OddsRatio_working_3-way'!U382/(3*'OddsRatio_working_3-way'!X382^(1/3))*SIN(('OddsRatio_working_3-way'!Y382+2*PI())/3)</f>
        <v>-0.43862107038223752</v>
      </c>
      <c r="AK382" s="11">
        <f>'OddsRatio_working_3-way'!U382/(3*'OddsRatio_working_3-way'!X382^(1/3))*SIN(('OddsRatio_working_3-way'!Y382+4*PI())/3)</f>
        <v>0.47127863392924141</v>
      </c>
      <c r="AL382" s="11">
        <f>'OddsRatio_working_3-way'!Z382+'OddsRatio_working_3-way'!AF382</f>
        <v>1.0506616784395864</v>
      </c>
      <c r="AM382" s="11">
        <f>'OddsRatio_working_3-way'!AA382+'OddsRatio_working_3-way'!AG382</f>
        <v>-0.58189539853461292</v>
      </c>
      <c r="AN382" s="11">
        <f>'OddsRatio_working_3-way'!AB382+'OddsRatio_working_3-way'!AH382</f>
        <v>-0.46876627990497277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1.0506616784395864</v>
      </c>
      <c r="AS382" s="11">
        <f>IF(('OddsRatio_working_3-way'!X382=0),IF(Q382&gt;0,-Q382^(1/3),(-Q382)^(1/3)),'OddsRatio_working_3-way'!AM382-'OddsRatio_working_3-way'!R382/3)</f>
        <v>-0.58189539853461292</v>
      </c>
      <c r="AT382" s="11">
        <f>IF(('OddsRatio_working_3-way'!X382=0),IF(Q382&gt;0,-Q382^(1/3),(-Q382)^(1/3)),'OddsRatio_working_3-way'!AN382-'OddsRatio_working_3-way'!R382/3)</f>
        <v>-0.46876627990497277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1.32</v>
      </c>
      <c r="B383" s="4">
        <f>IF('True_Odds_Calculator_3-way'!B384="","",'True_Odds_Calculator_3-way'!B384)</f>
        <v>5.47</v>
      </c>
      <c r="C383" s="4">
        <f>IF('True_Odds_Calculator_3-way'!C384="","",'True_Odds_Calculator_3-way'!C384)</f>
        <v>10.37</v>
      </c>
      <c r="D383" s="9">
        <f t="shared" si="78"/>
        <v>0.74099654562666784</v>
      </c>
      <c r="E383" s="9">
        <f t="shared" si="79"/>
        <v>0.16999423423508178</v>
      </c>
      <c r="F383" s="9">
        <f t="shared" si="80"/>
        <v>8.9009220138250564E-2</v>
      </c>
      <c r="G383" s="9">
        <f t="shared" si="81"/>
        <v>1.0922936141789403</v>
      </c>
      <c r="H383" s="9">
        <f t="shared" si="82"/>
        <v>1.3495339565372608</v>
      </c>
      <c r="I383" s="9">
        <f t="shared" si="83"/>
        <v>5.8825524553798632</v>
      </c>
      <c r="J383" s="9">
        <f t="shared" si="84"/>
        <v>11.234791164856672</v>
      </c>
      <c r="K383" s="11">
        <f t="shared" si="85"/>
        <v>0.75757575757575757</v>
      </c>
      <c r="L383" s="11">
        <f t="shared" si="86"/>
        <v>0.18281535648994515</v>
      </c>
      <c r="M383" s="11">
        <f t="shared" si="87"/>
        <v>9.643201542912247E-2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-0.17900166820815799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0.18911380788825743</v>
      </c>
      <c r="Q383" s="11">
        <f>2*'OddsRatio_working_3-way'!K383*'OddsRatio_working_3-way'!L383*'OddsRatio_working_3-way'!M383</f>
        <v>2.6710989814725632E-2</v>
      </c>
      <c r="R383" s="11">
        <f t="shared" si="88"/>
        <v>0</v>
      </c>
      <c r="S383" s="11">
        <f t="shared" si="89"/>
        <v>-1.0564918739658906</v>
      </c>
      <c r="T383" s="11">
        <f t="shared" si="90"/>
        <v>-0.14922201609687724</v>
      </c>
      <c r="U383" s="11">
        <f>'OddsRatio_working_3-way'!S383-'OddsRatio_working_3-way'!R383^2/3</f>
        <v>-1.0564918739658906</v>
      </c>
      <c r="V383" s="11">
        <f>'OddsRatio_working_3-way'!S383*'OddsRatio_working_3-way'!R383/3-2*'OddsRatio_working_3-way'!R383^3/27-'OddsRatio_working_3-way'!T383</f>
        <v>0.14922201609687724</v>
      </c>
      <c r="W383" s="11">
        <f>'OddsRatio_working_3-way'!V383^2+4*'OddsRatio_working_3-way'!U383^3/27</f>
        <v>-0.15243351608759825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0.20898607978500322</v>
      </c>
      <c r="Y383" s="11">
        <f>IF('OddsRatio_working_3-way'!W383&gt;=0,IF('OddsRatio_working_3-way'!V383+SQRT('OddsRatio_working_3-way'!W383)&gt;0,0,PI()),ACOS('OddsRatio_working_3-way'!V383/(2*'OddsRatio_working_3-way'!X383)))</f>
        <v>1.2057267920489236</v>
      </c>
      <c r="Z383" s="11">
        <f>'OddsRatio_working_3-way'!X383^(1/3)*COS('OddsRatio_working_3-way'!Y383/3)</f>
        <v>0.54614680708947028</v>
      </c>
      <c r="AA383" s="11">
        <f>'OddsRatio_working_3-way'!X383^(1/3)*COS(('OddsRatio_working_3-way'!Y383+2*PI())/3)</f>
        <v>-0.4741100104623695</v>
      </c>
      <c r="AB383" s="11">
        <f>'OddsRatio_working_3-way'!X383^(1/3)*COS(('OddsRatio_working_3-way'!Y383+4*PI())/3)</f>
        <v>-7.2036796627100941E-2</v>
      </c>
      <c r="AC383" s="11">
        <f>'OddsRatio_working_3-way'!X383^(1/3)*SIN('OddsRatio_working_3-way'!Y383/3)</f>
        <v>0.2321370782417303</v>
      </c>
      <c r="AD383" s="11">
        <f>'OddsRatio_working_3-way'!X383^(1/3)*SIN(('OddsRatio_working_3-way'!Y383+2*PI())/3)</f>
        <v>0.35690847001437526</v>
      </c>
      <c r="AE383" s="11">
        <f>'OddsRatio_working_3-way'!X383^(1/3)*SIN(('OddsRatio_working_3-way'!Y383+4*PI())/3)</f>
        <v>-0.58904554825610556</v>
      </c>
      <c r="AF383" s="11">
        <f>-'OddsRatio_working_3-way'!U383/(3*'OddsRatio_working_3-way'!X383^(1/3))*COS(('OddsRatio_working_3-way'!Y383)/3)</f>
        <v>0.54614680708947017</v>
      </c>
      <c r="AG383" s="11">
        <f>-'OddsRatio_working_3-way'!U383/(3*'OddsRatio_working_3-way'!X383^(1/3))*COS(('OddsRatio_working_3-way'!Y383+2*PI())/3)</f>
        <v>-0.47411001046236939</v>
      </c>
      <c r="AH383" s="11">
        <f>-'OddsRatio_working_3-way'!U383/(3*'OddsRatio_working_3-way'!X383^(1/3))*COS(('OddsRatio_working_3-way'!Y383+4*PI())/3)</f>
        <v>-7.2036796627100927E-2</v>
      </c>
      <c r="AI383" s="11">
        <f>'OddsRatio_working_3-way'!U383/(3*'OddsRatio_working_3-way'!X383^(1/3))*SIN(('OddsRatio_working_3-way'!Y383)/3)</f>
        <v>-0.23213707824173024</v>
      </c>
      <c r="AJ383" s="11">
        <f>'OddsRatio_working_3-way'!U383/(3*'OddsRatio_working_3-way'!X383^(1/3))*SIN(('OddsRatio_working_3-way'!Y383+2*PI())/3)</f>
        <v>-0.3569084700143752</v>
      </c>
      <c r="AK383" s="11">
        <f>'OddsRatio_working_3-way'!U383/(3*'OddsRatio_working_3-way'!X383^(1/3))*SIN(('OddsRatio_working_3-way'!Y383+4*PI())/3)</f>
        <v>0.58904554825610544</v>
      </c>
      <c r="AL383" s="11">
        <f>'OddsRatio_working_3-way'!Z383+'OddsRatio_working_3-way'!AF383</f>
        <v>1.0922936141789403</v>
      </c>
      <c r="AM383" s="11">
        <f>'OddsRatio_working_3-way'!AA383+'OddsRatio_working_3-way'!AG383</f>
        <v>-0.94822002092473889</v>
      </c>
      <c r="AN383" s="11">
        <f>'OddsRatio_working_3-way'!AB383+'OddsRatio_working_3-way'!AH383</f>
        <v>-0.14407359325420188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1.0922936141789403</v>
      </c>
      <c r="AS383" s="11">
        <f>IF(('OddsRatio_working_3-way'!X383=0),IF(Q383&gt;0,-Q383^(1/3),(-Q383)^(1/3)),'OddsRatio_working_3-way'!AM383-'OddsRatio_working_3-way'!R383/3)</f>
        <v>-0.94822002092473889</v>
      </c>
      <c r="AT383" s="11">
        <f>IF(('OddsRatio_working_3-way'!X383=0),IF(Q383&gt;0,-Q383^(1/3),(-Q383)^(1/3)),'OddsRatio_working_3-way'!AN383-'OddsRatio_working_3-way'!R383/3)</f>
        <v>-0.14407359325420188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2.12</v>
      </c>
      <c r="B384" s="4">
        <f>IF('True_Odds_Calculator_3-way'!B385="","",'True_Odds_Calculator_3-way'!B385)</f>
        <v>3.36</v>
      </c>
      <c r="C384" s="4">
        <f>IF('True_Odds_Calculator_3-way'!C385="","",'True_Odds_Calculator_3-way'!C385)</f>
        <v>3.78</v>
      </c>
      <c r="D384" s="9">
        <f t="shared" si="78"/>
        <v>0.45869071890533625</v>
      </c>
      <c r="E384" s="9">
        <f t="shared" si="79"/>
        <v>0.28680597520056433</v>
      </c>
      <c r="F384" s="9">
        <f t="shared" si="80"/>
        <v>0.25450330589409936</v>
      </c>
      <c r="G384" s="9">
        <f t="shared" si="81"/>
        <v>1.0536769945414579</v>
      </c>
      <c r="H384" s="9">
        <f t="shared" si="82"/>
        <v>2.1801182338864331</v>
      </c>
      <c r="I384" s="9">
        <f t="shared" si="83"/>
        <v>3.486677707117841</v>
      </c>
      <c r="J384" s="9">
        <f t="shared" si="84"/>
        <v>3.9292220448252531</v>
      </c>
      <c r="K384" s="11">
        <f t="shared" si="85"/>
        <v>0.47169811320754712</v>
      </c>
      <c r="L384" s="11">
        <f t="shared" si="86"/>
        <v>0.29761904761904762</v>
      </c>
      <c r="M384" s="11">
        <f t="shared" si="87"/>
        <v>0.26455026455026459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-0.27290273202222892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0.23249166892473272</v>
      </c>
      <c r="Q384" s="11">
        <f>2*'OddsRatio_working_3-way'!K384*'OddsRatio_working_3-way'!L384*'OddsRatio_working_3-way'!M384</f>
        <v>7.4278488474355503E-2</v>
      </c>
      <c r="R384" s="11">
        <f t="shared" si="88"/>
        <v>0</v>
      </c>
      <c r="S384" s="11">
        <f t="shared" si="89"/>
        <v>-0.85192136847422772</v>
      </c>
      <c r="T384" s="11">
        <f t="shared" si="90"/>
        <v>-0.27217935095023249</v>
      </c>
      <c r="U384" s="11">
        <f>'OddsRatio_working_3-way'!S384-'OddsRatio_working_3-way'!R384^2/3</f>
        <v>-0.85192136847422772</v>
      </c>
      <c r="V384" s="11">
        <f>'OddsRatio_working_3-way'!S384*'OddsRatio_working_3-way'!R384/3-2*'OddsRatio_working_3-way'!R384^3/27-'OddsRatio_working_3-way'!T384</f>
        <v>0.27217935095023249</v>
      </c>
      <c r="W384" s="11">
        <f>'OddsRatio_working_3-way'!V384^2+4*'OddsRatio_working_3-way'!U384^3/27</f>
        <v>-1.7518250840131894E-2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0.15132733553775218</v>
      </c>
      <c r="Y384" s="11">
        <f>IF('OddsRatio_working_3-way'!W384&gt;=0,IF('OddsRatio_working_3-way'!V384+SQRT('OddsRatio_working_3-way'!W384)&gt;0,0,PI()),ACOS('OddsRatio_working_3-way'!V384/(2*'OddsRatio_working_3-way'!X384)))</f>
        <v>0.45261491883377447</v>
      </c>
      <c r="Z384" s="11">
        <f>'OddsRatio_working_3-way'!X384^(1/3)*COS('OddsRatio_working_3-way'!Y384/3)</f>
        <v>0.52683849727072896</v>
      </c>
      <c r="AA384" s="11">
        <f>'OddsRatio_working_3-way'!X384^(1/3)*COS(('OddsRatio_working_3-way'!Y384+2*PI())/3)</f>
        <v>-0.33278235456133232</v>
      </c>
      <c r="AB384" s="11">
        <f>'OddsRatio_working_3-way'!X384^(1/3)*COS(('OddsRatio_working_3-way'!Y384+4*PI())/3)</f>
        <v>-0.19405614270939667</v>
      </c>
      <c r="AC384" s="11">
        <f>'OddsRatio_working_3-way'!X384^(1/3)*SIN('OddsRatio_working_3-way'!Y384/3)</f>
        <v>8.0093615756372152E-2</v>
      </c>
      <c r="AD384" s="11">
        <f>'OddsRatio_working_3-way'!X384^(1/3)*SIN(('OddsRatio_working_3-way'!Y384+2*PI())/3)</f>
        <v>0.416208714449884</v>
      </c>
      <c r="AE384" s="11">
        <f>'OddsRatio_working_3-way'!X384^(1/3)*SIN(('OddsRatio_working_3-way'!Y384+4*PI())/3)</f>
        <v>-0.49630233020625608</v>
      </c>
      <c r="AF384" s="11">
        <f>-'OddsRatio_working_3-way'!U384/(3*'OddsRatio_working_3-way'!X384^(1/3))*COS(('OddsRatio_working_3-way'!Y384)/3)</f>
        <v>0.52683849727072884</v>
      </c>
      <c r="AG384" s="11">
        <f>-'OddsRatio_working_3-way'!U384/(3*'OddsRatio_working_3-way'!X384^(1/3))*COS(('OddsRatio_working_3-way'!Y384+2*PI())/3)</f>
        <v>-0.33278235456133221</v>
      </c>
      <c r="AH384" s="11">
        <f>-'OddsRatio_working_3-way'!U384/(3*'OddsRatio_working_3-way'!X384^(1/3))*COS(('OddsRatio_working_3-way'!Y384+4*PI())/3)</f>
        <v>-0.19405614270939661</v>
      </c>
      <c r="AI384" s="11">
        <f>'OddsRatio_working_3-way'!U384/(3*'OddsRatio_working_3-way'!X384^(1/3))*SIN(('OddsRatio_working_3-way'!Y384)/3)</f>
        <v>-8.0093615756372125E-2</v>
      </c>
      <c r="AJ384" s="11">
        <f>'OddsRatio_working_3-way'!U384/(3*'OddsRatio_working_3-way'!X384^(1/3))*SIN(('OddsRatio_working_3-way'!Y384+2*PI())/3)</f>
        <v>-0.41620871444988394</v>
      </c>
      <c r="AK384" s="11">
        <f>'OddsRatio_working_3-way'!U384/(3*'OddsRatio_working_3-way'!X384^(1/3))*SIN(('OddsRatio_working_3-way'!Y384+4*PI())/3)</f>
        <v>0.49630233020625597</v>
      </c>
      <c r="AL384" s="11">
        <f>'OddsRatio_working_3-way'!Z384+'OddsRatio_working_3-way'!AF384</f>
        <v>1.0536769945414579</v>
      </c>
      <c r="AM384" s="11">
        <f>'OddsRatio_working_3-way'!AA384+'OddsRatio_working_3-way'!AG384</f>
        <v>-0.66556470912266452</v>
      </c>
      <c r="AN384" s="11">
        <f>'OddsRatio_working_3-way'!AB384+'OddsRatio_working_3-way'!AH384</f>
        <v>-0.38811228541879328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1.0536769945414579</v>
      </c>
      <c r="AS384" s="11">
        <f>IF(('OddsRatio_working_3-way'!X384=0),IF(Q384&gt;0,-Q384^(1/3),(-Q384)^(1/3)),'OddsRatio_working_3-way'!AM384-'OddsRatio_working_3-way'!R384/3)</f>
        <v>-0.66556470912266452</v>
      </c>
      <c r="AT384" s="11">
        <f>IF(('OddsRatio_working_3-way'!X384=0),IF(Q384&gt;0,-Q384^(1/3),(-Q384)^(1/3)),'OddsRatio_working_3-way'!AN384-'OddsRatio_working_3-way'!R384/3)</f>
        <v>-0.38811228541879328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2.78</v>
      </c>
      <c r="B385" s="4">
        <f>IF('True_Odds_Calculator_3-way'!B386="","",'True_Odds_Calculator_3-way'!B386)</f>
        <v>3.36</v>
      </c>
      <c r="C385" s="4">
        <f>IF('True_Odds_Calculator_3-way'!C386="","",'True_Odds_Calculator_3-way'!C386)</f>
        <v>2.66</v>
      </c>
      <c r="D385" s="9">
        <f t="shared" si="78"/>
        <v>0.34833470382749937</v>
      </c>
      <c r="E385" s="9">
        <f t="shared" si="79"/>
        <v>0.28732417918245262</v>
      </c>
      <c r="F385" s="9">
        <f t="shared" si="80"/>
        <v>0.36434111699004801</v>
      </c>
      <c r="G385" s="9">
        <f t="shared" si="81"/>
        <v>1.0510124169385526</v>
      </c>
      <c r="H385" s="9">
        <f t="shared" si="82"/>
        <v>2.8708021021506234</v>
      </c>
      <c r="I385" s="9">
        <f t="shared" si="83"/>
        <v>3.4803893039749845</v>
      </c>
      <c r="J385" s="9">
        <f t="shared" si="84"/>
        <v>2.7446806121179979</v>
      </c>
      <c r="K385" s="11">
        <f t="shared" si="85"/>
        <v>0.35971223021582738</v>
      </c>
      <c r="L385" s="11">
        <f t="shared" si="86"/>
        <v>0.29761904761904762</v>
      </c>
      <c r="M385" s="11">
        <f t="shared" si="87"/>
        <v>0.37593984962406013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-0.28065603371223546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0.23343301728112675</v>
      </c>
      <c r="Q385" s="11">
        <f>2*'OddsRatio_working_3-way'!K385*'OddsRatio_working_3-way'!L385*'OddsRatio_working_3-way'!M385</f>
        <v>8.049414389004371E-2</v>
      </c>
      <c r="R385" s="11">
        <f t="shared" si="88"/>
        <v>0</v>
      </c>
      <c r="S385" s="11">
        <f t="shared" si="89"/>
        <v>-0.83174059788955834</v>
      </c>
      <c r="T385" s="11">
        <f t="shared" si="90"/>
        <v>-0.28680710272053733</v>
      </c>
      <c r="U385" s="11">
        <f>'OddsRatio_working_3-way'!S385-'OddsRatio_working_3-way'!R385^2/3</f>
        <v>-0.83174059788955834</v>
      </c>
      <c r="V385" s="11">
        <f>'OddsRatio_working_3-way'!S385*'OddsRatio_working_3-way'!R385/3-2*'OddsRatio_working_3-way'!R385^3/27-'OddsRatio_working_3-way'!T385</f>
        <v>0.28680710272053733</v>
      </c>
      <c r="W385" s="11">
        <f>'OddsRatio_working_3-way'!V385^2+4*'OddsRatio_working_3-way'!U385^3/27</f>
        <v>-2.9849218049814163E-3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0.14598222149968321</v>
      </c>
      <c r="Y385" s="11">
        <f>IF('OddsRatio_working_3-way'!W385&gt;=0,IF('OddsRatio_working_3-way'!V385+SQRT('OddsRatio_working_3-way'!W385)&gt;0,0,PI()),ACOS('OddsRatio_working_3-way'!V385/(2*'OddsRatio_working_3-way'!X385)))</f>
        <v>0.18823669160302381</v>
      </c>
      <c r="Z385" s="11">
        <f>'OddsRatio_working_3-way'!X385^(1/3)*COS('OddsRatio_working_3-way'!Y385/3)</f>
        <v>0.52550620846927631</v>
      </c>
      <c r="AA385" s="11">
        <f>'OddsRatio_working_3-way'!X385^(1/3)*COS(('OddsRatio_working_3-way'!Y385+2*PI())/3)</f>
        <v>-0.29134625232248873</v>
      </c>
      <c r="AB385" s="11">
        <f>'OddsRatio_working_3-way'!X385^(1/3)*COS(('OddsRatio_working_3-way'!Y385+4*PI())/3)</f>
        <v>-0.2341599561467877</v>
      </c>
      <c r="AC385" s="11">
        <f>'OddsRatio_working_3-way'!X385^(1/3)*SIN('OddsRatio_working_3-way'!Y385/3)</f>
        <v>3.3016523490998734E-2</v>
      </c>
      <c r="AD385" s="11">
        <f>'OddsRatio_working_3-way'!X385^(1/3)*SIN(('OddsRatio_working_3-way'!Y385+2*PI())/3)</f>
        <v>0.438593464635335</v>
      </c>
      <c r="AE385" s="11">
        <f>'OddsRatio_working_3-way'!X385^(1/3)*SIN(('OddsRatio_working_3-way'!Y385+4*PI())/3)</f>
        <v>-0.4716099881263337</v>
      </c>
      <c r="AF385" s="11">
        <f>-'OddsRatio_working_3-way'!U385/(3*'OddsRatio_working_3-way'!X385^(1/3))*COS(('OddsRatio_working_3-way'!Y385)/3)</f>
        <v>0.5255062084692762</v>
      </c>
      <c r="AG385" s="11">
        <f>-'OddsRatio_working_3-way'!U385/(3*'OddsRatio_working_3-way'!X385^(1/3))*COS(('OddsRatio_working_3-way'!Y385+2*PI())/3)</f>
        <v>-0.29134625232248867</v>
      </c>
      <c r="AH385" s="11">
        <f>-'OddsRatio_working_3-way'!U385/(3*'OddsRatio_working_3-way'!X385^(1/3))*COS(('OddsRatio_working_3-way'!Y385+4*PI())/3)</f>
        <v>-0.23415995614678764</v>
      </c>
      <c r="AI385" s="11">
        <f>'OddsRatio_working_3-way'!U385/(3*'OddsRatio_working_3-way'!X385^(1/3))*SIN(('OddsRatio_working_3-way'!Y385)/3)</f>
        <v>-3.3016523490998727E-2</v>
      </c>
      <c r="AJ385" s="11">
        <f>'OddsRatio_working_3-way'!U385/(3*'OddsRatio_working_3-way'!X385^(1/3))*SIN(('OddsRatio_working_3-way'!Y385+2*PI())/3)</f>
        <v>-0.43859346463533494</v>
      </c>
      <c r="AK385" s="11">
        <f>'OddsRatio_working_3-way'!U385/(3*'OddsRatio_working_3-way'!X385^(1/3))*SIN(('OddsRatio_working_3-way'!Y385+4*PI())/3)</f>
        <v>0.47160998812633359</v>
      </c>
      <c r="AL385" s="11">
        <f>'OddsRatio_working_3-way'!Z385+'OddsRatio_working_3-way'!AF385</f>
        <v>1.0510124169385526</v>
      </c>
      <c r="AM385" s="11">
        <f>'OddsRatio_working_3-way'!AA385+'OddsRatio_working_3-way'!AG385</f>
        <v>-0.58269250464497735</v>
      </c>
      <c r="AN385" s="11">
        <f>'OddsRatio_working_3-way'!AB385+'OddsRatio_working_3-way'!AH385</f>
        <v>-0.46831991229357534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1.0510124169385526</v>
      </c>
      <c r="AS385" s="11">
        <f>IF(('OddsRatio_working_3-way'!X385=0),IF(Q385&gt;0,-Q385^(1/3),(-Q385)^(1/3)),'OddsRatio_working_3-way'!AM385-'OddsRatio_working_3-way'!R385/3)</f>
        <v>-0.58269250464497735</v>
      </c>
      <c r="AT385" s="11">
        <f>IF(('OddsRatio_working_3-way'!X385=0),IF(Q385&gt;0,-Q385^(1/3),(-Q385)^(1/3)),'OddsRatio_working_3-way'!AN385-'OddsRatio_working_3-way'!R385/3)</f>
        <v>-0.46831991229357534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2.9</v>
      </c>
      <c r="B386" s="4">
        <f>IF('True_Odds_Calculator_3-way'!B387="","",'True_Odds_Calculator_3-way'!B387)</f>
        <v>3.36</v>
      </c>
      <c r="C386" s="4">
        <f>IF('True_Odds_Calculator_3-way'!C387="","",'True_Odds_Calculator_3-way'!C387)</f>
        <v>2.57</v>
      </c>
      <c r="D386" s="9">
        <f t="shared" si="78"/>
        <v>0.33423115245463186</v>
      </c>
      <c r="E386" s="9">
        <f t="shared" si="79"/>
        <v>0.28783598111860309</v>
      </c>
      <c r="F386" s="9">
        <f t="shared" si="80"/>
        <v>0.37793286642676521</v>
      </c>
      <c r="G386" s="9">
        <f t="shared" si="81"/>
        <v>1.0483901755698519</v>
      </c>
      <c r="H386" s="9">
        <f t="shared" si="82"/>
        <v>2.9919413335827181</v>
      </c>
      <c r="I386" s="9">
        <f t="shared" si="83"/>
        <v>3.4742008143448508</v>
      </c>
      <c r="J386" s="9">
        <f t="shared" si="84"/>
        <v>2.6459725756446675</v>
      </c>
      <c r="K386" s="11">
        <f t="shared" si="85"/>
        <v>0.34482758620689657</v>
      </c>
      <c r="L386" s="11">
        <f t="shared" si="86"/>
        <v>0.29761904761904762</v>
      </c>
      <c r="M386" s="11">
        <f t="shared" si="87"/>
        <v>0.38910505836575876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-0.28112201542363902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0.23280813734322392</v>
      </c>
      <c r="Q386" s="11">
        <f>2*'OddsRatio_working_3-way'!K386*'OddsRatio_working_3-way'!L386*'OddsRatio_working_3-way'!M386</f>
        <v>7.9865570272117978E-2</v>
      </c>
      <c r="R386" s="11">
        <f t="shared" si="88"/>
        <v>0</v>
      </c>
      <c r="S386" s="11">
        <f t="shared" si="89"/>
        <v>-0.8281391160076591</v>
      </c>
      <c r="T386" s="11">
        <f t="shared" si="90"/>
        <v>-0.28409575163213002</v>
      </c>
      <c r="U386" s="11">
        <f>'OddsRatio_working_3-way'!S386-'OddsRatio_working_3-way'!R386^2/3</f>
        <v>-0.8281391160076591</v>
      </c>
      <c r="V386" s="11">
        <f>'OddsRatio_working_3-way'!S386*'OddsRatio_working_3-way'!R386/3-2*'OddsRatio_working_3-way'!R386^3/27-'OddsRatio_working_3-way'!T386</f>
        <v>0.28409575163213002</v>
      </c>
      <c r="W386" s="11">
        <f>'OddsRatio_working_3-way'!V386^2+4*'OddsRatio_working_3-way'!U386^3/27</f>
        <v>-3.4303042309727222E-3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0.14503508224426051</v>
      </c>
      <c r="Y386" s="11">
        <f>IF('OddsRatio_working_3-way'!W386&gt;=0,IF('OddsRatio_working_3-way'!V386+SQRT('OddsRatio_working_3-way'!W386)&gt;0,0,PI()),ACOS('OddsRatio_working_3-way'!V386/(2*'OddsRatio_working_3-way'!X386)))</f>
        <v>0.20331027296038351</v>
      </c>
      <c r="Z386" s="11">
        <f>'OddsRatio_working_3-way'!X386^(1/3)*COS('OddsRatio_working_3-way'!Y386/3)</f>
        <v>0.52419508778492607</v>
      </c>
      <c r="AA386" s="11">
        <f>'OddsRatio_working_3-way'!X386^(1/3)*COS(('OddsRatio_working_3-way'!Y386+2*PI())/3)</f>
        <v>-0.29291006502478933</v>
      </c>
      <c r="AB386" s="11">
        <f>'OddsRatio_working_3-way'!X386^(1/3)*COS(('OddsRatio_working_3-way'!Y386+4*PI())/3)</f>
        <v>-0.23128502276013685</v>
      </c>
      <c r="AC386" s="11">
        <f>'OddsRatio_working_3-way'!X386^(1/3)*SIN('OddsRatio_working_3-way'!Y386/3)</f>
        <v>3.557923474031939E-2</v>
      </c>
      <c r="AD386" s="11">
        <f>'OddsRatio_working_3-way'!X386^(1/3)*SIN(('OddsRatio_working_3-way'!Y386+2*PI())/3)</f>
        <v>0.43617664519060023</v>
      </c>
      <c r="AE386" s="11">
        <f>'OddsRatio_working_3-way'!X386^(1/3)*SIN(('OddsRatio_working_3-way'!Y386+4*PI())/3)</f>
        <v>-0.47175587993091944</v>
      </c>
      <c r="AF386" s="11">
        <f>-'OddsRatio_working_3-way'!U386/(3*'OddsRatio_working_3-way'!X386^(1/3))*COS(('OddsRatio_working_3-way'!Y386)/3)</f>
        <v>0.52419508778492596</v>
      </c>
      <c r="AG386" s="11">
        <f>-'OddsRatio_working_3-way'!U386/(3*'OddsRatio_working_3-way'!X386^(1/3))*COS(('OddsRatio_working_3-way'!Y386+2*PI())/3)</f>
        <v>-0.29291006502478928</v>
      </c>
      <c r="AH386" s="11">
        <f>-'OddsRatio_working_3-way'!U386/(3*'OddsRatio_working_3-way'!X386^(1/3))*COS(('OddsRatio_working_3-way'!Y386+4*PI())/3)</f>
        <v>-0.23128502276013679</v>
      </c>
      <c r="AI386" s="11">
        <f>'OddsRatio_working_3-way'!U386/(3*'OddsRatio_working_3-way'!X386^(1/3))*SIN(('OddsRatio_working_3-way'!Y386)/3)</f>
        <v>-3.5579234740319383E-2</v>
      </c>
      <c r="AJ386" s="11">
        <f>'OddsRatio_working_3-way'!U386/(3*'OddsRatio_working_3-way'!X386^(1/3))*SIN(('OddsRatio_working_3-way'!Y386+2*PI())/3)</f>
        <v>-0.43617664519060018</v>
      </c>
      <c r="AK386" s="11">
        <f>'OddsRatio_working_3-way'!U386/(3*'OddsRatio_working_3-way'!X386^(1/3))*SIN(('OddsRatio_working_3-way'!Y386+4*PI())/3)</f>
        <v>0.47175587993091933</v>
      </c>
      <c r="AL386" s="11">
        <f>'OddsRatio_working_3-way'!Z386+'OddsRatio_working_3-way'!AF386</f>
        <v>1.0483901755698519</v>
      </c>
      <c r="AM386" s="11">
        <f>'OddsRatio_working_3-way'!AA386+'OddsRatio_working_3-way'!AG386</f>
        <v>-0.58582013004957867</v>
      </c>
      <c r="AN386" s="11">
        <f>'OddsRatio_working_3-way'!AB386+'OddsRatio_working_3-way'!AH386</f>
        <v>-0.46257004552027364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1.0483901755698519</v>
      </c>
      <c r="AS386" s="11">
        <f>IF(('OddsRatio_working_3-way'!X386=0),IF(Q386&gt;0,-Q386^(1/3),(-Q386)^(1/3)),'OddsRatio_working_3-way'!AM386-'OddsRatio_working_3-way'!R386/3)</f>
        <v>-0.58582013004957867</v>
      </c>
      <c r="AT386" s="11">
        <f>IF(('OddsRatio_working_3-way'!X386=0),IF(Q386&gt;0,-Q386^(1/3),(-Q386)^(1/3)),'OddsRatio_working_3-way'!AN386-'OddsRatio_working_3-way'!R386/3)</f>
        <v>-0.46257004552027364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</v>
      </c>
      <c r="B387" s="4">
        <f>IF('True_Odds_Calculator_3-way'!B388="","",'True_Odds_Calculator_3-way'!B388)</f>
        <v>3.39</v>
      </c>
      <c r="C387" s="4">
        <f>IF('True_Odds_Calculator_3-way'!C388="","",'True_Odds_Calculator_3-way'!C388)</f>
        <v>4.16</v>
      </c>
      <c r="D387" s="9">
        <f t="shared" si="78"/>
        <v>0.48608849636151619</v>
      </c>
      <c r="E387" s="9">
        <f t="shared" si="79"/>
        <v>0.28354314185638296</v>
      </c>
      <c r="F387" s="9">
        <f t="shared" si="80"/>
        <v>0.23036836178210091</v>
      </c>
      <c r="G387" s="9">
        <f t="shared" si="81"/>
        <v>1.0572385635233692</v>
      </c>
      <c r="H387" s="9">
        <f t="shared" si="82"/>
        <v>2.0572385635233692</v>
      </c>
      <c r="I387" s="9">
        <f t="shared" si="83"/>
        <v>3.5268001668208524</v>
      </c>
      <c r="J387" s="9">
        <f t="shared" si="84"/>
        <v>4.3408738607338471</v>
      </c>
      <c r="K387" s="11">
        <f t="shared" si="85"/>
        <v>0.5</v>
      </c>
      <c r="L387" s="11">
        <f t="shared" si="86"/>
        <v>0.29498525073746312</v>
      </c>
      <c r="M387" s="11">
        <f t="shared" si="87"/>
        <v>0.24038461538461536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-0.26777002496029045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0.23222997503970955</v>
      </c>
      <c r="Q387" s="11">
        <f>2*'OddsRatio_working_3-way'!K387*'OddsRatio_working_3-way'!L387*'OddsRatio_working_3-way'!M387</f>
        <v>7.0909916042659393E-2</v>
      </c>
      <c r="R387" s="11">
        <f t="shared" si="88"/>
        <v>0</v>
      </c>
      <c r="S387" s="11">
        <f t="shared" si="89"/>
        <v>-0.86727397913246118</v>
      </c>
      <c r="T387" s="11">
        <f t="shared" si="90"/>
        <v>-0.2648164821778507</v>
      </c>
      <c r="U387" s="11">
        <f>'OddsRatio_working_3-way'!S387-'OddsRatio_working_3-way'!R387^2/3</f>
        <v>-0.86727397913246118</v>
      </c>
      <c r="V387" s="11">
        <f>'OddsRatio_working_3-way'!S387*'OddsRatio_working_3-way'!R387/3-2*'OddsRatio_working_3-way'!R387^3/27-'OddsRatio_working_3-way'!T387</f>
        <v>0.2648164821778507</v>
      </c>
      <c r="W387" s="11">
        <f>'OddsRatio_working_3-way'!V387^2+4*'OddsRatio_working_3-way'!U387^3/27</f>
        <v>-2.6514067739363115E-2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0.15543635109942514</v>
      </c>
      <c r="Y387" s="11">
        <f>IF('OddsRatio_working_3-way'!W387&gt;=0,IF('OddsRatio_working_3-way'!V387+SQRT('OddsRatio_working_3-way'!W387)&gt;0,0,PI()),ACOS('OddsRatio_working_3-way'!V387/(2*'OddsRatio_working_3-way'!X387)))</f>
        <v>0.55129176975708338</v>
      </c>
      <c r="Z387" s="11">
        <f>'OddsRatio_working_3-way'!X387^(1/3)*COS('OddsRatio_working_3-way'!Y387/3)</f>
        <v>0.5286192817616846</v>
      </c>
      <c r="AA387" s="11">
        <f>'OddsRatio_working_3-way'!X387^(1/3)*COS(('OddsRatio_working_3-way'!Y387+2*PI())/3)</f>
        <v>-0.34939627905297732</v>
      </c>
      <c r="AB387" s="11">
        <f>'OddsRatio_working_3-way'!X387^(1/3)*COS(('OddsRatio_working_3-way'!Y387+4*PI())/3)</f>
        <v>-0.17922300270870742</v>
      </c>
      <c r="AC387" s="11">
        <f>'OddsRatio_working_3-way'!X387^(1/3)*SIN('OddsRatio_working_3-way'!Y387/3)</f>
        <v>9.8249586906244746E-2</v>
      </c>
      <c r="AD387" s="11">
        <f>'OddsRatio_working_3-way'!X387^(1/3)*SIN(('OddsRatio_working_3-way'!Y387+2*PI())/3)</f>
        <v>0.40867293348278044</v>
      </c>
      <c r="AE387" s="11">
        <f>'OddsRatio_working_3-way'!X387^(1/3)*SIN(('OddsRatio_working_3-way'!Y387+4*PI())/3)</f>
        <v>-0.50692252038902519</v>
      </c>
      <c r="AF387" s="11">
        <f>-'OddsRatio_working_3-way'!U387/(3*'OddsRatio_working_3-way'!X387^(1/3))*COS(('OddsRatio_working_3-way'!Y387)/3)</f>
        <v>0.5286192817616846</v>
      </c>
      <c r="AG387" s="11">
        <f>-'OddsRatio_working_3-way'!U387/(3*'OddsRatio_working_3-way'!X387^(1/3))*COS(('OddsRatio_working_3-way'!Y387+2*PI())/3)</f>
        <v>-0.34939627905297732</v>
      </c>
      <c r="AH387" s="11">
        <f>-'OddsRatio_working_3-way'!U387/(3*'OddsRatio_working_3-way'!X387^(1/3))*COS(('OddsRatio_working_3-way'!Y387+4*PI())/3)</f>
        <v>-0.17922300270870742</v>
      </c>
      <c r="AI387" s="11">
        <f>'OddsRatio_working_3-way'!U387/(3*'OddsRatio_working_3-way'!X387^(1/3))*SIN(('OddsRatio_working_3-way'!Y387)/3)</f>
        <v>-9.8249586906244746E-2</v>
      </c>
      <c r="AJ387" s="11">
        <f>'OddsRatio_working_3-way'!U387/(3*'OddsRatio_working_3-way'!X387^(1/3))*SIN(('OddsRatio_working_3-way'!Y387+2*PI())/3)</f>
        <v>-0.40867293348278044</v>
      </c>
      <c r="AK387" s="11">
        <f>'OddsRatio_working_3-way'!U387/(3*'OddsRatio_working_3-way'!X387^(1/3))*SIN(('OddsRatio_working_3-way'!Y387+4*PI())/3)</f>
        <v>0.50692252038902519</v>
      </c>
      <c r="AL387" s="11">
        <f>'OddsRatio_working_3-way'!Z387+'OddsRatio_working_3-way'!AF387</f>
        <v>1.0572385635233692</v>
      </c>
      <c r="AM387" s="11">
        <f>'OddsRatio_working_3-way'!AA387+'OddsRatio_working_3-way'!AG387</f>
        <v>-0.69879255810595464</v>
      </c>
      <c r="AN387" s="11">
        <f>'OddsRatio_working_3-way'!AB387+'OddsRatio_working_3-way'!AH387</f>
        <v>-0.35844600541741484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1.0572385635233692</v>
      </c>
      <c r="AS387" s="11">
        <f>IF(('OddsRatio_working_3-way'!X387=0),IF(Q387&gt;0,-Q387^(1/3),(-Q387)^(1/3)),'OddsRatio_working_3-way'!AM387-'OddsRatio_working_3-way'!R387/3)</f>
        <v>-0.69879255810595464</v>
      </c>
      <c r="AT387" s="11">
        <f>IF(('OddsRatio_working_3-way'!X387=0),IF(Q387&gt;0,-Q387^(1/3),(-Q387)^(1/3)),'OddsRatio_working_3-way'!AN387-'OddsRatio_working_3-way'!R387/3)</f>
        <v>-0.35844600541741484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1.46</v>
      </c>
      <c r="B388" s="4">
        <f>IF('True_Odds_Calculator_3-way'!B389="","",'True_Odds_Calculator_3-way'!B389)</f>
        <v>4.5999999999999996</v>
      </c>
      <c r="C388" s="4">
        <f>IF('True_Odds_Calculator_3-way'!C389="","",'True_Odds_Calculator_3-way'!C389)</f>
        <v>7.42</v>
      </c>
      <c r="D388" s="9">
        <f t="shared" ref="D388:D451" si="91">(K388/(AR388+K388-(AR388*K388)))</f>
        <v>0.66866500951981644</v>
      </c>
      <c r="E388" s="9">
        <f t="shared" ref="E388:E451" si="92">(L388/(AR388+L388-(AR388*L388)))</f>
        <v>0.2050037130346628</v>
      </c>
      <c r="F388" s="9">
        <f t="shared" ref="F388:F451" si="93">(M388/(AR388+M388-(AR388*M388)))</f>
        <v>0.12633127744552086</v>
      </c>
      <c r="G388" s="9">
        <f t="shared" ref="G388:G451" si="94">AR388</f>
        <v>1.0772112303033103</v>
      </c>
      <c r="H388" s="9">
        <f t="shared" ref="H388:H451" si="95">IF(A388="","",1/D388)</f>
        <v>1.495517165939523</v>
      </c>
      <c r="I388" s="9">
        <f t="shared" ref="I388:I451" si="96">IF(B388="","",1/E388)</f>
        <v>4.8779604290919174</v>
      </c>
      <c r="J388" s="9">
        <f t="shared" ref="J388:J451" si="97">IF(C388="","",1/F388)</f>
        <v>7.9156960985472526</v>
      </c>
      <c r="K388" s="11">
        <f t="shared" ref="K388:K451" si="98">1/A388</f>
        <v>0.68493150684931503</v>
      </c>
      <c r="L388" s="11">
        <f t="shared" ref="L388:L451" si="99">1/B388</f>
        <v>0.21739130434782611</v>
      </c>
      <c r="M388" s="11">
        <f t="shared" ref="M388:M451" si="100">1/C388</f>
        <v>0.13477088948787061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-0.21334416423586766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0.21030359169637941</v>
      </c>
      <c r="Q388" s="11">
        <f>2*'OddsRatio_working_3-way'!K388*'OddsRatio_working_3-way'!L388*'OddsRatio_working_3-way'!M388</f>
        <v>4.0134273224499882E-2</v>
      </c>
      <c r="R388" s="11">
        <f t="shared" ref="R388:R451" si="101">O388/N388</f>
        <v>0</v>
      </c>
      <c r="S388" s="11">
        <f t="shared" ref="S388:S451" si="102">P388/N388</f>
        <v>-0.98574803979111103</v>
      </c>
      <c r="T388" s="11">
        <f t="shared" ref="T388:T451" si="103">Q388/N388</f>
        <v>-0.18811985492196773</v>
      </c>
      <c r="U388" s="11">
        <f>'OddsRatio_working_3-way'!S388-'OddsRatio_working_3-way'!R388^2/3</f>
        <v>-0.98574803979111103</v>
      </c>
      <c r="V388" s="11">
        <f>'OddsRatio_working_3-way'!S388*'OddsRatio_working_3-way'!R388/3-2*'OddsRatio_working_3-way'!R388^3/27-'OddsRatio_working_3-way'!T388</f>
        <v>0.18811985492196773</v>
      </c>
      <c r="W388" s="11">
        <f>'OddsRatio_working_3-way'!V388^2+4*'OddsRatio_working_3-way'!U388^3/27</f>
        <v>-0.10651470976158912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0.18835059701090101</v>
      </c>
      <c r="Y388" s="11">
        <f>IF('OddsRatio_working_3-way'!W388&gt;=0,IF('OddsRatio_working_3-way'!V388+SQRT('OddsRatio_working_3-way'!W388)&gt;0,0,PI()),ACOS('OddsRatio_working_3-way'!V388/(2*'OddsRatio_working_3-way'!X388)))</f>
        <v>1.0479046996267321</v>
      </c>
      <c r="Z388" s="11">
        <f>'OddsRatio_working_3-way'!X388^(1/3)*COS('OddsRatio_working_3-way'!Y388/3)</f>
        <v>0.53860561515165517</v>
      </c>
      <c r="AA388" s="11">
        <f>'OddsRatio_working_3-way'!X388^(1/3)*COS(('OddsRatio_working_3-way'!Y388+2*PI())/3)</f>
        <v>-0.43919984534608442</v>
      </c>
      <c r="AB388" s="11">
        <f>'OddsRatio_working_3-way'!X388^(1/3)*COS(('OddsRatio_working_3-way'!Y388+4*PI())/3)</f>
        <v>-9.9405769805570587E-2</v>
      </c>
      <c r="AC388" s="11">
        <f>'OddsRatio_working_3-way'!X388^(1/3)*SIN('OddsRatio_working_3-way'!Y388/3)</f>
        <v>0.19618020098235561</v>
      </c>
      <c r="AD388" s="11">
        <f>'OddsRatio_working_3-way'!X388^(1/3)*SIN(('OddsRatio_working_3-way'!Y388+2*PI())/3)</f>
        <v>0.36835604485110029</v>
      </c>
      <c r="AE388" s="11">
        <f>'OddsRatio_working_3-way'!X388^(1/3)*SIN(('OddsRatio_working_3-way'!Y388+4*PI())/3)</f>
        <v>-0.56453624583345596</v>
      </c>
      <c r="AF388" s="11">
        <f>-'OddsRatio_working_3-way'!U388/(3*'OddsRatio_working_3-way'!X388^(1/3))*COS(('OddsRatio_working_3-way'!Y388)/3)</f>
        <v>0.53860561515165517</v>
      </c>
      <c r="AG388" s="11">
        <f>-'OddsRatio_working_3-way'!U388/(3*'OddsRatio_working_3-way'!X388^(1/3))*COS(('OddsRatio_working_3-way'!Y388+2*PI())/3)</f>
        <v>-0.43919984534608442</v>
      </c>
      <c r="AH388" s="11">
        <f>-'OddsRatio_working_3-way'!U388/(3*'OddsRatio_working_3-way'!X388^(1/3))*COS(('OddsRatio_working_3-way'!Y388+4*PI())/3)</f>
        <v>-9.9405769805570587E-2</v>
      </c>
      <c r="AI388" s="11">
        <f>'OddsRatio_working_3-way'!U388/(3*'OddsRatio_working_3-way'!X388^(1/3))*SIN(('OddsRatio_working_3-way'!Y388)/3)</f>
        <v>-0.19618020098235561</v>
      </c>
      <c r="AJ388" s="11">
        <f>'OddsRatio_working_3-way'!U388/(3*'OddsRatio_working_3-way'!X388^(1/3))*SIN(('OddsRatio_working_3-way'!Y388+2*PI())/3)</f>
        <v>-0.36835604485110029</v>
      </c>
      <c r="AK388" s="11">
        <f>'OddsRatio_working_3-way'!U388/(3*'OddsRatio_working_3-way'!X388^(1/3))*SIN(('OddsRatio_working_3-way'!Y388+4*PI())/3)</f>
        <v>0.56453624583345596</v>
      </c>
      <c r="AL388" s="11">
        <f>'OddsRatio_working_3-way'!Z388+'OddsRatio_working_3-way'!AF388</f>
        <v>1.0772112303033103</v>
      </c>
      <c r="AM388" s="11">
        <f>'OddsRatio_working_3-way'!AA388+'OddsRatio_working_3-way'!AG388</f>
        <v>-0.87839969069216883</v>
      </c>
      <c r="AN388" s="11">
        <f>'OddsRatio_working_3-way'!AB388+'OddsRatio_working_3-way'!AH388</f>
        <v>-0.19881153961114117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1.0772112303033103</v>
      </c>
      <c r="AS388" s="11">
        <f>IF(('OddsRatio_working_3-way'!X388=0),IF(Q388&gt;0,-Q388^(1/3),(-Q388)^(1/3)),'OddsRatio_working_3-way'!AM388-'OddsRatio_working_3-way'!R388/3)</f>
        <v>-0.87839969069216883</v>
      </c>
      <c r="AT388" s="11">
        <f>IF(('OddsRatio_working_3-way'!X388=0),IF(Q388&gt;0,-Q388^(1/3),(-Q388)^(1/3)),'OddsRatio_working_3-way'!AN388-'OddsRatio_working_3-way'!R388/3)</f>
        <v>-0.19881153961114117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2.23</v>
      </c>
      <c r="B389" s="4">
        <f>IF('True_Odds_Calculator_3-way'!B390="","",'True_Odds_Calculator_3-way'!B390)</f>
        <v>3.47</v>
      </c>
      <c r="C389" s="4">
        <f>IF('True_Odds_Calculator_3-way'!C390="","",'True_Odds_Calculator_3-way'!C390)</f>
        <v>3.36</v>
      </c>
      <c r="D389" s="9">
        <f t="shared" si="91"/>
        <v>0.43556582019207862</v>
      </c>
      <c r="E389" s="9">
        <f t="shared" si="92"/>
        <v>0.2776031958812491</v>
      </c>
      <c r="F389" s="9">
        <f t="shared" si="93"/>
        <v>0.28683098392667222</v>
      </c>
      <c r="G389" s="9">
        <f t="shared" si="94"/>
        <v>1.0535481798761133</v>
      </c>
      <c r="H389" s="9">
        <f t="shared" si="95"/>
        <v>2.2958642612476194</v>
      </c>
      <c r="I389" s="9">
        <f t="shared" si="96"/>
        <v>3.6022640042939997</v>
      </c>
      <c r="J389" s="9">
        <f t="shared" si="97"/>
        <v>3.4863737045076273</v>
      </c>
      <c r="K389" s="11">
        <f t="shared" si="98"/>
        <v>0.44843049327354262</v>
      </c>
      <c r="L389" s="11">
        <f t="shared" si="99"/>
        <v>0.28818443804034583</v>
      </c>
      <c r="M389" s="11">
        <f t="shared" si="100"/>
        <v>0.29761904761904762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-0.27576583029795065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0.23307677964505868</v>
      </c>
      <c r="Q389" s="11">
        <f>2*'OddsRatio_working_3-way'!K389*'OddsRatio_working_3-way'!L389*'OddsRatio_working_3-way'!M389</f>
        <v>7.6923029585827959E-2</v>
      </c>
      <c r="R389" s="11">
        <f t="shared" si="101"/>
        <v>0</v>
      </c>
      <c r="S389" s="11">
        <f t="shared" si="102"/>
        <v>-0.84519818642226752</v>
      </c>
      <c r="T389" s="11">
        <f t="shared" si="103"/>
        <v>-0.27894329584893324</v>
      </c>
      <c r="U389" s="11">
        <f>'OddsRatio_working_3-way'!S389-'OddsRatio_working_3-way'!R389^2/3</f>
        <v>-0.84519818642226752</v>
      </c>
      <c r="V389" s="11">
        <f>'OddsRatio_working_3-way'!S389*'OddsRatio_working_3-way'!R389/3-2*'OddsRatio_working_3-way'!R389^3/27-'OddsRatio_working_3-way'!T389</f>
        <v>0.27894329584893324</v>
      </c>
      <c r="W389" s="11">
        <f>'OddsRatio_working_3-way'!V389^2+4*'OddsRatio_working_3-way'!U389^3/27</f>
        <v>-1.1638897665028292E-2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0.14953950979932842</v>
      </c>
      <c r="Y389" s="11">
        <f>IF('OddsRatio_working_3-way'!W389&gt;=0,IF('OddsRatio_working_3-way'!V389+SQRT('OddsRatio_working_3-way'!W389)&gt;0,0,PI()),ACOS('OddsRatio_working_3-way'!V389/(2*'OddsRatio_working_3-way'!X389)))</f>
        <v>0.36903953320183036</v>
      </c>
      <c r="Z389" s="11">
        <f>'OddsRatio_working_3-way'!X389^(1/3)*COS('OddsRatio_working_3-way'!Y389/3)</f>
        <v>0.52677408993805663</v>
      </c>
      <c r="AA389" s="11">
        <f>'OddsRatio_working_3-way'!X389^(1/3)*COS(('OddsRatio_working_3-way'!Y389+2*PI())/3)</f>
        <v>-0.31979041572837275</v>
      </c>
      <c r="AB389" s="11">
        <f>'OddsRatio_working_3-way'!X389^(1/3)*COS(('OddsRatio_working_3-way'!Y389+4*PI())/3)</f>
        <v>-0.20698367420968403</v>
      </c>
      <c r="AC389" s="11">
        <f>'OddsRatio_working_3-way'!X389^(1/3)*SIN('OddsRatio_working_3-way'!Y389/3)</f>
        <v>6.5129002582219681E-2</v>
      </c>
      <c r="AD389" s="11">
        <f>'OddsRatio_working_3-way'!X389^(1/3)*SIN(('OddsRatio_working_3-way'!Y389+2*PI())/3)</f>
        <v>0.42363524265067598</v>
      </c>
      <c r="AE389" s="11">
        <f>'OddsRatio_working_3-way'!X389^(1/3)*SIN(('OddsRatio_working_3-way'!Y389+4*PI())/3)</f>
        <v>-0.48876424523289541</v>
      </c>
      <c r="AF389" s="11">
        <f>-'OddsRatio_working_3-way'!U389/(3*'OddsRatio_working_3-way'!X389^(1/3))*COS(('OddsRatio_working_3-way'!Y389)/3)</f>
        <v>0.52677408993805652</v>
      </c>
      <c r="AG389" s="11">
        <f>-'OddsRatio_working_3-way'!U389/(3*'OddsRatio_working_3-way'!X389^(1/3))*COS(('OddsRatio_working_3-way'!Y389+2*PI())/3)</f>
        <v>-0.31979041572837269</v>
      </c>
      <c r="AH389" s="11">
        <f>-'OddsRatio_working_3-way'!U389/(3*'OddsRatio_working_3-way'!X389^(1/3))*COS(('OddsRatio_working_3-way'!Y389+4*PI())/3)</f>
        <v>-0.206983674209684</v>
      </c>
      <c r="AI389" s="11">
        <f>'OddsRatio_working_3-way'!U389/(3*'OddsRatio_working_3-way'!X389^(1/3))*SIN(('OddsRatio_working_3-way'!Y389)/3)</f>
        <v>-6.5129002582219667E-2</v>
      </c>
      <c r="AJ389" s="11">
        <f>'OddsRatio_working_3-way'!U389/(3*'OddsRatio_working_3-way'!X389^(1/3))*SIN(('OddsRatio_working_3-way'!Y389+2*PI())/3)</f>
        <v>-0.42363524265067587</v>
      </c>
      <c r="AK389" s="11">
        <f>'OddsRatio_working_3-way'!U389/(3*'OddsRatio_working_3-way'!X389^(1/3))*SIN(('OddsRatio_working_3-way'!Y389+4*PI())/3)</f>
        <v>0.4887642452328953</v>
      </c>
      <c r="AL389" s="11">
        <f>'OddsRatio_working_3-way'!Z389+'OddsRatio_working_3-way'!AF389</f>
        <v>1.0535481798761133</v>
      </c>
      <c r="AM389" s="11">
        <f>'OddsRatio_working_3-way'!AA389+'OddsRatio_working_3-way'!AG389</f>
        <v>-0.63958083145674549</v>
      </c>
      <c r="AN389" s="11">
        <f>'OddsRatio_working_3-way'!AB389+'OddsRatio_working_3-way'!AH389</f>
        <v>-0.413967348419368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1.0535481798761133</v>
      </c>
      <c r="AS389" s="11">
        <f>IF(('OddsRatio_working_3-way'!X389=0),IF(Q389&gt;0,-Q389^(1/3),(-Q389)^(1/3)),'OddsRatio_working_3-way'!AM389-'OddsRatio_working_3-way'!R389/3)</f>
        <v>-0.63958083145674549</v>
      </c>
      <c r="AT389" s="11">
        <f>IF(('OddsRatio_working_3-way'!X389=0),IF(Q389&gt;0,-Q389^(1/3),(-Q389)^(1/3)),'OddsRatio_working_3-way'!AN389-'OddsRatio_working_3-way'!R389/3)</f>
        <v>-0.413967348419368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3.03</v>
      </c>
      <c r="B390" s="4">
        <f>IF('True_Odds_Calculator_3-way'!B391="","",'True_Odds_Calculator_3-way'!B391)</f>
        <v>3.22</v>
      </c>
      <c r="C390" s="4">
        <f>IF('True_Odds_Calculator_3-way'!C391="","",'True_Odds_Calculator_3-way'!C391)</f>
        <v>2.5499999999999998</v>
      </c>
      <c r="D390" s="9">
        <f t="shared" si="91"/>
        <v>0.31929125888705523</v>
      </c>
      <c r="E390" s="9">
        <f t="shared" si="92"/>
        <v>0.300167115039569</v>
      </c>
      <c r="F390" s="9">
        <f t="shared" si="93"/>
        <v>0.38054162607337588</v>
      </c>
      <c r="G390" s="9">
        <f t="shared" si="94"/>
        <v>1.0502151051053956</v>
      </c>
      <c r="H390" s="9">
        <f t="shared" si="95"/>
        <v>3.1319366633639536</v>
      </c>
      <c r="I390" s="9">
        <f t="shared" si="96"/>
        <v>3.3314775333339788</v>
      </c>
      <c r="J390" s="9">
        <f t="shared" si="97"/>
        <v>2.6278334129133625</v>
      </c>
      <c r="K390" s="11">
        <f t="shared" si="98"/>
        <v>0.33003300330033003</v>
      </c>
      <c r="L390" s="11">
        <f t="shared" si="99"/>
        <v>0.3105590062111801</v>
      </c>
      <c r="M390" s="11">
        <f t="shared" si="100"/>
        <v>0.39215686274509809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-0.28076439357490746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0.2331252489516398</v>
      </c>
      <c r="Q390" s="11">
        <f>2*'OddsRatio_working_3-way'!K390*'OddsRatio_working_3-way'!L390*'OddsRatio_working_3-way'!M390</f>
        <v>8.038801687987579E-2</v>
      </c>
      <c r="R390" s="11">
        <f t="shared" si="101"/>
        <v>0</v>
      </c>
      <c r="S390" s="11">
        <f t="shared" si="102"/>
        <v>-0.8303234109685721</v>
      </c>
      <c r="T390" s="11">
        <f t="shared" si="103"/>
        <v>-0.28631841757536969</v>
      </c>
      <c r="U390" s="11">
        <f>'OddsRatio_working_3-way'!S390-'OddsRatio_working_3-way'!R390^2/3</f>
        <v>-0.8303234109685721</v>
      </c>
      <c r="V390" s="11">
        <f>'OddsRatio_working_3-way'!S390*'OddsRatio_working_3-way'!R390/3-2*'OddsRatio_working_3-way'!R390^3/27-'OddsRatio_working_3-way'!T390</f>
        <v>0.28631841757536969</v>
      </c>
      <c r="W390" s="11">
        <f>'OddsRatio_working_3-way'!V390^2+4*'OddsRatio_working_3-way'!U390^3/27</f>
        <v>-2.8300087828051074E-3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0.14560927599716036</v>
      </c>
      <c r="Y390" s="11">
        <f>IF('OddsRatio_working_3-way'!W390&gt;=0,IF('OddsRatio_working_3-way'!V390+SQRT('OddsRatio_working_3-way'!W390)&gt;0,0,PI()),ACOS('OddsRatio_working_3-way'!V390/(2*'OddsRatio_working_3-way'!X390)))</f>
        <v>0.18370472528614079</v>
      </c>
      <c r="Z390" s="11">
        <f>'OddsRatio_working_3-way'!X390^(1/3)*COS('OddsRatio_working_3-way'!Y390/3)</f>
        <v>0.52510755255269781</v>
      </c>
      <c r="AA390" s="11">
        <f>'OddsRatio_working_3-way'!X390^(1/3)*COS(('OddsRatio_working_3-way'!Y390+2*PI())/3)</f>
        <v>-0.2904356060446725</v>
      </c>
      <c r="AB390" s="11">
        <f>'OddsRatio_working_3-way'!X390^(1/3)*COS(('OddsRatio_working_3-way'!Y390+4*PI())/3)</f>
        <v>-0.23467194650802528</v>
      </c>
      <c r="AC390" s="11">
        <f>'OddsRatio_working_3-way'!X390^(1/3)*SIN('OddsRatio_working_3-way'!Y390/3)</f>
        <v>3.2195163844481844E-2</v>
      </c>
      <c r="AD390" s="11">
        <f>'OddsRatio_working_3-way'!X390^(1/3)*SIN(('OddsRatio_working_3-way'!Y390+2*PI())/3)</f>
        <v>0.43865889830746763</v>
      </c>
      <c r="AE390" s="11">
        <f>'OddsRatio_working_3-way'!X390^(1/3)*SIN(('OddsRatio_working_3-way'!Y390+4*PI())/3)</f>
        <v>-0.47085406215194947</v>
      </c>
      <c r="AF390" s="11">
        <f>-'OddsRatio_working_3-way'!U390/(3*'OddsRatio_working_3-way'!X390^(1/3))*COS(('OddsRatio_working_3-way'!Y390)/3)</f>
        <v>0.5251075525526977</v>
      </c>
      <c r="AG390" s="11">
        <f>-'OddsRatio_working_3-way'!U390/(3*'OddsRatio_working_3-way'!X390^(1/3))*COS(('OddsRatio_working_3-way'!Y390+2*PI())/3)</f>
        <v>-0.29043560604467245</v>
      </c>
      <c r="AH390" s="11">
        <f>-'OddsRatio_working_3-way'!U390/(3*'OddsRatio_working_3-way'!X390^(1/3))*COS(('OddsRatio_working_3-way'!Y390+4*PI())/3)</f>
        <v>-0.23467194650802525</v>
      </c>
      <c r="AI390" s="11">
        <f>'OddsRatio_working_3-way'!U390/(3*'OddsRatio_working_3-way'!X390^(1/3))*SIN(('OddsRatio_working_3-way'!Y390)/3)</f>
        <v>-3.2195163844481837E-2</v>
      </c>
      <c r="AJ390" s="11">
        <f>'OddsRatio_working_3-way'!U390/(3*'OddsRatio_working_3-way'!X390^(1/3))*SIN(('OddsRatio_working_3-way'!Y390+2*PI())/3)</f>
        <v>-0.43865889830746752</v>
      </c>
      <c r="AK390" s="11">
        <f>'OddsRatio_working_3-way'!U390/(3*'OddsRatio_working_3-way'!X390^(1/3))*SIN(('OddsRatio_working_3-way'!Y390+4*PI())/3)</f>
        <v>0.47085406215194942</v>
      </c>
      <c r="AL390" s="11">
        <f>'OddsRatio_working_3-way'!Z390+'OddsRatio_working_3-way'!AF390</f>
        <v>1.0502151051053956</v>
      </c>
      <c r="AM390" s="11">
        <f>'OddsRatio_working_3-way'!AA390+'OddsRatio_working_3-way'!AG390</f>
        <v>-0.58087121208934489</v>
      </c>
      <c r="AN390" s="11">
        <f>'OddsRatio_working_3-way'!AB390+'OddsRatio_working_3-way'!AH390</f>
        <v>-0.46934389301605051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1.0502151051053956</v>
      </c>
      <c r="AS390" s="11">
        <f>IF(('OddsRatio_working_3-way'!X390=0),IF(Q390&gt;0,-Q390^(1/3),(-Q390)^(1/3)),'OddsRatio_working_3-way'!AM390-'OddsRatio_working_3-way'!R390/3)</f>
        <v>-0.58087121208934489</v>
      </c>
      <c r="AT390" s="11">
        <f>IF(('OddsRatio_working_3-way'!X390=0),IF(Q390&gt;0,-Q390^(1/3),(-Q390)^(1/3)),'OddsRatio_working_3-way'!AN390-'OddsRatio_working_3-way'!R390/3)</f>
        <v>-0.46934389301605051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2.52</v>
      </c>
      <c r="B391" s="4">
        <f>IF('True_Odds_Calculator_3-way'!B392="","",'True_Odds_Calculator_3-way'!B392)</f>
        <v>3.2</v>
      </c>
      <c r="C391" s="4">
        <f>IF('True_Odds_Calculator_3-way'!C392="","",'True_Odds_Calculator_3-way'!C392)</f>
        <v>3.08</v>
      </c>
      <c r="D391" s="9">
        <f t="shared" si="91"/>
        <v>0.38471039357512232</v>
      </c>
      <c r="E391" s="9">
        <f t="shared" si="92"/>
        <v>0.30167185495880366</v>
      </c>
      <c r="F391" s="9">
        <f t="shared" si="93"/>
        <v>0.31361775146607435</v>
      </c>
      <c r="G391" s="9">
        <f t="shared" si="94"/>
        <v>1.0522091434515222</v>
      </c>
      <c r="H391" s="9">
        <f t="shared" si="95"/>
        <v>2.5993578980463137</v>
      </c>
      <c r="I391" s="9">
        <f t="shared" si="96"/>
        <v>3.314860115593349</v>
      </c>
      <c r="J391" s="9">
        <f t="shared" si="97"/>
        <v>3.188595018379166</v>
      </c>
      <c r="K391" s="11">
        <f t="shared" si="98"/>
        <v>0.3968253968253968</v>
      </c>
      <c r="L391" s="11">
        <f t="shared" si="99"/>
        <v>0.3125</v>
      </c>
      <c r="M391" s="11">
        <f t="shared" si="100"/>
        <v>0.32467532467532467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-0.28004535147392307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0.23352143887858173</v>
      </c>
      <c r="Q391" s="11">
        <f>2*'OddsRatio_working_3-way'!K391*'OddsRatio_working_3-way'!L391*'OddsRatio_working_3-way'!M391</f>
        <v>8.0524634096062656E-2</v>
      </c>
      <c r="R391" s="11">
        <f t="shared" si="101"/>
        <v>0</v>
      </c>
      <c r="S391" s="11">
        <f t="shared" si="102"/>
        <v>-0.83387007729112939</v>
      </c>
      <c r="T391" s="11">
        <f t="shared" si="103"/>
        <v>-0.28754140596245836</v>
      </c>
      <c r="U391" s="11">
        <f>'OddsRatio_working_3-way'!S391-'OddsRatio_working_3-way'!R391^2/3</f>
        <v>-0.83387007729112939</v>
      </c>
      <c r="V391" s="11">
        <f>'OddsRatio_working_3-way'!S391*'OddsRatio_working_3-way'!R391/3-2*'OddsRatio_working_3-way'!R391^3/27-'OddsRatio_working_3-way'!T391</f>
        <v>0.28754140596245836</v>
      </c>
      <c r="W391" s="11">
        <f>'OddsRatio_working_3-way'!V391^2+4*'OddsRatio_working_3-way'!U391^3/27</f>
        <v>-3.2195903270984538E-3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0.14654321075195342</v>
      </c>
      <c r="Y391" s="11">
        <f>IF('OddsRatio_working_3-way'!W391&gt;=0,IF('OddsRatio_working_3-way'!V391+SQRT('OddsRatio_working_3-way'!W391)&gt;0,0,PI()),ACOS('OddsRatio_working_3-way'!V391/(2*'OddsRatio_working_3-way'!X391)))</f>
        <v>0.19482991247230474</v>
      </c>
      <c r="Z391" s="11">
        <f>'OddsRatio_working_3-way'!X391^(1/3)*COS('OddsRatio_working_3-way'!Y391/3)</f>
        <v>0.52610457172576119</v>
      </c>
      <c r="AA391" s="11">
        <f>'OddsRatio_working_3-way'!X391^(1/3)*COS(('OddsRatio_working_3-way'!Y391+2*PI())/3)</f>
        <v>-0.29268341864113234</v>
      </c>
      <c r="AB391" s="11">
        <f>'OddsRatio_working_3-way'!X391^(1/3)*COS(('OddsRatio_working_3-way'!Y391+4*PI())/3)</f>
        <v>-0.23342115308462902</v>
      </c>
      <c r="AC391" s="11">
        <f>'OddsRatio_working_3-way'!X391^(1/3)*SIN('OddsRatio_working_3-way'!Y391/3)</f>
        <v>3.4215084971834543E-2</v>
      </c>
      <c r="AD391" s="11">
        <f>'OddsRatio_working_3-way'!X391^(1/3)*SIN(('OddsRatio_working_3-way'!Y391+2*PI())/3)</f>
        <v>0.43851238167572437</v>
      </c>
      <c r="AE391" s="11">
        <f>'OddsRatio_working_3-way'!X391^(1/3)*SIN(('OddsRatio_working_3-way'!Y391+4*PI())/3)</f>
        <v>-0.47272746664755866</v>
      </c>
      <c r="AF391" s="11">
        <f>-'OddsRatio_working_3-way'!U391/(3*'OddsRatio_working_3-way'!X391^(1/3))*COS(('OddsRatio_working_3-way'!Y391)/3)</f>
        <v>0.52610457172576108</v>
      </c>
      <c r="AG391" s="11">
        <f>-'OddsRatio_working_3-way'!U391/(3*'OddsRatio_working_3-way'!X391^(1/3))*COS(('OddsRatio_working_3-way'!Y391+2*PI())/3)</f>
        <v>-0.29268341864113229</v>
      </c>
      <c r="AH391" s="11">
        <f>-'OddsRatio_working_3-way'!U391/(3*'OddsRatio_working_3-way'!X391^(1/3))*COS(('OddsRatio_working_3-way'!Y391+4*PI())/3)</f>
        <v>-0.23342115308462899</v>
      </c>
      <c r="AI391" s="11">
        <f>'OddsRatio_working_3-way'!U391/(3*'OddsRatio_working_3-way'!X391^(1/3))*SIN(('OddsRatio_working_3-way'!Y391)/3)</f>
        <v>-3.4215084971834536E-2</v>
      </c>
      <c r="AJ391" s="11">
        <f>'OddsRatio_working_3-way'!U391/(3*'OddsRatio_working_3-way'!X391^(1/3))*SIN(('OddsRatio_working_3-way'!Y391+2*PI())/3)</f>
        <v>-0.43851238167572426</v>
      </c>
      <c r="AK391" s="11">
        <f>'OddsRatio_working_3-way'!U391/(3*'OddsRatio_working_3-way'!X391^(1/3))*SIN(('OddsRatio_working_3-way'!Y391+4*PI())/3)</f>
        <v>0.4727274666475586</v>
      </c>
      <c r="AL391" s="11">
        <f>'OddsRatio_working_3-way'!Z391+'OddsRatio_working_3-way'!AF391</f>
        <v>1.0522091434515222</v>
      </c>
      <c r="AM391" s="11">
        <f>'OddsRatio_working_3-way'!AA391+'OddsRatio_working_3-way'!AG391</f>
        <v>-0.58536683728226468</v>
      </c>
      <c r="AN391" s="11">
        <f>'OddsRatio_working_3-way'!AB391+'OddsRatio_working_3-way'!AH391</f>
        <v>-0.46684230616925804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1.0522091434515222</v>
      </c>
      <c r="AS391" s="11">
        <f>IF(('OddsRatio_working_3-way'!X391=0),IF(Q391&gt;0,-Q391^(1/3),(-Q391)^(1/3)),'OddsRatio_working_3-way'!AM391-'OddsRatio_working_3-way'!R391/3)</f>
        <v>-0.58536683728226468</v>
      </c>
      <c r="AT391" s="11">
        <f>IF(('OddsRatio_working_3-way'!X391=0),IF(Q391&gt;0,-Q391^(1/3),(-Q391)^(1/3)),'OddsRatio_working_3-way'!AN391-'OddsRatio_working_3-way'!R391/3)</f>
        <v>-0.46684230616925804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2.2200000000000002</v>
      </c>
      <c r="B392" s="4">
        <f>IF('True_Odds_Calculator_3-way'!B393="","",'True_Odds_Calculator_3-way'!B393)</f>
        <v>3.07</v>
      </c>
      <c r="C392" s="4">
        <f>IF('True_Odds_Calculator_3-way'!C393="","",'True_Odds_Calculator_3-way'!C393)</f>
        <v>3.87</v>
      </c>
      <c r="D392" s="9">
        <f t="shared" si="91"/>
        <v>0.4373900086710284</v>
      </c>
      <c r="E392" s="9">
        <f t="shared" si="92"/>
        <v>0.31422093970509712</v>
      </c>
      <c r="F392" s="9">
        <f t="shared" si="93"/>
        <v>0.24838905162387473</v>
      </c>
      <c r="G392" s="9">
        <f t="shared" si="94"/>
        <v>1.0543353104902864</v>
      </c>
      <c r="H392" s="9">
        <f t="shared" si="95"/>
        <v>2.2862890787981494</v>
      </c>
      <c r="I392" s="9">
        <f t="shared" si="96"/>
        <v>3.1824740927148927</v>
      </c>
      <c r="J392" s="9">
        <f t="shared" si="97"/>
        <v>4.0259423411071218</v>
      </c>
      <c r="K392" s="11">
        <f t="shared" si="98"/>
        <v>0.4504504504504504</v>
      </c>
      <c r="L392" s="11">
        <f t="shared" si="99"/>
        <v>0.32573289902280134</v>
      </c>
      <c r="M392" s="11">
        <f t="shared" si="100"/>
        <v>0.25839793281653745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-0.2747955894687204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0.23354920711181598</v>
      </c>
      <c r="Q392" s="11">
        <f>2*'OddsRatio_working_3-way'!K392*'OddsRatio_working_3-way'!L392*'OddsRatio_working_3-way'!M392</f>
        <v>7.5827664646693507E-2</v>
      </c>
      <c r="R392" s="11">
        <f t="shared" si="101"/>
        <v>0</v>
      </c>
      <c r="S392" s="11">
        <f t="shared" si="102"/>
        <v>-0.84990158525961557</v>
      </c>
      <c r="T392" s="11">
        <f t="shared" si="103"/>
        <v>-0.27594207313623881</v>
      </c>
      <c r="U392" s="11">
        <f>'OddsRatio_working_3-way'!S392-'OddsRatio_working_3-way'!R392^2/3</f>
        <v>-0.84990158525961557</v>
      </c>
      <c r="V392" s="11">
        <f>'OddsRatio_working_3-way'!S392*'OddsRatio_working_3-way'!R392/3-2*'OddsRatio_working_3-way'!R392^3/27-'OddsRatio_working_3-way'!T392</f>
        <v>0.27594207313623881</v>
      </c>
      <c r="W392" s="11">
        <f>'OddsRatio_working_3-way'!V392^2+4*'OddsRatio_working_3-way'!U392^3/27</f>
        <v>-1.4805855346932323E-2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0.15078949157157612</v>
      </c>
      <c r="Y392" s="11">
        <f>IF('OddsRatio_working_3-way'!W392&gt;=0,IF('OddsRatio_working_3-way'!V392+SQRT('OddsRatio_working_3-way'!W392)&gt;0,0,PI()),ACOS('OddsRatio_working_3-way'!V392/(2*'OddsRatio_working_3-way'!X392)))</f>
        <v>0.41531056687691326</v>
      </c>
      <c r="Z392" s="11">
        <f>'OddsRatio_working_3-way'!X392^(1/3)*COS('OddsRatio_working_3-way'!Y392/3)</f>
        <v>0.5271676552451432</v>
      </c>
      <c r="AA392" s="11">
        <f>'OddsRatio_working_3-way'!X392^(1/3)*COS(('OddsRatio_working_3-way'!Y392+2*PI())/3)</f>
        <v>-0.32719274022455869</v>
      </c>
      <c r="AB392" s="11">
        <f>'OddsRatio_working_3-way'!X392^(1/3)*COS(('OddsRatio_working_3-way'!Y392+4*PI())/3)</f>
        <v>-0.19997491502058445</v>
      </c>
      <c r="AC392" s="11">
        <f>'OddsRatio_working_3-way'!X392^(1/3)*SIN('OddsRatio_working_3-way'!Y392/3)</f>
        <v>7.3449245627233276E-2</v>
      </c>
      <c r="AD392" s="11">
        <f>'OddsRatio_working_3-way'!X392^(1/3)*SIN(('OddsRatio_working_3-way'!Y392+2*PI())/3)</f>
        <v>0.41981595868215432</v>
      </c>
      <c r="AE392" s="11">
        <f>'OddsRatio_working_3-way'!X392^(1/3)*SIN(('OddsRatio_working_3-way'!Y392+4*PI())/3)</f>
        <v>-0.49326520430938758</v>
      </c>
      <c r="AF392" s="11">
        <f>-'OddsRatio_working_3-way'!U392/(3*'OddsRatio_working_3-way'!X392^(1/3))*COS(('OddsRatio_working_3-way'!Y392)/3)</f>
        <v>0.5271676552451432</v>
      </c>
      <c r="AG392" s="11">
        <f>-'OddsRatio_working_3-way'!U392/(3*'OddsRatio_working_3-way'!X392^(1/3))*COS(('OddsRatio_working_3-way'!Y392+2*PI())/3)</f>
        <v>-0.32719274022455869</v>
      </c>
      <c r="AH392" s="11">
        <f>-'OddsRatio_working_3-way'!U392/(3*'OddsRatio_working_3-way'!X392^(1/3))*COS(('OddsRatio_working_3-way'!Y392+4*PI())/3)</f>
        <v>-0.19997491502058445</v>
      </c>
      <c r="AI392" s="11">
        <f>'OddsRatio_working_3-way'!U392/(3*'OddsRatio_working_3-way'!X392^(1/3))*SIN(('OddsRatio_working_3-way'!Y392)/3)</f>
        <v>-7.3449245627233276E-2</v>
      </c>
      <c r="AJ392" s="11">
        <f>'OddsRatio_working_3-way'!U392/(3*'OddsRatio_working_3-way'!X392^(1/3))*SIN(('OddsRatio_working_3-way'!Y392+2*PI())/3)</f>
        <v>-0.41981595868215432</v>
      </c>
      <c r="AK392" s="11">
        <f>'OddsRatio_working_3-way'!U392/(3*'OddsRatio_working_3-way'!X392^(1/3))*SIN(('OddsRatio_working_3-way'!Y392+4*PI())/3)</f>
        <v>0.49326520430938758</v>
      </c>
      <c r="AL392" s="11">
        <f>'OddsRatio_working_3-way'!Z392+'OddsRatio_working_3-way'!AF392</f>
        <v>1.0543353104902864</v>
      </c>
      <c r="AM392" s="11">
        <f>'OddsRatio_working_3-way'!AA392+'OddsRatio_working_3-way'!AG392</f>
        <v>-0.65438548044911737</v>
      </c>
      <c r="AN392" s="11">
        <f>'OddsRatio_working_3-way'!AB392+'OddsRatio_working_3-way'!AH392</f>
        <v>-0.39994983004116891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1.0543353104902864</v>
      </c>
      <c r="AS392" s="11">
        <f>IF(('OddsRatio_working_3-way'!X392=0),IF(Q392&gt;0,-Q392^(1/3),(-Q392)^(1/3)),'OddsRatio_working_3-way'!AM392-'OddsRatio_working_3-way'!R392/3)</f>
        <v>-0.65438548044911737</v>
      </c>
      <c r="AT392" s="11">
        <f>IF(('OddsRatio_working_3-way'!X392=0),IF(Q392&gt;0,-Q392^(1/3),(-Q392)^(1/3)),'OddsRatio_working_3-way'!AN392-'OddsRatio_working_3-way'!R392/3)</f>
        <v>-0.39994983004116891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1.65</v>
      </c>
      <c r="B393" s="4">
        <f>IF('True_Odds_Calculator_3-way'!B394="","",'True_Odds_Calculator_3-way'!B394)</f>
        <v>3.81</v>
      </c>
      <c r="C393" s="4">
        <f>IF('True_Odds_Calculator_3-way'!C394="","",'True_Odds_Calculator_3-way'!C394)</f>
        <v>5.92</v>
      </c>
      <c r="D393" s="9">
        <f t="shared" si="91"/>
        <v>0.5902212137529752</v>
      </c>
      <c r="E393" s="9">
        <f t="shared" si="92"/>
        <v>0.24991091547246644</v>
      </c>
      <c r="F393" s="9">
        <f t="shared" si="93"/>
        <v>0.15986787077455852</v>
      </c>
      <c r="G393" s="9">
        <f t="shared" si="94"/>
        <v>1.0681230820387839</v>
      </c>
      <c r="H393" s="9">
        <f t="shared" si="95"/>
        <v>1.6942800033252094</v>
      </c>
      <c r="I393" s="9">
        <f t="shared" si="96"/>
        <v>4.0014258605289834</v>
      </c>
      <c r="J393" s="9">
        <f t="shared" si="97"/>
        <v>6.2551655636308174</v>
      </c>
      <c r="K393" s="11">
        <f t="shared" si="98"/>
        <v>0.60606060606060608</v>
      </c>
      <c r="L393" s="11">
        <f t="shared" si="99"/>
        <v>0.26246719160104987</v>
      </c>
      <c r="M393" s="11">
        <f t="shared" si="100"/>
        <v>0.16891891891891891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-0.24146497965395619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0.22517148501400469</v>
      </c>
      <c r="Q393" s="11">
        <f>2*'OddsRatio_working_3-way'!K393*'OddsRatio_working_3-way'!L393*'OddsRatio_working_3-way'!M393</f>
        <v>5.3740211220526184E-2</v>
      </c>
      <c r="R393" s="11">
        <f t="shared" si="101"/>
        <v>0</v>
      </c>
      <c r="S393" s="11">
        <f t="shared" si="102"/>
        <v>-0.93252232823450532</v>
      </c>
      <c r="T393" s="11">
        <f t="shared" si="103"/>
        <v>-0.22255902821825904</v>
      </c>
      <c r="U393" s="11">
        <f>'OddsRatio_working_3-way'!S393-'OddsRatio_working_3-way'!R393^2/3</f>
        <v>-0.93252232823450532</v>
      </c>
      <c r="V393" s="11">
        <f>'OddsRatio_working_3-way'!S393*'OddsRatio_working_3-way'!R393/3-2*'OddsRatio_working_3-way'!R393^3/27-'OddsRatio_working_3-way'!T393</f>
        <v>0.22255902821825904</v>
      </c>
      <c r="W393" s="11">
        <f>'OddsRatio_working_3-way'!V393^2+4*'OddsRatio_working_3-way'!U393^3/27</f>
        <v>-7.0603693993699979E-2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0.17330335760968091</v>
      </c>
      <c r="Y393" s="11">
        <f>IF('OddsRatio_working_3-way'!W393&gt;=0,IF('OddsRatio_working_3-way'!V393+SQRT('OddsRatio_working_3-way'!W393)&gt;0,0,PI()),ACOS('OddsRatio_working_3-way'!V393/(2*'OddsRatio_working_3-way'!X393)))</f>
        <v>0.87355114925259791</v>
      </c>
      <c r="Z393" s="11">
        <f>'OddsRatio_working_3-way'!X393^(1/3)*COS('OddsRatio_working_3-way'!Y393/3)</f>
        <v>0.53406154101939196</v>
      </c>
      <c r="AA393" s="11">
        <f>'OddsRatio_working_3-way'!X393^(1/3)*COS(('OddsRatio_working_3-way'!Y393+2*PI())/3)</f>
        <v>-0.40564637158555084</v>
      </c>
      <c r="AB393" s="11">
        <f>'OddsRatio_working_3-way'!X393^(1/3)*COS(('OddsRatio_working_3-way'!Y393+4*PI())/3)</f>
        <v>-0.12841516943384076</v>
      </c>
      <c r="AC393" s="11">
        <f>'OddsRatio_working_3-way'!X393^(1/3)*SIN('OddsRatio_working_3-way'!Y393/3)</f>
        <v>0.16005950919005335</v>
      </c>
      <c r="AD393" s="11">
        <f>'OddsRatio_working_3-way'!X393^(1/3)*SIN(('OddsRatio_working_3-way'!Y393+2*PI())/3)</f>
        <v>0.38248110711203187</v>
      </c>
      <c r="AE393" s="11">
        <f>'OddsRatio_working_3-way'!X393^(1/3)*SIN(('OddsRatio_working_3-way'!Y393+4*PI())/3)</f>
        <v>-0.54254061630208517</v>
      </c>
      <c r="AF393" s="11">
        <f>-'OddsRatio_working_3-way'!U393/(3*'OddsRatio_working_3-way'!X393^(1/3))*COS(('OddsRatio_working_3-way'!Y393)/3)</f>
        <v>0.53406154101939196</v>
      </c>
      <c r="AG393" s="11">
        <f>-'OddsRatio_working_3-way'!U393/(3*'OddsRatio_working_3-way'!X393^(1/3))*COS(('OddsRatio_working_3-way'!Y393+2*PI())/3)</f>
        <v>-0.40564637158555084</v>
      </c>
      <c r="AH393" s="11">
        <f>-'OddsRatio_working_3-way'!U393/(3*'OddsRatio_working_3-way'!X393^(1/3))*COS(('OddsRatio_working_3-way'!Y393+4*PI())/3)</f>
        <v>-0.12841516943384076</v>
      </c>
      <c r="AI393" s="11">
        <f>'OddsRatio_working_3-way'!U393/(3*'OddsRatio_working_3-way'!X393^(1/3))*SIN(('OddsRatio_working_3-way'!Y393)/3)</f>
        <v>-0.16005950919005335</v>
      </c>
      <c r="AJ393" s="11">
        <f>'OddsRatio_working_3-way'!U393/(3*'OddsRatio_working_3-way'!X393^(1/3))*SIN(('OddsRatio_working_3-way'!Y393+2*PI())/3)</f>
        <v>-0.38248110711203187</v>
      </c>
      <c r="AK393" s="11">
        <f>'OddsRatio_working_3-way'!U393/(3*'OddsRatio_working_3-way'!X393^(1/3))*SIN(('OddsRatio_working_3-way'!Y393+4*PI())/3)</f>
        <v>0.54254061630208517</v>
      </c>
      <c r="AL393" s="11">
        <f>'OddsRatio_working_3-way'!Z393+'OddsRatio_working_3-way'!AF393</f>
        <v>1.0681230820387839</v>
      </c>
      <c r="AM393" s="11">
        <f>'OddsRatio_working_3-way'!AA393+'OddsRatio_working_3-way'!AG393</f>
        <v>-0.81129274317110167</v>
      </c>
      <c r="AN393" s="11">
        <f>'OddsRatio_working_3-way'!AB393+'OddsRatio_working_3-way'!AH393</f>
        <v>-0.25683033886768153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1.0681230820387839</v>
      </c>
      <c r="AS393" s="11">
        <f>IF(('OddsRatio_working_3-way'!X393=0),IF(Q393&gt;0,-Q393^(1/3),(-Q393)^(1/3)),'OddsRatio_working_3-way'!AM393-'OddsRatio_working_3-way'!R393/3)</f>
        <v>-0.81129274317110167</v>
      </c>
      <c r="AT393" s="11">
        <f>IF(('OddsRatio_working_3-way'!X393=0),IF(Q393&gt;0,-Q393^(1/3),(-Q393)^(1/3)),'OddsRatio_working_3-way'!AN393-'OddsRatio_working_3-way'!R393/3)</f>
        <v>-0.25683033886768153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3.91</v>
      </c>
      <c r="B394" s="4">
        <f>IF('True_Odds_Calculator_3-way'!B395="","",'True_Odds_Calculator_3-way'!B395)</f>
        <v>3.53</v>
      </c>
      <c r="C394" s="4">
        <f>IF('True_Odds_Calculator_3-way'!C395="","",'True_Odds_Calculator_3-way'!C395)</f>
        <v>2.02</v>
      </c>
      <c r="D394" s="9">
        <f t="shared" si="91"/>
        <v>0.24572289971815695</v>
      </c>
      <c r="E394" s="9">
        <f t="shared" si="92"/>
        <v>0.27257015083048897</v>
      </c>
      <c r="F394" s="9">
        <f t="shared" si="93"/>
        <v>0.48170694945135406</v>
      </c>
      <c r="G394" s="9">
        <f t="shared" si="94"/>
        <v>1.0548538739021724</v>
      </c>
      <c r="H394" s="9">
        <f t="shared" si="95"/>
        <v>4.0696247730553212</v>
      </c>
      <c r="I394" s="9">
        <f t="shared" si="96"/>
        <v>3.6687803009724962</v>
      </c>
      <c r="J394" s="9">
        <f t="shared" si="97"/>
        <v>2.0759509513802157</v>
      </c>
      <c r="K394" s="11">
        <f t="shared" si="98"/>
        <v>0.25575447570332482</v>
      </c>
      <c r="L394" s="11">
        <f t="shared" si="99"/>
        <v>0.28328611898016998</v>
      </c>
      <c r="M394" s="11">
        <f t="shared" si="100"/>
        <v>0.49504950495049505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-0.2693461980758981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0.23170194836948899</v>
      </c>
      <c r="Q394" s="11">
        <f>2*'OddsRatio_working_3-way'!K394*'OddsRatio_working_3-way'!L394*'OddsRatio_working_3-way'!M394</f>
        <v>7.1734349340399073E-2</v>
      </c>
      <c r="R394" s="11">
        <f t="shared" si="101"/>
        <v>0</v>
      </c>
      <c r="S394" s="11">
        <f t="shared" si="102"/>
        <v>-0.86023842186997757</v>
      </c>
      <c r="T394" s="11">
        <f t="shared" si="103"/>
        <v>-0.26632768478946678</v>
      </c>
      <c r="U394" s="11">
        <f>'OddsRatio_working_3-way'!S394-'OddsRatio_working_3-way'!R394^2/3</f>
        <v>-0.86023842186997757</v>
      </c>
      <c r="V394" s="11">
        <f>'OddsRatio_working_3-way'!S394*'OddsRatio_working_3-way'!R394/3-2*'OddsRatio_working_3-way'!R394^3/27-'OddsRatio_working_3-way'!T394</f>
        <v>0.26632768478946678</v>
      </c>
      <c r="W394" s="11">
        <f>'OddsRatio_working_3-way'!V394^2+4*'OddsRatio_working_3-way'!U394^3/27</f>
        <v>-2.3378476480419977E-2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0.15354878065759556</v>
      </c>
      <c r="Y394" s="11">
        <f>IF('OddsRatio_working_3-way'!W394&gt;=0,IF('OddsRatio_working_3-way'!V394+SQRT('OddsRatio_working_3-way'!W394)&gt;0,0,PI()),ACOS('OddsRatio_working_3-way'!V394/(2*'OddsRatio_working_3-way'!X394)))</f>
        <v>0.52116186069340298</v>
      </c>
      <c r="Z394" s="11">
        <f>'OddsRatio_working_3-way'!X394^(1/3)*COS('OddsRatio_working_3-way'!Y394/3)</f>
        <v>0.52742693695108633</v>
      </c>
      <c r="AA394" s="11">
        <f>'OddsRatio_working_3-way'!X394^(1/3)*COS(('OddsRatio_working_3-way'!Y394+2*PI())/3)</f>
        <v>-0.34387097031592323</v>
      </c>
      <c r="AB394" s="11">
        <f>'OddsRatio_working_3-way'!X394^(1/3)*COS(('OddsRatio_working_3-way'!Y394+4*PI())/3)</f>
        <v>-0.18355596663516283</v>
      </c>
      <c r="AC394" s="11">
        <f>'OddsRatio_working_3-way'!X394^(1/3)*SIN('OddsRatio_working_3-way'!Y394/3)</f>
        <v>9.2557910530222776E-2</v>
      </c>
      <c r="AD394" s="11">
        <f>'OddsRatio_working_3-way'!X394^(1/3)*SIN(('OddsRatio_working_3-way'!Y394+2*PI())/3)</f>
        <v>0.41048617077474292</v>
      </c>
      <c r="AE394" s="11">
        <f>'OddsRatio_working_3-way'!X394^(1/3)*SIN(('OddsRatio_working_3-way'!Y394+4*PI())/3)</f>
        <v>-0.5030440813049657</v>
      </c>
      <c r="AF394" s="11">
        <f>-'OddsRatio_working_3-way'!U394/(3*'OddsRatio_working_3-way'!X394^(1/3))*COS(('OddsRatio_working_3-way'!Y394)/3)</f>
        <v>0.52742693695108622</v>
      </c>
      <c r="AG394" s="11">
        <f>-'OddsRatio_working_3-way'!U394/(3*'OddsRatio_working_3-way'!X394^(1/3))*COS(('OddsRatio_working_3-way'!Y394+2*PI())/3)</f>
        <v>-0.34387097031592317</v>
      </c>
      <c r="AH394" s="11">
        <f>-'OddsRatio_working_3-way'!U394/(3*'OddsRatio_working_3-way'!X394^(1/3))*COS(('OddsRatio_working_3-way'!Y394+4*PI())/3)</f>
        <v>-0.1835559666351628</v>
      </c>
      <c r="AI394" s="11">
        <f>'OddsRatio_working_3-way'!U394/(3*'OddsRatio_working_3-way'!X394^(1/3))*SIN(('OddsRatio_working_3-way'!Y394)/3)</f>
        <v>-9.2557910530222762E-2</v>
      </c>
      <c r="AJ394" s="11">
        <f>'OddsRatio_working_3-way'!U394/(3*'OddsRatio_working_3-way'!X394^(1/3))*SIN(('OddsRatio_working_3-way'!Y394+2*PI())/3)</f>
        <v>-0.41048617077474281</v>
      </c>
      <c r="AK394" s="11">
        <f>'OddsRatio_working_3-way'!U394/(3*'OddsRatio_working_3-way'!X394^(1/3))*SIN(('OddsRatio_working_3-way'!Y394+4*PI())/3)</f>
        <v>0.50304408130496558</v>
      </c>
      <c r="AL394" s="11">
        <f>'OddsRatio_working_3-way'!Z394+'OddsRatio_working_3-way'!AF394</f>
        <v>1.0548538739021724</v>
      </c>
      <c r="AM394" s="11">
        <f>'OddsRatio_working_3-way'!AA394+'OddsRatio_working_3-way'!AG394</f>
        <v>-0.68774194063184635</v>
      </c>
      <c r="AN394" s="11">
        <f>'OddsRatio_working_3-way'!AB394+'OddsRatio_working_3-way'!AH394</f>
        <v>-0.36711193327032565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1.0548538739021724</v>
      </c>
      <c r="AS394" s="11">
        <f>IF(('OddsRatio_working_3-way'!X394=0),IF(Q394&gt;0,-Q394^(1/3),(-Q394)^(1/3)),'OddsRatio_working_3-way'!AM394-'OddsRatio_working_3-way'!R394/3)</f>
        <v>-0.68774194063184635</v>
      </c>
      <c r="AT394" s="11">
        <f>IF(('OddsRatio_working_3-way'!X394=0),IF(Q394&gt;0,-Q394^(1/3),(-Q394)^(1/3)),'OddsRatio_working_3-way'!AN394-'OddsRatio_working_3-way'!R394/3)</f>
        <v>-0.36711193327032565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1.87</v>
      </c>
      <c r="B395" s="4">
        <f>IF('True_Odds_Calculator_3-way'!B396="","",'True_Odds_Calculator_3-way'!B396)</f>
        <v>3.64</v>
      </c>
      <c r="C395" s="4">
        <f>IF('True_Odds_Calculator_3-way'!C396="","",'True_Odds_Calculator_3-way'!C396)</f>
        <v>4.43</v>
      </c>
      <c r="D395" s="9">
        <f t="shared" si="91"/>
        <v>0.52055551052941251</v>
      </c>
      <c r="E395" s="9">
        <f t="shared" si="92"/>
        <v>0.26351616503156572</v>
      </c>
      <c r="F395" s="9">
        <f t="shared" si="93"/>
        <v>0.21592832443902193</v>
      </c>
      <c r="G395" s="9">
        <f t="shared" si="94"/>
        <v>1.058649094926827</v>
      </c>
      <c r="H395" s="9">
        <f t="shared" si="95"/>
        <v>1.9210247125863398</v>
      </c>
      <c r="I395" s="9">
        <f t="shared" si="96"/>
        <v>3.794833610606823</v>
      </c>
      <c r="J395" s="9">
        <f t="shared" si="97"/>
        <v>4.6311663955990152</v>
      </c>
      <c r="K395" s="11">
        <f t="shared" si="98"/>
        <v>0.53475935828876997</v>
      </c>
      <c r="L395" s="11">
        <f t="shared" si="99"/>
        <v>0.27472527472527469</v>
      </c>
      <c r="M395" s="11">
        <f t="shared" si="100"/>
        <v>0.22573363431151244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-0.26125859268868179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0.23015094054796617</v>
      </c>
      <c r="Q395" s="11">
        <f>2*'OddsRatio_working_3-way'!K395*'OddsRatio_working_3-way'!L395*'OddsRatio_working_3-way'!M395</f>
        <v>6.632591946627267E-2</v>
      </c>
      <c r="R395" s="11">
        <f t="shared" si="101"/>
        <v>0</v>
      </c>
      <c r="S395" s="11">
        <f t="shared" si="102"/>
        <v>-0.8809315635494378</v>
      </c>
      <c r="T395" s="11">
        <f t="shared" si="103"/>
        <v>-0.25387076759349791</v>
      </c>
      <c r="U395" s="11">
        <f>'OddsRatio_working_3-way'!S395-'OddsRatio_working_3-way'!R395^2/3</f>
        <v>-0.8809315635494378</v>
      </c>
      <c r="V395" s="11">
        <f>'OddsRatio_working_3-way'!S395*'OddsRatio_working_3-way'!R395/3-2*'OddsRatio_working_3-way'!R395^3/27-'OddsRatio_working_3-way'!T395</f>
        <v>0.25387076759349791</v>
      </c>
      <c r="W395" s="11">
        <f>'OddsRatio_working_3-way'!V395^2+4*'OddsRatio_working_3-way'!U395^3/27</f>
        <v>-3.6829411178759541E-2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0.15912241970985058</v>
      </c>
      <c r="Y395" s="11">
        <f>IF('OddsRatio_working_3-way'!W395&gt;=0,IF('OddsRatio_working_3-way'!V395+SQRT('OddsRatio_working_3-way'!W395)&gt;0,0,PI()),ACOS('OddsRatio_working_3-way'!V395/(2*'OddsRatio_working_3-way'!X395)))</f>
        <v>0.64728896399745051</v>
      </c>
      <c r="Z395" s="11">
        <f>'OddsRatio_working_3-way'!X395^(1/3)*COS('OddsRatio_working_3-way'!Y395/3)</f>
        <v>0.52932454746341351</v>
      </c>
      <c r="AA395" s="11">
        <f>'OddsRatio_working_3-way'!X395^(1/3)*COS(('OddsRatio_working_3-way'!Y395+2*PI())/3)</f>
        <v>-0.36513382929271526</v>
      </c>
      <c r="AB395" s="11">
        <f>'OddsRatio_working_3-way'!X395^(1/3)*COS(('OddsRatio_working_3-way'!Y395+4*PI())/3)</f>
        <v>-0.16419071817069814</v>
      </c>
      <c r="AC395" s="11">
        <f>'OddsRatio_working_3-way'!X395^(1/3)*SIN('OddsRatio_working_3-way'!Y395/3)</f>
        <v>0.11601455929809748</v>
      </c>
      <c r="AD395" s="11">
        <f>'OddsRatio_working_3-way'!X395^(1/3)*SIN(('OddsRatio_working_3-way'!Y395+2*PI())/3)</f>
        <v>0.40040122530096922</v>
      </c>
      <c r="AE395" s="11">
        <f>'OddsRatio_working_3-way'!X395^(1/3)*SIN(('OddsRatio_working_3-way'!Y395+4*PI())/3)</f>
        <v>-0.51641578459906667</v>
      </c>
      <c r="AF395" s="11">
        <f>-'OddsRatio_working_3-way'!U395/(3*'OddsRatio_working_3-way'!X395^(1/3))*COS(('OddsRatio_working_3-way'!Y395)/3)</f>
        <v>0.52932454746341351</v>
      </c>
      <c r="AG395" s="11">
        <f>-'OddsRatio_working_3-way'!U395/(3*'OddsRatio_working_3-way'!X395^(1/3))*COS(('OddsRatio_working_3-way'!Y395+2*PI())/3)</f>
        <v>-0.36513382929271526</v>
      </c>
      <c r="AH395" s="11">
        <f>-'OddsRatio_working_3-way'!U395/(3*'OddsRatio_working_3-way'!X395^(1/3))*COS(('OddsRatio_working_3-way'!Y395+4*PI())/3)</f>
        <v>-0.16419071817069814</v>
      </c>
      <c r="AI395" s="11">
        <f>'OddsRatio_working_3-way'!U395/(3*'OddsRatio_working_3-way'!X395^(1/3))*SIN(('OddsRatio_working_3-way'!Y395)/3)</f>
        <v>-0.11601455929809748</v>
      </c>
      <c r="AJ395" s="11">
        <f>'OddsRatio_working_3-way'!U395/(3*'OddsRatio_working_3-way'!X395^(1/3))*SIN(('OddsRatio_working_3-way'!Y395+2*PI())/3)</f>
        <v>-0.40040122530096922</v>
      </c>
      <c r="AK395" s="11">
        <f>'OddsRatio_working_3-way'!U395/(3*'OddsRatio_working_3-way'!X395^(1/3))*SIN(('OddsRatio_working_3-way'!Y395+4*PI())/3)</f>
        <v>0.51641578459906667</v>
      </c>
      <c r="AL395" s="11">
        <f>'OddsRatio_working_3-way'!Z395+'OddsRatio_working_3-way'!AF395</f>
        <v>1.058649094926827</v>
      </c>
      <c r="AM395" s="11">
        <f>'OddsRatio_working_3-way'!AA395+'OddsRatio_working_3-way'!AG395</f>
        <v>-0.73026765858543052</v>
      </c>
      <c r="AN395" s="11">
        <f>'OddsRatio_working_3-way'!AB395+'OddsRatio_working_3-way'!AH395</f>
        <v>-0.32838143634139627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1.058649094926827</v>
      </c>
      <c r="AS395" s="11">
        <f>IF(('OddsRatio_working_3-way'!X395=0),IF(Q395&gt;0,-Q395^(1/3),(-Q395)^(1/3)),'OddsRatio_working_3-way'!AM395-'OddsRatio_working_3-way'!R395/3)</f>
        <v>-0.73026765858543052</v>
      </c>
      <c r="AT395" s="11">
        <f>IF(('OddsRatio_working_3-way'!X395=0),IF(Q395&gt;0,-Q395^(1/3),(-Q395)^(1/3)),'OddsRatio_working_3-way'!AN395-'OddsRatio_working_3-way'!R395/3)</f>
        <v>-0.32838143634139627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3.23</v>
      </c>
      <c r="B396" s="4">
        <f>IF('True_Odds_Calculator_3-way'!B397="","",'True_Odds_Calculator_3-way'!B397)</f>
        <v>3.25</v>
      </c>
      <c r="C396" s="4">
        <f>IF('True_Odds_Calculator_3-way'!C397="","",'True_Odds_Calculator_3-way'!C397)</f>
        <v>2.4</v>
      </c>
      <c r="D396" s="9">
        <f t="shared" si="91"/>
        <v>0.29878268004713937</v>
      </c>
      <c r="E396" s="9">
        <f t="shared" si="92"/>
        <v>0.2969153955812896</v>
      </c>
      <c r="F396" s="9">
        <f t="shared" si="93"/>
        <v>0.40430192437157086</v>
      </c>
      <c r="G396" s="9">
        <f t="shared" si="94"/>
        <v>1.0524279005356068</v>
      </c>
      <c r="H396" s="9">
        <f t="shared" si="95"/>
        <v>3.3469142181944034</v>
      </c>
      <c r="I396" s="9">
        <f t="shared" si="96"/>
        <v>3.3679627762051147</v>
      </c>
      <c r="J396" s="9">
        <f t="shared" si="97"/>
        <v>2.4733990607498493</v>
      </c>
      <c r="K396" s="11">
        <f t="shared" si="98"/>
        <v>0.30959752321981426</v>
      </c>
      <c r="L396" s="11">
        <f t="shared" si="99"/>
        <v>0.30769230769230771</v>
      </c>
      <c r="M396" s="11">
        <f t="shared" si="100"/>
        <v>0.41666666666666669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-0.27881638485353644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0.23338890211955227</v>
      </c>
      <c r="Q396" s="11">
        <f>2*'OddsRatio_working_3-way'!K396*'OddsRatio_working_3-way'!L396*'OddsRatio_working_3-way'!M396</f>
        <v>7.9383980312772898E-2</v>
      </c>
      <c r="R396" s="11">
        <f t="shared" si="101"/>
        <v>0</v>
      </c>
      <c r="S396" s="11">
        <f t="shared" si="102"/>
        <v>-0.8370702541106132</v>
      </c>
      <c r="T396" s="11">
        <f t="shared" si="103"/>
        <v>-0.28471777350701133</v>
      </c>
      <c r="U396" s="11">
        <f>'OddsRatio_working_3-way'!S396-'OddsRatio_working_3-way'!R396^2/3</f>
        <v>-0.8370702541106132</v>
      </c>
      <c r="V396" s="11">
        <f>'OddsRatio_working_3-way'!S396*'OddsRatio_working_3-way'!R396/3-2*'OddsRatio_working_3-way'!R396^3/27-'OddsRatio_working_3-way'!T396</f>
        <v>0.28471777350701133</v>
      </c>
      <c r="W396" s="11">
        <f>'OddsRatio_working_3-way'!V396^2+4*'OddsRatio_working_3-way'!U396^3/27</f>
        <v>-5.8282218862166502E-3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0.14738761179031165</v>
      </c>
      <c r="Y396" s="11">
        <f>IF('OddsRatio_working_3-way'!W396&gt;=0,IF('OddsRatio_working_3-way'!V396+SQRT('OddsRatio_working_3-way'!W396)&gt;0,0,PI()),ACOS('OddsRatio_working_3-way'!V396/(2*'OddsRatio_working_3-way'!X396)))</f>
        <v>0.26197271361149999</v>
      </c>
      <c r="Z396" s="11">
        <f>'OddsRatio_working_3-way'!X396^(1/3)*COS('OddsRatio_working_3-way'!Y396/3)</f>
        <v>0.52621395026780338</v>
      </c>
      <c r="AA396" s="11">
        <f>'OddsRatio_working_3-way'!X396^(1/3)*COS(('OddsRatio_working_3-way'!Y396+2*PI())/3)</f>
        <v>-0.30300337140372346</v>
      </c>
      <c r="AB396" s="11">
        <f>'OddsRatio_working_3-way'!X396^(1/3)*COS(('OddsRatio_working_3-way'!Y396+4*PI())/3)</f>
        <v>-0.22321057886407961</v>
      </c>
      <c r="AC396" s="11">
        <f>'OddsRatio_working_3-way'!X396^(1/3)*SIN('OddsRatio_working_3-way'!Y396/3)</f>
        <v>4.6068390252155332E-2</v>
      </c>
      <c r="AD396" s="11">
        <f>'OddsRatio_working_3-way'!X396^(1/3)*SIN(('OddsRatio_working_3-way'!Y396+2*PI())/3)</f>
        <v>0.43268045363160135</v>
      </c>
      <c r="AE396" s="11">
        <f>'OddsRatio_working_3-way'!X396^(1/3)*SIN(('OddsRatio_working_3-way'!Y396+4*PI())/3)</f>
        <v>-0.47874884388375671</v>
      </c>
      <c r="AF396" s="11">
        <f>-'OddsRatio_working_3-way'!U396/(3*'OddsRatio_working_3-way'!X396^(1/3))*COS(('OddsRatio_working_3-way'!Y396)/3)</f>
        <v>0.52621395026780327</v>
      </c>
      <c r="AG396" s="11">
        <f>-'OddsRatio_working_3-way'!U396/(3*'OddsRatio_working_3-way'!X396^(1/3))*COS(('OddsRatio_working_3-way'!Y396+2*PI())/3)</f>
        <v>-0.30300337140372341</v>
      </c>
      <c r="AH396" s="11">
        <f>-'OddsRatio_working_3-way'!U396/(3*'OddsRatio_working_3-way'!X396^(1/3))*COS(('OddsRatio_working_3-way'!Y396+4*PI())/3)</f>
        <v>-0.22321057886407958</v>
      </c>
      <c r="AI396" s="11">
        <f>'OddsRatio_working_3-way'!U396/(3*'OddsRatio_working_3-way'!X396^(1/3))*SIN(('OddsRatio_working_3-way'!Y396)/3)</f>
        <v>-4.6068390252155325E-2</v>
      </c>
      <c r="AJ396" s="11">
        <f>'OddsRatio_working_3-way'!U396/(3*'OddsRatio_working_3-way'!X396^(1/3))*SIN(('OddsRatio_working_3-way'!Y396+2*PI())/3)</f>
        <v>-0.43268045363160129</v>
      </c>
      <c r="AK396" s="11">
        <f>'OddsRatio_working_3-way'!U396/(3*'OddsRatio_working_3-way'!X396^(1/3))*SIN(('OddsRatio_working_3-way'!Y396+4*PI())/3)</f>
        <v>0.4787488438837566</v>
      </c>
      <c r="AL396" s="11">
        <f>'OddsRatio_working_3-way'!Z396+'OddsRatio_working_3-way'!AF396</f>
        <v>1.0524279005356068</v>
      </c>
      <c r="AM396" s="11">
        <f>'OddsRatio_working_3-way'!AA396+'OddsRatio_working_3-way'!AG396</f>
        <v>-0.60600674280744693</v>
      </c>
      <c r="AN396" s="11">
        <f>'OddsRatio_working_3-way'!AB396+'OddsRatio_working_3-way'!AH396</f>
        <v>-0.44642115772815916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1.0524279005356068</v>
      </c>
      <c r="AS396" s="11">
        <f>IF(('OddsRatio_working_3-way'!X396=0),IF(Q396&gt;0,-Q396^(1/3),(-Q396)^(1/3)),'OddsRatio_working_3-way'!AM396-'OddsRatio_working_3-way'!R396/3)</f>
        <v>-0.60600674280744693</v>
      </c>
      <c r="AT396" s="11">
        <f>IF(('OddsRatio_working_3-way'!X396=0),IF(Q396&gt;0,-Q396^(1/3),(-Q396)^(1/3)),'OddsRatio_working_3-way'!AN396-'OddsRatio_working_3-way'!R396/3)</f>
        <v>-0.44642115772815916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2.99</v>
      </c>
      <c r="B397" s="4">
        <f>IF('True_Odds_Calculator_3-way'!B398="","",'True_Odds_Calculator_3-way'!B398)</f>
        <v>3.6</v>
      </c>
      <c r="C397" s="4">
        <f>IF('True_Odds_Calculator_3-way'!C398="","",'True_Odds_Calculator_3-way'!C398)</f>
        <v>2.37</v>
      </c>
      <c r="D397" s="9">
        <f t="shared" si="91"/>
        <v>0.3230567444712561</v>
      </c>
      <c r="E397" s="9">
        <f t="shared" si="92"/>
        <v>0.26754066100881091</v>
      </c>
      <c r="F397" s="9">
        <f t="shared" si="93"/>
        <v>0.40940259451993322</v>
      </c>
      <c r="G397" s="9">
        <f t="shared" si="94"/>
        <v>1.0529806172974543</v>
      </c>
      <c r="H397" s="9">
        <f t="shared" si="95"/>
        <v>3.095431428421934</v>
      </c>
      <c r="I397" s="9">
        <f t="shared" si="96"/>
        <v>3.7377496049733803</v>
      </c>
      <c r="J397" s="9">
        <f t="shared" si="97"/>
        <v>2.4425834456975126</v>
      </c>
      <c r="K397" s="11">
        <f t="shared" si="98"/>
        <v>0.33444816053511706</v>
      </c>
      <c r="L397" s="11">
        <f t="shared" si="99"/>
        <v>0.27777777777777779</v>
      </c>
      <c r="M397" s="11">
        <f t="shared" si="100"/>
        <v>0.42194092827004215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-0.27785931225667071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0.23362764144272127</v>
      </c>
      <c r="Q397" s="11">
        <f>2*'OddsRatio_working_3-way'!K397*'OddsRatio_working_3-way'!L397*'OddsRatio_working_3-way'!M397</f>
        <v>7.839853739688632E-2</v>
      </c>
      <c r="R397" s="11">
        <f t="shared" si="101"/>
        <v>0</v>
      </c>
      <c r="S397" s="11">
        <f t="shared" si="102"/>
        <v>-0.8408127103795221</v>
      </c>
      <c r="T397" s="11">
        <f t="shared" si="103"/>
        <v>-0.2821519162347389</v>
      </c>
      <c r="U397" s="11">
        <f>'OddsRatio_working_3-way'!S397-'OddsRatio_working_3-way'!R397^2/3</f>
        <v>-0.8408127103795221</v>
      </c>
      <c r="V397" s="11">
        <f>'OddsRatio_working_3-way'!S397*'OddsRatio_working_3-way'!R397/3-2*'OddsRatio_working_3-way'!R397^3/27-'OddsRatio_working_3-way'!T397</f>
        <v>0.2821519162347389</v>
      </c>
      <c r="W397" s="11">
        <f>'OddsRatio_working_3-way'!V397^2+4*'OddsRatio_working_3-way'!U397^3/27</f>
        <v>-8.4534088055881057E-3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0.14837714837578866</v>
      </c>
      <c r="Y397" s="11">
        <f>IF('OddsRatio_working_3-way'!W397&gt;=0,IF('OddsRatio_working_3-way'!V397+SQRT('OddsRatio_working_3-way'!W397)&gt;0,0,PI()),ACOS('OddsRatio_working_3-way'!V397/(2*'OddsRatio_working_3-way'!X397)))</f>
        <v>0.31501081720866653</v>
      </c>
      <c r="Z397" s="11">
        <f>'OddsRatio_working_3-way'!X397^(1/3)*COS('OddsRatio_working_3-way'!Y397/3)</f>
        <v>0.52649030864872715</v>
      </c>
      <c r="AA397" s="11">
        <f>'OddsRatio_working_3-way'!X397^(1/3)*COS(('OddsRatio_working_3-way'!Y397+2*PI())/3)</f>
        <v>-0.31129870538051896</v>
      </c>
      <c r="AB397" s="11">
        <f>'OddsRatio_working_3-way'!X397^(1/3)*COS(('OddsRatio_working_3-way'!Y397+4*PI())/3)</f>
        <v>-0.21519160326820838</v>
      </c>
      <c r="AC397" s="11">
        <f>'OddsRatio_working_3-way'!X397^(1/3)*SIN('OddsRatio_working_3-way'!Y397/3)</f>
        <v>5.5487461275577625E-2</v>
      </c>
      <c r="AD397" s="11">
        <f>'OddsRatio_working_3-way'!X397^(1/3)*SIN(('OddsRatio_working_3-way'!Y397+2*PI())/3)</f>
        <v>0.42821025149831898</v>
      </c>
      <c r="AE397" s="11">
        <f>'OddsRatio_working_3-way'!X397^(1/3)*SIN(('OddsRatio_working_3-way'!Y397+4*PI())/3)</f>
        <v>-0.48369771277389639</v>
      </c>
      <c r="AF397" s="11">
        <f>-'OddsRatio_working_3-way'!U397/(3*'OddsRatio_working_3-way'!X397^(1/3))*COS(('OddsRatio_working_3-way'!Y397)/3)</f>
        <v>0.52649030864872703</v>
      </c>
      <c r="AG397" s="11">
        <f>-'OddsRatio_working_3-way'!U397/(3*'OddsRatio_working_3-way'!X397^(1/3))*COS(('OddsRatio_working_3-way'!Y397+2*PI())/3)</f>
        <v>-0.31129870538051885</v>
      </c>
      <c r="AH397" s="11">
        <f>-'OddsRatio_working_3-way'!U397/(3*'OddsRatio_working_3-way'!X397^(1/3))*COS(('OddsRatio_working_3-way'!Y397+4*PI())/3)</f>
        <v>-0.21519160326820833</v>
      </c>
      <c r="AI397" s="11">
        <f>'OddsRatio_working_3-way'!U397/(3*'OddsRatio_working_3-way'!X397^(1/3))*SIN(('OddsRatio_working_3-way'!Y397)/3)</f>
        <v>-5.5487461275577611E-2</v>
      </c>
      <c r="AJ397" s="11">
        <f>'OddsRatio_working_3-way'!U397/(3*'OddsRatio_working_3-way'!X397^(1/3))*SIN(('OddsRatio_working_3-way'!Y397+2*PI())/3)</f>
        <v>-0.42821025149831893</v>
      </c>
      <c r="AK397" s="11">
        <f>'OddsRatio_working_3-way'!U397/(3*'OddsRatio_working_3-way'!X397^(1/3))*SIN(('OddsRatio_working_3-way'!Y397+4*PI())/3)</f>
        <v>0.48369771277389628</v>
      </c>
      <c r="AL397" s="11">
        <f>'OddsRatio_working_3-way'!Z397+'OddsRatio_working_3-way'!AF397</f>
        <v>1.0529806172974543</v>
      </c>
      <c r="AM397" s="11">
        <f>'OddsRatio_working_3-way'!AA397+'OddsRatio_working_3-way'!AG397</f>
        <v>-0.62259741076103781</v>
      </c>
      <c r="AN397" s="11">
        <f>'OddsRatio_working_3-way'!AB397+'OddsRatio_working_3-way'!AH397</f>
        <v>-0.43038320653641671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1.0529806172974543</v>
      </c>
      <c r="AS397" s="11">
        <f>IF(('OddsRatio_working_3-way'!X397=0),IF(Q397&gt;0,-Q397^(1/3),(-Q397)^(1/3)),'OddsRatio_working_3-way'!AM397-'OddsRatio_working_3-way'!R397/3)</f>
        <v>-0.62259741076103781</v>
      </c>
      <c r="AT397" s="11">
        <f>IF(('OddsRatio_working_3-way'!X397=0),IF(Q397&gt;0,-Q397^(1/3),(-Q397)^(1/3)),'OddsRatio_working_3-way'!AN397-'OddsRatio_working_3-way'!R397/3)</f>
        <v>-0.43038320653641671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1.95</v>
      </c>
      <c r="B398" s="4">
        <f>IF('True_Odds_Calculator_3-way'!B399="","",'True_Odds_Calculator_3-way'!B399)</f>
        <v>3.43</v>
      </c>
      <c r="C398" s="4">
        <f>IF('True_Odds_Calculator_3-way'!C399="","",'True_Odds_Calculator_3-way'!C399)</f>
        <v>4.32</v>
      </c>
      <c r="D398" s="9">
        <f t="shared" si="91"/>
        <v>0.49857991840682836</v>
      </c>
      <c r="E398" s="9">
        <f t="shared" si="92"/>
        <v>0.27991870504944483</v>
      </c>
      <c r="F398" s="9">
        <f t="shared" si="93"/>
        <v>0.22150137654372698</v>
      </c>
      <c r="G398" s="9">
        <f t="shared" si="94"/>
        <v>1.0586279003974217</v>
      </c>
      <c r="H398" s="9">
        <f t="shared" si="95"/>
        <v>2.0056965053775508</v>
      </c>
      <c r="I398" s="9">
        <f t="shared" si="96"/>
        <v>3.5724657979657346</v>
      </c>
      <c r="J398" s="9">
        <f t="shared" si="97"/>
        <v>4.5146446293194398</v>
      </c>
      <c r="K398" s="11">
        <f t="shared" si="98"/>
        <v>0.51282051282051289</v>
      </c>
      <c r="L398" s="11">
        <f t="shared" si="99"/>
        <v>0.29154518950437314</v>
      </c>
      <c r="M398" s="11">
        <f t="shared" si="100"/>
        <v>0.23148148148148145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-0.26525005606638274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0.23187948358016386</v>
      </c>
      <c r="Q398" s="11">
        <f>2*'OddsRatio_working_3-way'!K398*'OddsRatio_working_3-way'!L398*'OddsRatio_working_3-way'!M398</f>
        <v>6.9217756292586224E-2</v>
      </c>
      <c r="R398" s="11">
        <f t="shared" si="101"/>
        <v>0</v>
      </c>
      <c r="S398" s="11">
        <f t="shared" si="102"/>
        <v>-0.87419202475920532</v>
      </c>
      <c r="T398" s="11">
        <f t="shared" si="103"/>
        <v>-0.26095284321170309</v>
      </c>
      <c r="U398" s="11">
        <f>'OddsRatio_working_3-way'!S398-'OddsRatio_working_3-way'!R398^2/3</f>
        <v>-0.87419202475920532</v>
      </c>
      <c r="V398" s="11">
        <f>'OddsRatio_working_3-way'!S398*'OddsRatio_working_3-way'!R398/3-2*'OddsRatio_working_3-way'!R398^3/27-'OddsRatio_working_3-way'!T398</f>
        <v>0.26095284321170309</v>
      </c>
      <c r="W398" s="11">
        <f>'OddsRatio_working_3-way'!V398^2+4*'OddsRatio_working_3-way'!U398^3/27</f>
        <v>-3.0876616583329367E-2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0.15729987520942368</v>
      </c>
      <c r="Y398" s="11">
        <f>IF('OddsRatio_working_3-way'!W398&gt;=0,IF('OddsRatio_working_3-way'!V398+SQRT('OddsRatio_working_3-way'!W398)&gt;0,0,PI()),ACOS('OddsRatio_working_3-way'!V398/(2*'OddsRatio_working_3-way'!X398)))</f>
        <v>0.59262801874542448</v>
      </c>
      <c r="Z398" s="11">
        <f>'OddsRatio_working_3-way'!X398^(1/3)*COS('OddsRatio_working_3-way'!Y398/3)</f>
        <v>0.52931395019871086</v>
      </c>
      <c r="AA398" s="11">
        <f>'OddsRatio_working_3-way'!X398^(1/3)*COS(('OddsRatio_working_3-way'!Y398+2*PI())/3)</f>
        <v>-0.35640697664474391</v>
      </c>
      <c r="AB398" s="11">
        <f>'OddsRatio_working_3-way'!X398^(1/3)*COS(('OddsRatio_working_3-way'!Y398+4*PI())/3)</f>
        <v>-0.17290697355396703</v>
      </c>
      <c r="AC398" s="11">
        <f>'OddsRatio_working_3-way'!X398^(1/3)*SIN('OddsRatio_working_3-way'!Y398/3)</f>
        <v>0.10594377618075726</v>
      </c>
      <c r="AD398" s="11">
        <f>'OddsRatio_working_3-way'!X398^(1/3)*SIN(('OddsRatio_working_3-way'!Y398+2*PI())/3)</f>
        <v>0.40542743935919617</v>
      </c>
      <c r="AE398" s="11">
        <f>'OddsRatio_working_3-way'!X398^(1/3)*SIN(('OddsRatio_working_3-way'!Y398+4*PI())/3)</f>
        <v>-0.51137121553995346</v>
      </c>
      <c r="AF398" s="11">
        <f>-'OddsRatio_working_3-way'!U398/(3*'OddsRatio_working_3-way'!X398^(1/3))*COS(('OddsRatio_working_3-way'!Y398)/3)</f>
        <v>0.52931395019871086</v>
      </c>
      <c r="AG398" s="11">
        <f>-'OddsRatio_working_3-way'!U398/(3*'OddsRatio_working_3-way'!X398^(1/3))*COS(('OddsRatio_working_3-way'!Y398+2*PI())/3)</f>
        <v>-0.35640697664474391</v>
      </c>
      <c r="AH398" s="11">
        <f>-'OddsRatio_working_3-way'!U398/(3*'OddsRatio_working_3-way'!X398^(1/3))*COS(('OddsRatio_working_3-way'!Y398+4*PI())/3)</f>
        <v>-0.17290697355396703</v>
      </c>
      <c r="AI398" s="11">
        <f>'OddsRatio_working_3-way'!U398/(3*'OddsRatio_working_3-way'!X398^(1/3))*SIN(('OddsRatio_working_3-way'!Y398)/3)</f>
        <v>-0.10594377618075726</v>
      </c>
      <c r="AJ398" s="11">
        <f>'OddsRatio_working_3-way'!U398/(3*'OddsRatio_working_3-way'!X398^(1/3))*SIN(('OddsRatio_working_3-way'!Y398+2*PI())/3)</f>
        <v>-0.40542743935919617</v>
      </c>
      <c r="AK398" s="11">
        <f>'OddsRatio_working_3-way'!U398/(3*'OddsRatio_working_3-way'!X398^(1/3))*SIN(('OddsRatio_working_3-way'!Y398+4*PI())/3)</f>
        <v>0.51137121553995346</v>
      </c>
      <c r="AL398" s="11">
        <f>'OddsRatio_working_3-way'!Z398+'OddsRatio_working_3-way'!AF398</f>
        <v>1.0586279003974217</v>
      </c>
      <c r="AM398" s="11">
        <f>'OddsRatio_working_3-way'!AA398+'OddsRatio_working_3-way'!AG398</f>
        <v>-0.71281395328948782</v>
      </c>
      <c r="AN398" s="11">
        <f>'OddsRatio_working_3-way'!AB398+'OddsRatio_working_3-way'!AH398</f>
        <v>-0.34581394710793406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1.0586279003974217</v>
      </c>
      <c r="AS398" s="11">
        <f>IF(('OddsRatio_working_3-way'!X398=0),IF(Q398&gt;0,-Q398^(1/3),(-Q398)^(1/3)),'OddsRatio_working_3-way'!AM398-'OddsRatio_working_3-way'!R398/3)</f>
        <v>-0.71281395328948782</v>
      </c>
      <c r="AT398" s="11">
        <f>IF(('OddsRatio_working_3-way'!X398=0),IF(Q398&gt;0,-Q398^(1/3),(-Q398)^(1/3)),'OddsRatio_working_3-way'!AN398-'OddsRatio_working_3-way'!R398/3)</f>
        <v>-0.34581394710793406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3.14</v>
      </c>
      <c r="B399" s="4">
        <f>IF('True_Odds_Calculator_3-way'!B400="","",'True_Odds_Calculator_3-way'!B400)</f>
        <v>3.16</v>
      </c>
      <c r="C399" s="4">
        <f>IF('True_Odds_Calculator_3-way'!C400="","",'True_Odds_Calculator_3-way'!C400)</f>
        <v>2.5099999999999998</v>
      </c>
      <c r="D399" s="9">
        <f t="shared" si="91"/>
        <v>0.30773650305001027</v>
      </c>
      <c r="E399" s="9">
        <f t="shared" si="92"/>
        <v>0.30575832243774559</v>
      </c>
      <c r="F399" s="9">
        <f t="shared" si="93"/>
        <v>0.38650517451224425</v>
      </c>
      <c r="G399" s="9">
        <f t="shared" si="94"/>
        <v>1.0511837633529666</v>
      </c>
      <c r="H399" s="9">
        <f t="shared" si="95"/>
        <v>3.2495332535753483</v>
      </c>
      <c r="I399" s="9">
        <f t="shared" si="96"/>
        <v>3.2705569288424083</v>
      </c>
      <c r="J399" s="9">
        <f t="shared" si="97"/>
        <v>2.5872874826629793</v>
      </c>
      <c r="K399" s="11">
        <f t="shared" si="98"/>
        <v>0.31847133757961782</v>
      </c>
      <c r="L399" s="11">
        <f t="shared" si="99"/>
        <v>0.31645569620253161</v>
      </c>
      <c r="M399" s="11">
        <f t="shared" si="100"/>
        <v>0.39840637450199207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-0.28025541950556243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0.23328439045559274</v>
      </c>
      <c r="Q399" s="11">
        <f>2*'OddsRatio_working_3-way'!K399*'OddsRatio_working_3-way'!L399*'OddsRatio_working_3-way'!M399</f>
        <v>8.0304437334111106E-2</v>
      </c>
      <c r="R399" s="11">
        <f t="shared" si="101"/>
        <v>0</v>
      </c>
      <c r="S399" s="11">
        <f t="shared" si="102"/>
        <v>-0.83239921235836289</v>
      </c>
      <c r="T399" s="11">
        <f t="shared" si="103"/>
        <v>-0.28654017637120927</v>
      </c>
      <c r="U399" s="11">
        <f>'OddsRatio_working_3-way'!S399-'OddsRatio_working_3-way'!R399^2/3</f>
        <v>-0.83239921235836289</v>
      </c>
      <c r="V399" s="11">
        <f>'OddsRatio_working_3-way'!S399*'OddsRatio_working_3-way'!R399/3-2*'OddsRatio_working_3-way'!R399^3/27-'OddsRatio_working_3-way'!T399</f>
        <v>0.28654017637120927</v>
      </c>
      <c r="W399" s="11">
        <f>'OddsRatio_working_3-way'!V399^2+4*'OddsRatio_working_3-way'!U399^3/27</f>
        <v>-3.3406234702043486E-3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0.14615565003195058</v>
      </c>
      <c r="Y399" s="11">
        <f>IF('OddsRatio_working_3-way'!W399&gt;=0,IF('OddsRatio_working_3-way'!V399+SQRT('OddsRatio_working_3-way'!W399)&gt;0,0,PI()),ACOS('OddsRatio_working_3-way'!V399/(2*'OddsRatio_working_3-way'!X399)))</f>
        <v>0.1990396104526031</v>
      </c>
      <c r="Z399" s="11">
        <f>'OddsRatio_working_3-way'!X399^(1/3)*COS('OddsRatio_working_3-way'!Y399/3)</f>
        <v>0.5255918816764833</v>
      </c>
      <c r="AA399" s="11">
        <f>'OddsRatio_working_3-way'!X399^(1/3)*COS(('OddsRatio_working_3-way'!Y399+2*PI())/3)</f>
        <v>-0.29303967616344401</v>
      </c>
      <c r="AB399" s="11">
        <f>'OddsRatio_working_3-way'!X399^(1/3)*COS(('OddsRatio_working_3-way'!Y399+4*PI())/3)</f>
        <v>-0.23255220551303937</v>
      </c>
      <c r="AC399" s="11">
        <f>'OddsRatio_working_3-way'!X399^(1/3)*SIN('OddsRatio_working_3-way'!Y399/3)</f>
        <v>3.4922457462610766E-2</v>
      </c>
      <c r="AD399" s="11">
        <f>'OddsRatio_working_3-way'!X399^(1/3)*SIN(('OddsRatio_working_3-way'!Y399+2*PI())/3)</f>
        <v>0.43771469282339398</v>
      </c>
      <c r="AE399" s="11">
        <f>'OddsRatio_working_3-way'!X399^(1/3)*SIN(('OddsRatio_working_3-way'!Y399+4*PI())/3)</f>
        <v>-0.47263715028600467</v>
      </c>
      <c r="AF399" s="11">
        <f>-'OddsRatio_working_3-way'!U399/(3*'OddsRatio_working_3-way'!X399^(1/3))*COS(('OddsRatio_working_3-way'!Y399)/3)</f>
        <v>0.5255918816764833</v>
      </c>
      <c r="AG399" s="11">
        <f>-'OddsRatio_working_3-way'!U399/(3*'OddsRatio_working_3-way'!X399^(1/3))*COS(('OddsRatio_working_3-way'!Y399+2*PI())/3)</f>
        <v>-0.29303967616344401</v>
      </c>
      <c r="AH399" s="11">
        <f>-'OddsRatio_working_3-way'!U399/(3*'OddsRatio_working_3-way'!X399^(1/3))*COS(('OddsRatio_working_3-way'!Y399+4*PI())/3)</f>
        <v>-0.23255220551303937</v>
      </c>
      <c r="AI399" s="11">
        <f>'OddsRatio_working_3-way'!U399/(3*'OddsRatio_working_3-way'!X399^(1/3))*SIN(('OddsRatio_working_3-way'!Y399)/3)</f>
        <v>-3.4922457462610766E-2</v>
      </c>
      <c r="AJ399" s="11">
        <f>'OddsRatio_working_3-way'!U399/(3*'OddsRatio_working_3-way'!X399^(1/3))*SIN(('OddsRatio_working_3-way'!Y399+2*PI())/3)</f>
        <v>-0.43771469282339398</v>
      </c>
      <c r="AK399" s="11">
        <f>'OddsRatio_working_3-way'!U399/(3*'OddsRatio_working_3-way'!X399^(1/3))*SIN(('OddsRatio_working_3-way'!Y399+4*PI())/3)</f>
        <v>0.47263715028600467</v>
      </c>
      <c r="AL399" s="11">
        <f>'OddsRatio_working_3-way'!Z399+'OddsRatio_working_3-way'!AF399</f>
        <v>1.0511837633529666</v>
      </c>
      <c r="AM399" s="11">
        <f>'OddsRatio_working_3-way'!AA399+'OddsRatio_working_3-way'!AG399</f>
        <v>-0.58607935232688801</v>
      </c>
      <c r="AN399" s="11">
        <f>'OddsRatio_working_3-way'!AB399+'OddsRatio_working_3-way'!AH399</f>
        <v>-0.46510441102607875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1.0511837633529666</v>
      </c>
      <c r="AS399" s="11">
        <f>IF(('OddsRatio_working_3-way'!X399=0),IF(Q399&gt;0,-Q399^(1/3),(-Q399)^(1/3)),'OddsRatio_working_3-way'!AM399-'OddsRatio_working_3-way'!R399/3)</f>
        <v>-0.58607935232688801</v>
      </c>
      <c r="AT399" s="11">
        <f>IF(('OddsRatio_working_3-way'!X399=0),IF(Q399&gt;0,-Q399^(1/3),(-Q399)^(1/3)),'OddsRatio_working_3-way'!AN399-'OddsRatio_working_3-way'!R399/3)</f>
        <v>-0.46510441102607875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2.5499999999999998</v>
      </c>
      <c r="B400" s="4">
        <f>IF('True_Odds_Calculator_3-way'!B401="","",'True_Odds_Calculator_3-way'!B401)</f>
        <v>3.11</v>
      </c>
      <c r="C400" s="4">
        <f>IF('True_Odds_Calculator_3-way'!C401="","",'True_Odds_Calculator_3-way'!C401)</f>
        <v>3.13</v>
      </c>
      <c r="D400" s="9">
        <f t="shared" si="91"/>
        <v>0.38039120151613365</v>
      </c>
      <c r="E400" s="9">
        <f t="shared" si="92"/>
        <v>0.31081301551909873</v>
      </c>
      <c r="F400" s="9">
        <f t="shared" si="93"/>
        <v>0.30879578296476778</v>
      </c>
      <c r="G400" s="9">
        <f t="shared" si="94"/>
        <v>1.0508855366049272</v>
      </c>
      <c r="H400" s="9">
        <f t="shared" si="95"/>
        <v>2.628872581737637</v>
      </c>
      <c r="I400" s="9">
        <f t="shared" si="96"/>
        <v>3.2173684822363957</v>
      </c>
      <c r="J400" s="9">
        <f t="shared" si="97"/>
        <v>3.2383861929684952</v>
      </c>
      <c r="K400" s="11">
        <f t="shared" si="98"/>
        <v>0.39215686274509809</v>
      </c>
      <c r="L400" s="11">
        <f t="shared" si="99"/>
        <v>0.32154340836012862</v>
      </c>
      <c r="M400" s="11">
        <f t="shared" si="100"/>
        <v>0.31948881789137379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-0.2806395335837919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0.23325644733510553</v>
      </c>
      <c r="Q400" s="11">
        <f>2*'OddsRatio_working_3-way'!K400*'OddsRatio_working_3-way'!L400*'OddsRatio_working_3-way'!M400</f>
        <v>8.0572175245286884E-2</v>
      </c>
      <c r="R400" s="11">
        <f t="shared" si="101"/>
        <v>0</v>
      </c>
      <c r="S400" s="11">
        <f t="shared" si="102"/>
        <v>-0.83116032996634459</v>
      </c>
      <c r="T400" s="11">
        <f t="shared" si="103"/>
        <v>-0.28710201380530037</v>
      </c>
      <c r="U400" s="11">
        <f>'OddsRatio_working_3-way'!S400-'OddsRatio_working_3-way'!R400^2/3</f>
        <v>-0.83116032996634459</v>
      </c>
      <c r="V400" s="11">
        <f>'OddsRatio_working_3-way'!S400*'OddsRatio_working_3-way'!R400/3-2*'OddsRatio_working_3-way'!R400^3/27-'OddsRatio_working_3-way'!T400</f>
        <v>0.28710201380530037</v>
      </c>
      <c r="W400" s="11">
        <f>'OddsRatio_working_3-way'!V400^2+4*'OddsRatio_working_3-way'!U400^3/27</f>
        <v>-2.6373829954734751E-3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0.14582948032422349</v>
      </c>
      <c r="Y400" s="11">
        <f>IF('OddsRatio_working_3-way'!W400&gt;=0,IF('OddsRatio_working_3-way'!V400+SQRT('OddsRatio_working_3-way'!W400)&gt;0,0,PI()),ACOS('OddsRatio_working_3-way'!V400/(2*'OddsRatio_working_3-way'!X400)))</f>
        <v>0.17700331646530953</v>
      </c>
      <c r="Z400" s="11">
        <f>'OddsRatio_working_3-way'!X400^(1/3)*COS('OddsRatio_working_3-way'!Y400/3)</f>
        <v>0.52544276830246373</v>
      </c>
      <c r="AA400" s="11">
        <f>'OddsRatio_working_3-way'!X400^(1/3)*COS(('OddsRatio_working_3-way'!Y400+2*PI())/3)</f>
        <v>-0.28960084509390577</v>
      </c>
      <c r="AB400" s="11">
        <f>'OddsRatio_working_3-way'!X400^(1/3)*COS(('OddsRatio_working_3-way'!Y400+4*PI())/3)</f>
        <v>-0.23584192320855804</v>
      </c>
      <c r="AC400" s="11">
        <f>'OddsRatio_working_3-way'!X400^(1/3)*SIN('OddsRatio_working_3-way'!Y400/3)</f>
        <v>3.1037728021849519E-2</v>
      </c>
      <c r="AD400" s="11">
        <f>'OddsRatio_working_3-way'!X400^(1/3)*SIN(('OddsRatio_working_3-way'!Y400+2*PI())/3)</f>
        <v>0.43952792157382953</v>
      </c>
      <c r="AE400" s="11">
        <f>'OddsRatio_working_3-way'!X400^(1/3)*SIN(('OddsRatio_working_3-way'!Y400+4*PI())/3)</f>
        <v>-0.47056564959567915</v>
      </c>
      <c r="AF400" s="11">
        <f>-'OddsRatio_working_3-way'!U400/(3*'OddsRatio_working_3-way'!X400^(1/3))*COS(('OddsRatio_working_3-way'!Y400)/3)</f>
        <v>0.52544276830246361</v>
      </c>
      <c r="AG400" s="11">
        <f>-'OddsRatio_working_3-way'!U400/(3*'OddsRatio_working_3-way'!X400^(1/3))*COS(('OddsRatio_working_3-way'!Y400+2*PI())/3)</f>
        <v>-0.28960084509390571</v>
      </c>
      <c r="AH400" s="11">
        <f>-'OddsRatio_working_3-way'!U400/(3*'OddsRatio_working_3-way'!X400^(1/3))*COS(('OddsRatio_working_3-way'!Y400+4*PI())/3)</f>
        <v>-0.23584192320855801</v>
      </c>
      <c r="AI400" s="11">
        <f>'OddsRatio_working_3-way'!U400/(3*'OddsRatio_working_3-way'!X400^(1/3))*SIN(('OddsRatio_working_3-way'!Y400)/3)</f>
        <v>-3.1037728021849512E-2</v>
      </c>
      <c r="AJ400" s="11">
        <f>'OddsRatio_working_3-way'!U400/(3*'OddsRatio_working_3-way'!X400^(1/3))*SIN(('OddsRatio_working_3-way'!Y400+2*PI())/3)</f>
        <v>-0.43952792157382942</v>
      </c>
      <c r="AK400" s="11">
        <f>'OddsRatio_working_3-way'!U400/(3*'OddsRatio_working_3-way'!X400^(1/3))*SIN(('OddsRatio_working_3-way'!Y400+4*PI())/3)</f>
        <v>0.47056564959567904</v>
      </c>
      <c r="AL400" s="11">
        <f>'OddsRatio_working_3-way'!Z400+'OddsRatio_working_3-way'!AF400</f>
        <v>1.0508855366049272</v>
      </c>
      <c r="AM400" s="11">
        <f>'OddsRatio_working_3-way'!AA400+'OddsRatio_working_3-way'!AG400</f>
        <v>-0.57920169018781142</v>
      </c>
      <c r="AN400" s="11">
        <f>'OddsRatio_working_3-way'!AB400+'OddsRatio_working_3-way'!AH400</f>
        <v>-0.47168384641711603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1.0508855366049272</v>
      </c>
      <c r="AS400" s="11">
        <f>IF(('OddsRatio_working_3-way'!X400=0),IF(Q400&gt;0,-Q400^(1/3),(-Q400)^(1/3)),'OddsRatio_working_3-way'!AM400-'OddsRatio_working_3-way'!R400/3)</f>
        <v>-0.57920169018781142</v>
      </c>
      <c r="AT400" s="11">
        <f>IF(('OddsRatio_working_3-way'!X400=0),IF(Q400&gt;0,-Q400^(1/3),(-Q400)^(1/3)),'OddsRatio_working_3-way'!AN400-'OddsRatio_working_3-way'!R400/3)</f>
        <v>-0.47168384641711603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2.5499999999999998</v>
      </c>
      <c r="B401" s="4">
        <f>IF('True_Odds_Calculator_3-way'!B402="","",'True_Odds_Calculator_3-way'!B402)</f>
        <v>3.02</v>
      </c>
      <c r="C401" s="4">
        <f>IF('True_Odds_Calculator_3-way'!C402="","",'True_Odds_Calculator_3-way'!C402)</f>
        <v>3.07</v>
      </c>
      <c r="D401" s="9">
        <f t="shared" si="91"/>
        <v>0.37491027881813982</v>
      </c>
      <c r="E401" s="9">
        <f t="shared" si="92"/>
        <v>0.3151716022838526</v>
      </c>
      <c r="F401" s="9">
        <f t="shared" si="93"/>
        <v>0.30991811889800802</v>
      </c>
      <c r="G401" s="9">
        <f t="shared" si="94"/>
        <v>1.0756805397717424</v>
      </c>
      <c r="H401" s="9">
        <f t="shared" si="95"/>
        <v>2.6673048366462009</v>
      </c>
      <c r="I401" s="9">
        <f t="shared" si="96"/>
        <v>3.1728746903389196</v>
      </c>
      <c r="J401" s="9">
        <f t="shared" si="97"/>
        <v>3.2266587173275059</v>
      </c>
      <c r="K401" s="11">
        <f t="shared" si="98"/>
        <v>0.39215686274509809</v>
      </c>
      <c r="L401" s="11">
        <f t="shared" si="99"/>
        <v>0.33112582781456956</v>
      </c>
      <c r="M401" s="11">
        <f t="shared" si="100"/>
        <v>0.32573289902280134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-0.27413716311642788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0.2385577912593948</v>
      </c>
      <c r="Q401" s="11">
        <f>2*'OddsRatio_working_3-way'!K401*'OddsRatio_working_3-way'!L401*'OddsRatio_working_3-way'!M401</f>
        <v>8.4594961439501723E-2</v>
      </c>
      <c r="R401" s="11">
        <f t="shared" si="101"/>
        <v>0</v>
      </c>
      <c r="S401" s="11">
        <f t="shared" si="102"/>
        <v>-0.87021324853382875</v>
      </c>
      <c r="T401" s="11">
        <f t="shared" si="103"/>
        <v>-0.30858625834532943</v>
      </c>
      <c r="U401" s="11">
        <f>'OddsRatio_working_3-way'!S401-'OddsRatio_working_3-way'!R401^2/3</f>
        <v>-0.87021324853382875</v>
      </c>
      <c r="V401" s="11">
        <f>'OddsRatio_working_3-way'!S401*'OddsRatio_working_3-way'!R401/3-2*'OddsRatio_working_3-way'!R401^3/27-'OddsRatio_working_3-way'!T401</f>
        <v>0.30858625834532943</v>
      </c>
      <c r="W401" s="11">
        <f>'OddsRatio_working_3-way'!V401^2+4*'OddsRatio_working_3-way'!U401^3/27</f>
        <v>-2.4022755522886408E-3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0.15622720185026923</v>
      </c>
      <c r="Y401" s="11">
        <f>IF('OddsRatio_working_3-way'!W401&gt;=0,IF('OddsRatio_working_3-way'!V401+SQRT('OddsRatio_working_3-way'!W401)&gt;0,0,PI()),ACOS('OddsRatio_working_3-way'!V401/(2*'OddsRatio_working_3-way'!X401)))</f>
        <v>0.1575150764913511</v>
      </c>
      <c r="Z401" s="11">
        <f>'OddsRatio_working_3-way'!X401^(1/3)*COS('OddsRatio_working_3-way'!Y401/3)</f>
        <v>0.5378402698858713</v>
      </c>
      <c r="AA401" s="11">
        <f>'OddsRatio_working_3-way'!X401^(1/3)*COS(('OddsRatio_working_3-way'!Y401+2*PI())/3)</f>
        <v>-0.29339859895269416</v>
      </c>
      <c r="AB401" s="11">
        <f>'OddsRatio_working_3-way'!X401^(1/3)*COS(('OddsRatio_working_3-way'!Y401+4*PI())/3)</f>
        <v>-0.24444167093317726</v>
      </c>
      <c r="AC401" s="11">
        <f>'OddsRatio_working_3-way'!X401^(1/3)*SIN('OddsRatio_working_3-way'!Y401/3)</f>
        <v>2.826529557076525E-2</v>
      </c>
      <c r="AD401" s="11">
        <f>'OddsRatio_working_3-way'!X401^(1/3)*SIN(('OddsRatio_working_3-way'!Y401+2*PI())/3)</f>
        <v>0.45165068911406059</v>
      </c>
      <c r="AE401" s="11">
        <f>'OddsRatio_working_3-way'!X401^(1/3)*SIN(('OddsRatio_working_3-way'!Y401+4*PI())/3)</f>
        <v>-0.47991598468482577</v>
      </c>
      <c r="AF401" s="11">
        <f>-'OddsRatio_working_3-way'!U401/(3*'OddsRatio_working_3-way'!X401^(1/3))*COS(('OddsRatio_working_3-way'!Y401)/3)</f>
        <v>0.53784026988587108</v>
      </c>
      <c r="AG401" s="11">
        <f>-'OddsRatio_working_3-way'!U401/(3*'OddsRatio_working_3-way'!X401^(1/3))*COS(('OddsRatio_working_3-way'!Y401+2*PI())/3)</f>
        <v>-0.29339859895269405</v>
      </c>
      <c r="AH401" s="11">
        <f>-'OddsRatio_working_3-way'!U401/(3*'OddsRatio_working_3-way'!X401^(1/3))*COS(('OddsRatio_working_3-way'!Y401+4*PI())/3)</f>
        <v>-0.24444167093317717</v>
      </c>
      <c r="AI401" s="11">
        <f>'OddsRatio_working_3-way'!U401/(3*'OddsRatio_working_3-way'!X401^(1/3))*SIN(('OddsRatio_working_3-way'!Y401)/3)</f>
        <v>-2.8265295570765236E-2</v>
      </c>
      <c r="AJ401" s="11">
        <f>'OddsRatio_working_3-way'!U401/(3*'OddsRatio_working_3-way'!X401^(1/3))*SIN(('OddsRatio_working_3-way'!Y401+2*PI())/3)</f>
        <v>-0.45165068911406037</v>
      </c>
      <c r="AK401" s="11">
        <f>'OddsRatio_working_3-way'!U401/(3*'OddsRatio_working_3-way'!X401^(1/3))*SIN(('OddsRatio_working_3-way'!Y401+4*PI())/3)</f>
        <v>0.47991598468482555</v>
      </c>
      <c r="AL401" s="11">
        <f>'OddsRatio_working_3-way'!Z401+'OddsRatio_working_3-way'!AF401</f>
        <v>1.0756805397717424</v>
      </c>
      <c r="AM401" s="11">
        <f>'OddsRatio_working_3-way'!AA401+'OddsRatio_working_3-way'!AG401</f>
        <v>-0.5867971979053882</v>
      </c>
      <c r="AN401" s="11">
        <f>'OddsRatio_working_3-way'!AB401+'OddsRatio_working_3-way'!AH401</f>
        <v>-0.4888833418663544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1.0756805397717424</v>
      </c>
      <c r="AS401" s="11">
        <f>IF(('OddsRatio_working_3-way'!X401=0),IF(Q401&gt;0,-Q401^(1/3),(-Q401)^(1/3)),'OddsRatio_working_3-way'!AM401-'OddsRatio_working_3-way'!R401/3)</f>
        <v>-0.5867971979053882</v>
      </c>
      <c r="AT401" s="11">
        <f>IF(('OddsRatio_working_3-way'!X401=0),IF(Q401&gt;0,-Q401^(1/3),(-Q401)^(1/3)),'OddsRatio_working_3-way'!AN401-'OddsRatio_working_3-way'!R401/3)</f>
        <v>-0.4888833418663544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3.04</v>
      </c>
      <c r="B402" s="4">
        <f>IF('True_Odds_Calculator_3-way'!B403="","",'True_Odds_Calculator_3-way'!B403)</f>
        <v>3.18</v>
      </c>
      <c r="C402" s="4">
        <f>IF('True_Odds_Calculator_3-way'!C403="","",'True_Odds_Calculator_3-way'!C403)</f>
        <v>2.4900000000000002</v>
      </c>
      <c r="D402" s="9">
        <f t="shared" si="91"/>
        <v>0.31428140777596586</v>
      </c>
      <c r="E402" s="9">
        <f t="shared" si="92"/>
        <v>0.30015631596222669</v>
      </c>
      <c r="F402" s="9">
        <f t="shared" si="93"/>
        <v>0.38556227626180767</v>
      </c>
      <c r="G402" s="9">
        <f t="shared" si="94"/>
        <v>1.0695400889107527</v>
      </c>
      <c r="H402" s="9">
        <f t="shared" si="95"/>
        <v>3.1818617813779353</v>
      </c>
      <c r="I402" s="9">
        <f t="shared" si="96"/>
        <v>3.3315973938254406</v>
      </c>
      <c r="J402" s="9">
        <f t="shared" si="97"/>
        <v>2.5936147324770222</v>
      </c>
      <c r="K402" s="11">
        <f t="shared" si="98"/>
        <v>0.32894736842105265</v>
      </c>
      <c r="L402" s="11">
        <f t="shared" si="99"/>
        <v>0.31446540880503143</v>
      </c>
      <c r="M402" s="11">
        <f t="shared" si="100"/>
        <v>0.40160642570281119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-0.2752788711948092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0.23721167357280826</v>
      </c>
      <c r="Q402" s="11">
        <f>2*'OddsRatio_working_3-way'!K402*'OddsRatio_working_3-way'!L402*'OddsRatio_working_3-way'!M402</f>
        <v>8.308640055089607E-2</v>
      </c>
      <c r="R402" s="11">
        <f t="shared" si="101"/>
        <v>0</v>
      </c>
      <c r="S402" s="11">
        <f t="shared" si="102"/>
        <v>-0.86171405943080326</v>
      </c>
      <c r="T402" s="11">
        <f t="shared" si="103"/>
        <v>-0.30182629051867016</v>
      </c>
      <c r="U402" s="11">
        <f>'OddsRatio_working_3-way'!S402-'OddsRatio_working_3-way'!R402^2/3</f>
        <v>-0.86171405943080326</v>
      </c>
      <c r="V402" s="11">
        <f>'OddsRatio_working_3-way'!S402*'OddsRatio_working_3-way'!R402/3-2*'OddsRatio_working_3-way'!R402^3/27-'OddsRatio_working_3-way'!T402</f>
        <v>0.30182629051867016</v>
      </c>
      <c r="W402" s="11">
        <f>'OddsRatio_working_3-way'!V402^2+4*'OddsRatio_working_3-way'!U402^3/27</f>
        <v>-3.6959629651144021E-3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0.1539440422794717</v>
      </c>
      <c r="Y402" s="11">
        <f>IF('OddsRatio_working_3-way'!W402&gt;=0,IF('OddsRatio_working_3-way'!V402+SQRT('OddsRatio_working_3-way'!W402)&gt;0,0,PI()),ACOS('OddsRatio_working_3-way'!V402/(2*'OddsRatio_working_3-way'!X402)))</f>
        <v>0.19876241944861373</v>
      </c>
      <c r="Z402" s="11">
        <f>'OddsRatio_working_3-way'!X402^(1/3)*COS('OddsRatio_working_3-way'!Y402/3)</f>
        <v>0.53477004445537635</v>
      </c>
      <c r="AA402" s="11">
        <f>'OddsRatio_working_3-way'!X402^(1/3)*COS(('OddsRatio_working_3-way'!Y402+2*PI())/3)</f>
        <v>-0.29811390965624435</v>
      </c>
      <c r="AB402" s="11">
        <f>'OddsRatio_working_3-way'!X402^(1/3)*COS(('OddsRatio_working_3-way'!Y402+4*PI())/3)</f>
        <v>-0.23665613479913222</v>
      </c>
      <c r="AC402" s="11">
        <f>'OddsRatio_working_3-way'!X402^(1/3)*SIN('OddsRatio_working_3-way'!Y402/3)</f>
        <v>3.5482662857549217E-2</v>
      </c>
      <c r="AD402" s="11">
        <f>'OddsRatio_working_3-way'!X402^(1/3)*SIN(('OddsRatio_working_3-way'!Y402+2*PI())/3)</f>
        <v>0.44538311225251503</v>
      </c>
      <c r="AE402" s="11">
        <f>'OddsRatio_working_3-way'!X402^(1/3)*SIN(('OddsRatio_working_3-way'!Y402+4*PI())/3)</f>
        <v>-0.48086577511006406</v>
      </c>
      <c r="AF402" s="11">
        <f>-'OddsRatio_working_3-way'!U402/(3*'OddsRatio_working_3-way'!X402^(1/3))*COS(('OddsRatio_working_3-way'!Y402)/3)</f>
        <v>0.53477004445537635</v>
      </c>
      <c r="AG402" s="11">
        <f>-'OddsRatio_working_3-way'!U402/(3*'OddsRatio_working_3-way'!X402^(1/3))*COS(('OddsRatio_working_3-way'!Y402+2*PI())/3)</f>
        <v>-0.29811390965624435</v>
      </c>
      <c r="AH402" s="11">
        <f>-'OddsRatio_working_3-way'!U402/(3*'OddsRatio_working_3-way'!X402^(1/3))*COS(('OddsRatio_working_3-way'!Y402+4*PI())/3)</f>
        <v>-0.23665613479913222</v>
      </c>
      <c r="AI402" s="11">
        <f>'OddsRatio_working_3-way'!U402/(3*'OddsRatio_working_3-way'!X402^(1/3))*SIN(('OddsRatio_working_3-way'!Y402)/3)</f>
        <v>-3.5482662857549217E-2</v>
      </c>
      <c r="AJ402" s="11">
        <f>'OddsRatio_working_3-way'!U402/(3*'OddsRatio_working_3-way'!X402^(1/3))*SIN(('OddsRatio_working_3-way'!Y402+2*PI())/3)</f>
        <v>-0.44538311225251503</v>
      </c>
      <c r="AK402" s="11">
        <f>'OddsRatio_working_3-way'!U402/(3*'OddsRatio_working_3-way'!X402^(1/3))*SIN(('OddsRatio_working_3-way'!Y402+4*PI())/3)</f>
        <v>0.48086577511006406</v>
      </c>
      <c r="AL402" s="11">
        <f>'OddsRatio_working_3-way'!Z402+'OddsRatio_working_3-way'!AF402</f>
        <v>1.0695400889107527</v>
      </c>
      <c r="AM402" s="11">
        <f>'OddsRatio_working_3-way'!AA402+'OddsRatio_working_3-way'!AG402</f>
        <v>-0.59622781931248869</v>
      </c>
      <c r="AN402" s="11">
        <f>'OddsRatio_working_3-way'!AB402+'OddsRatio_working_3-way'!AH402</f>
        <v>-0.47331226959826445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1.0695400889107527</v>
      </c>
      <c r="AS402" s="11">
        <f>IF(('OddsRatio_working_3-way'!X402=0),IF(Q402&gt;0,-Q402^(1/3),(-Q402)^(1/3)),'OddsRatio_working_3-way'!AM402-'OddsRatio_working_3-way'!R402/3)</f>
        <v>-0.59622781931248869</v>
      </c>
      <c r="AT402" s="11">
        <f>IF(('OddsRatio_working_3-way'!X402=0),IF(Q402&gt;0,-Q402^(1/3),(-Q402)^(1/3)),'OddsRatio_working_3-way'!AN402-'OddsRatio_working_3-way'!R402/3)</f>
        <v>-0.47331226959826445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2.04</v>
      </c>
      <c r="B403" s="4">
        <f>IF('True_Odds_Calculator_3-way'!B404="","",'True_Odds_Calculator_3-way'!B404)</f>
        <v>3.53</v>
      </c>
      <c r="C403" s="4">
        <f>IF('True_Odds_Calculator_3-way'!C404="","",'True_Odds_Calculator_3-way'!C404)</f>
        <v>3.59</v>
      </c>
      <c r="D403" s="9">
        <f t="shared" si="91"/>
        <v>0.47010472060338937</v>
      </c>
      <c r="E403" s="9">
        <f t="shared" si="92"/>
        <v>0.26722993184800131</v>
      </c>
      <c r="F403" s="9">
        <f t="shared" si="93"/>
        <v>0.26266534754860937</v>
      </c>
      <c r="G403" s="9">
        <f t="shared" si="94"/>
        <v>1.0838323237289287</v>
      </c>
      <c r="H403" s="9">
        <f t="shared" si="95"/>
        <v>2.1271856166780858</v>
      </c>
      <c r="I403" s="9">
        <f t="shared" si="96"/>
        <v>3.74209577903419</v>
      </c>
      <c r="J403" s="9">
        <f t="shared" si="97"/>
        <v>3.8071257184579248</v>
      </c>
      <c r="K403" s="11">
        <f t="shared" si="98"/>
        <v>0.49019607843137253</v>
      </c>
      <c r="L403" s="11">
        <f t="shared" si="99"/>
        <v>0.28328611898016998</v>
      </c>
      <c r="M403" s="11">
        <f t="shared" si="100"/>
        <v>0.2785515320334262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-0.26360540033795055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0.23827659797338019</v>
      </c>
      <c r="Q403" s="11">
        <f>2*'OddsRatio_working_3-way'!K403*'OddsRatio_working_3-way'!L403*'OddsRatio_working_3-way'!M403</f>
        <v>7.7362531809539017E-2</v>
      </c>
      <c r="R403" s="11">
        <f t="shared" si="101"/>
        <v>0</v>
      </c>
      <c r="S403" s="11">
        <f t="shared" si="102"/>
        <v>-0.90391394739220809</v>
      </c>
      <c r="T403" s="11">
        <f t="shared" si="103"/>
        <v>-0.29347855434811948</v>
      </c>
      <c r="U403" s="11">
        <f>'OddsRatio_working_3-way'!S403-'OddsRatio_working_3-way'!R403^2/3</f>
        <v>-0.90391394739220809</v>
      </c>
      <c r="V403" s="11">
        <f>'OddsRatio_working_3-way'!S403*'OddsRatio_working_3-way'!R403/3-2*'OddsRatio_working_3-way'!R403^3/27-'OddsRatio_working_3-way'!T403</f>
        <v>0.29347855434811948</v>
      </c>
      <c r="W403" s="11">
        <f>'OddsRatio_working_3-way'!V403^2+4*'OddsRatio_working_3-way'!U403^3/27</f>
        <v>-2.3285495675230347E-2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0.16538981040068071</v>
      </c>
      <c r="Y403" s="11">
        <f>IF('OddsRatio_working_3-way'!W403&gt;=0,IF('OddsRatio_working_3-way'!V403+SQRT('OddsRatio_working_3-way'!W403)&gt;0,0,PI()),ACOS('OddsRatio_working_3-way'!V403/(2*'OddsRatio_working_3-way'!X403)))</f>
        <v>0.47948444773746468</v>
      </c>
      <c r="Z403" s="11">
        <f>'OddsRatio_working_3-way'!X403^(1/3)*COS('OddsRatio_working_3-way'!Y403/3)</f>
        <v>0.54191616186446434</v>
      </c>
      <c r="AA403" s="11">
        <f>'OddsRatio_working_3-way'!X403^(1/3)*COS(('OddsRatio_working_3-way'!Y403+2*PI())/3)</f>
        <v>-0.34661283610742116</v>
      </c>
      <c r="AB403" s="11">
        <f>'OddsRatio_working_3-way'!X403^(1/3)*COS(('OddsRatio_working_3-way'!Y403+4*PI())/3)</f>
        <v>-0.19530332575704309</v>
      </c>
      <c r="AC403" s="11">
        <f>'OddsRatio_working_3-way'!X403^(1/3)*SIN('OddsRatio_working_3-way'!Y403/3)</f>
        <v>8.7358586531741306E-2</v>
      </c>
      <c r="AD403" s="11">
        <f>'OddsRatio_working_3-way'!X403^(1/3)*SIN(('OddsRatio_working_3-way'!Y403+2*PI())/3)</f>
        <v>0.42563386963011535</v>
      </c>
      <c r="AE403" s="11">
        <f>'OddsRatio_working_3-way'!X403^(1/3)*SIN(('OddsRatio_working_3-way'!Y403+4*PI())/3)</f>
        <v>-0.51299245616185662</v>
      </c>
      <c r="AF403" s="11">
        <f>-'OddsRatio_working_3-way'!U403/(3*'OddsRatio_working_3-way'!X403^(1/3))*COS(('OddsRatio_working_3-way'!Y403)/3)</f>
        <v>0.54191616186446423</v>
      </c>
      <c r="AG403" s="11">
        <f>-'OddsRatio_working_3-way'!U403/(3*'OddsRatio_working_3-way'!X403^(1/3))*COS(('OddsRatio_working_3-way'!Y403+2*PI())/3)</f>
        <v>-0.34661283610742111</v>
      </c>
      <c r="AH403" s="11">
        <f>-'OddsRatio_working_3-way'!U403/(3*'OddsRatio_working_3-way'!X403^(1/3))*COS(('OddsRatio_working_3-way'!Y403+4*PI())/3)</f>
        <v>-0.19530332575704307</v>
      </c>
      <c r="AI403" s="11">
        <f>'OddsRatio_working_3-way'!U403/(3*'OddsRatio_working_3-way'!X403^(1/3))*SIN(('OddsRatio_working_3-way'!Y403)/3)</f>
        <v>-8.7358586531741292E-2</v>
      </c>
      <c r="AJ403" s="11">
        <f>'OddsRatio_working_3-way'!U403/(3*'OddsRatio_working_3-way'!X403^(1/3))*SIN(('OddsRatio_working_3-way'!Y403+2*PI())/3)</f>
        <v>-0.42563386963011529</v>
      </c>
      <c r="AK403" s="11">
        <f>'OddsRatio_working_3-way'!U403/(3*'OddsRatio_working_3-way'!X403^(1/3))*SIN(('OddsRatio_working_3-way'!Y403+4*PI())/3)</f>
        <v>0.51299245616185651</v>
      </c>
      <c r="AL403" s="11">
        <f>'OddsRatio_working_3-way'!Z403+'OddsRatio_working_3-way'!AF403</f>
        <v>1.0838323237289287</v>
      </c>
      <c r="AM403" s="11">
        <f>'OddsRatio_working_3-way'!AA403+'OddsRatio_working_3-way'!AG403</f>
        <v>-0.69322567221484221</v>
      </c>
      <c r="AN403" s="11">
        <f>'OddsRatio_working_3-way'!AB403+'OddsRatio_working_3-way'!AH403</f>
        <v>-0.39060665151408613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1.0838323237289287</v>
      </c>
      <c r="AS403" s="11">
        <f>IF(('OddsRatio_working_3-way'!X403=0),IF(Q403&gt;0,-Q403^(1/3),(-Q403)^(1/3)),'OddsRatio_working_3-way'!AM403-'OddsRatio_working_3-way'!R403/3)</f>
        <v>-0.69322567221484221</v>
      </c>
      <c r="AT403" s="11">
        <f>IF(('OddsRatio_working_3-way'!X403=0),IF(Q403&gt;0,-Q403^(1/3),(-Q403)^(1/3)),'OddsRatio_working_3-way'!AN403-'OddsRatio_working_3-way'!R403/3)</f>
        <v>-0.39060665151408613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2.16</v>
      </c>
      <c r="B404" s="4">
        <f>IF('True_Odds_Calculator_3-way'!B405="","",'True_Odds_Calculator_3-way'!B405)</f>
        <v>3.18</v>
      </c>
      <c r="C404" s="4">
        <f>IF('True_Odds_Calculator_3-way'!C405="","",'True_Odds_Calculator_3-way'!C405)</f>
        <v>3.74</v>
      </c>
      <c r="D404" s="9">
        <f t="shared" si="91"/>
        <v>0.44596334740710902</v>
      </c>
      <c r="E404" s="9">
        <f t="shared" si="92"/>
        <v>0.29987378673301307</v>
      </c>
      <c r="F404" s="9">
        <f t="shared" si="93"/>
        <v>0.25416286585987796</v>
      </c>
      <c r="G404" s="9">
        <f t="shared" si="94"/>
        <v>1.0709799510123936</v>
      </c>
      <c r="H404" s="9">
        <f t="shared" si="95"/>
        <v>2.2423367431743766</v>
      </c>
      <c r="I404" s="9">
        <f t="shared" si="96"/>
        <v>3.3347362932070186</v>
      </c>
      <c r="J404" s="9">
        <f t="shared" si="97"/>
        <v>3.9344850657739596</v>
      </c>
      <c r="K404" s="11">
        <f t="shared" si="98"/>
        <v>0.46296296296296291</v>
      </c>
      <c r="L404" s="11">
        <f t="shared" si="99"/>
        <v>0.31446540880503143</v>
      </c>
      <c r="M404" s="11">
        <f t="shared" si="100"/>
        <v>0.26737967914438499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-0.26971964060384346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0.23667430252705868</v>
      </c>
      <c r="Q404" s="11">
        <f>2*'OddsRatio_working_3-way'!K404*'OddsRatio_working_3-way'!L404*'OddsRatio_working_3-way'!M404</f>
        <v>7.7853388989164038E-2</v>
      </c>
      <c r="R404" s="11">
        <f t="shared" si="101"/>
        <v>0</v>
      </c>
      <c r="S404" s="11">
        <f t="shared" si="102"/>
        <v>-0.87748264085328209</v>
      </c>
      <c r="T404" s="11">
        <f t="shared" si="103"/>
        <v>-0.28864560554384278</v>
      </c>
      <c r="U404" s="11">
        <f>'OddsRatio_working_3-way'!S404-'OddsRatio_working_3-way'!R404^2/3</f>
        <v>-0.87748264085328209</v>
      </c>
      <c r="V404" s="11">
        <f>'OddsRatio_working_3-way'!S404*'OddsRatio_working_3-way'!R404/3-2*'OddsRatio_working_3-way'!R404^3/27-'OddsRatio_working_3-way'!T404</f>
        <v>0.28864560554384278</v>
      </c>
      <c r="W404" s="11">
        <f>'OddsRatio_working_3-way'!V404^2+4*'OddsRatio_working_3-way'!U404^3/27</f>
        <v>-1.6778586283764593E-2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0.1581888680371791</v>
      </c>
      <c r="Y404" s="11">
        <f>IF('OddsRatio_working_3-way'!W404&gt;=0,IF('OddsRatio_working_3-way'!V404+SQRT('OddsRatio_working_3-way'!W404)&gt;0,0,PI()),ACOS('OddsRatio_working_3-way'!V404/(2*'OddsRatio_working_3-way'!X404)))</f>
        <v>0.42182105296690842</v>
      </c>
      <c r="Z404" s="11">
        <f>'OddsRatio_working_3-way'!X404^(1/3)*COS('OddsRatio_working_3-way'!Y404/3)</f>
        <v>0.53548997550619692</v>
      </c>
      <c r="AA404" s="11">
        <f>'OddsRatio_working_3-way'!X404^(1/3)*COS(('OddsRatio_working_3-way'!Y404+2*PI())/3)</f>
        <v>-0.33338434189830651</v>
      </c>
      <c r="AB404" s="11">
        <f>'OddsRatio_working_3-way'!X404^(1/3)*COS(('OddsRatio_working_3-way'!Y404+4*PI())/3)</f>
        <v>-0.20210563360789052</v>
      </c>
      <c r="AC404" s="11">
        <f>'OddsRatio_working_3-way'!X404^(1/3)*SIN('OddsRatio_working_3-way'!Y404/3)</f>
        <v>7.5793797570338189E-2</v>
      </c>
      <c r="AD404" s="11">
        <f>'OddsRatio_working_3-way'!X404^(1/3)*SIN(('OddsRatio_working_3-way'!Y404+2*PI())/3)</f>
        <v>0.42585102347510428</v>
      </c>
      <c r="AE404" s="11">
        <f>'OddsRatio_working_3-way'!X404^(1/3)*SIN(('OddsRatio_working_3-way'!Y404+4*PI())/3)</f>
        <v>-0.50164482104544239</v>
      </c>
      <c r="AF404" s="11">
        <f>-'OddsRatio_working_3-way'!U404/(3*'OddsRatio_working_3-way'!X404^(1/3))*COS(('OddsRatio_working_3-way'!Y404)/3)</f>
        <v>0.53548997550619681</v>
      </c>
      <c r="AG404" s="11">
        <f>-'OddsRatio_working_3-way'!U404/(3*'OddsRatio_working_3-way'!X404^(1/3))*COS(('OddsRatio_working_3-way'!Y404+2*PI())/3)</f>
        <v>-0.33338434189830646</v>
      </c>
      <c r="AH404" s="11">
        <f>-'OddsRatio_working_3-way'!U404/(3*'OddsRatio_working_3-way'!X404^(1/3))*COS(('OddsRatio_working_3-way'!Y404+4*PI())/3)</f>
        <v>-0.20210563360789047</v>
      </c>
      <c r="AI404" s="11">
        <f>'OddsRatio_working_3-way'!U404/(3*'OddsRatio_working_3-way'!X404^(1/3))*SIN(('OddsRatio_working_3-way'!Y404)/3)</f>
        <v>-7.5793797570338176E-2</v>
      </c>
      <c r="AJ404" s="11">
        <f>'OddsRatio_working_3-way'!U404/(3*'OddsRatio_working_3-way'!X404^(1/3))*SIN(('OddsRatio_working_3-way'!Y404+2*PI())/3)</f>
        <v>-0.42585102347510423</v>
      </c>
      <c r="AK404" s="11">
        <f>'OddsRatio_working_3-way'!U404/(3*'OddsRatio_working_3-way'!X404^(1/3))*SIN(('OddsRatio_working_3-way'!Y404+4*PI())/3)</f>
        <v>0.50164482104544228</v>
      </c>
      <c r="AL404" s="11">
        <f>'OddsRatio_working_3-way'!Z404+'OddsRatio_working_3-way'!AF404</f>
        <v>1.0709799510123936</v>
      </c>
      <c r="AM404" s="11">
        <f>'OddsRatio_working_3-way'!AA404+'OddsRatio_working_3-way'!AG404</f>
        <v>-0.66676868379661292</v>
      </c>
      <c r="AN404" s="11">
        <f>'OddsRatio_working_3-way'!AB404+'OddsRatio_working_3-way'!AH404</f>
        <v>-0.40421126721578099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1.0709799510123936</v>
      </c>
      <c r="AS404" s="11">
        <f>IF(('OddsRatio_working_3-way'!X404=0),IF(Q404&gt;0,-Q404^(1/3),(-Q404)^(1/3)),'OddsRatio_working_3-way'!AM404-'OddsRatio_working_3-way'!R404/3)</f>
        <v>-0.66676868379661292</v>
      </c>
      <c r="AT404" s="11">
        <f>IF(('OddsRatio_working_3-way'!X404=0),IF(Q404&gt;0,-Q404^(1/3),(-Q404)^(1/3)),'OddsRatio_working_3-way'!AN404-'OddsRatio_working_3-way'!R404/3)</f>
        <v>-0.40421126721578099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5.12</v>
      </c>
      <c r="B405" s="4">
        <f>IF('True_Odds_Calculator_3-way'!B406="","",'True_Odds_Calculator_3-way'!B406)</f>
        <v>3.9</v>
      </c>
      <c r="C405" s="4">
        <f>IF('True_Odds_Calculator_3-way'!C406="","",'True_Odds_Calculator_3-way'!C406)</f>
        <v>1.66</v>
      </c>
      <c r="D405" s="9">
        <f t="shared" si="91"/>
        <v>0.18107535294060603</v>
      </c>
      <c r="E405" s="9">
        <f t="shared" si="92"/>
        <v>0.23904245640627547</v>
      </c>
      <c r="F405" s="9">
        <f t="shared" si="93"/>
        <v>0.57988219065311841</v>
      </c>
      <c r="G405" s="9">
        <f t="shared" si="94"/>
        <v>1.0977094065557162</v>
      </c>
      <c r="H405" s="9">
        <f t="shared" si="95"/>
        <v>5.5225627550095506</v>
      </c>
      <c r="I405" s="9">
        <f t="shared" si="96"/>
        <v>4.1833572790115765</v>
      </c>
      <c r="J405" s="9">
        <f t="shared" si="97"/>
        <v>1.7244882083267723</v>
      </c>
      <c r="K405" s="11">
        <f t="shared" si="98"/>
        <v>0.1953125</v>
      </c>
      <c r="L405" s="11">
        <f t="shared" si="99"/>
        <v>0.25641025641025644</v>
      </c>
      <c r="M405" s="11">
        <f t="shared" si="100"/>
        <v>0.60240963855421692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-0.23790112372567174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0.23169601482854496</v>
      </c>
      <c r="Q405" s="11">
        <f>2*'OddsRatio_working_3-way'!K405*'OddsRatio_working_3-way'!L405*'OddsRatio_working_3-way'!M405</f>
        <v>6.0337503861600264E-2</v>
      </c>
      <c r="R405" s="11">
        <f t="shared" si="101"/>
        <v>0</v>
      </c>
      <c r="S405" s="11">
        <f t="shared" si="102"/>
        <v>-0.97391727790120908</v>
      </c>
      <c r="T405" s="11">
        <f t="shared" si="103"/>
        <v>-0.25362429112010659</v>
      </c>
      <c r="U405" s="11">
        <f>'OddsRatio_working_3-way'!S405-'OddsRatio_working_3-way'!R405^2/3</f>
        <v>-0.97391727790120908</v>
      </c>
      <c r="V405" s="11">
        <f>'OddsRatio_working_3-way'!S405*'OddsRatio_working_3-way'!R405/3-2*'OddsRatio_working_3-way'!R405^3/27-'OddsRatio_working_3-way'!T405</f>
        <v>0.25362429112010659</v>
      </c>
      <c r="W405" s="11">
        <f>'OddsRatio_working_3-way'!V405^2+4*'OddsRatio_working_3-way'!U405^3/27</f>
        <v>-7.2530276670140947E-2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0.184969968992481</v>
      </c>
      <c r="Y405" s="11">
        <f>IF('OddsRatio_working_3-way'!W405&gt;=0,IF('OddsRatio_working_3-way'!V405+SQRT('OddsRatio_working_3-way'!W405)&gt;0,0,PI()),ACOS('OddsRatio_working_3-way'!V405/(2*'OddsRatio_working_3-way'!X405)))</f>
        <v>0.81539299564776579</v>
      </c>
      <c r="Z405" s="11">
        <f>'OddsRatio_working_3-way'!X405^(1/3)*COS('OddsRatio_working_3-way'!Y405/3)</f>
        <v>0.54885470327785812</v>
      </c>
      <c r="AA405" s="11">
        <f>'OddsRatio_working_3-way'!X405^(1/3)*COS(('OddsRatio_working_3-way'!Y405+2*PI())/3)</f>
        <v>-0.40689699152910541</v>
      </c>
      <c r="AB405" s="11">
        <f>'OddsRatio_working_3-way'!X405^(1/3)*COS(('OddsRatio_working_3-way'!Y405+4*PI())/3)</f>
        <v>-0.14195771174875257</v>
      </c>
      <c r="AC405" s="11">
        <f>'OddsRatio_working_3-way'!X405^(1/3)*SIN('OddsRatio_working_3-way'!Y405/3)</f>
        <v>0.15296276450009219</v>
      </c>
      <c r="AD405" s="11">
        <f>'OddsRatio_working_3-way'!X405^(1/3)*SIN(('OddsRatio_working_3-way'!Y405+2*PI())/3)</f>
        <v>0.39884073377514923</v>
      </c>
      <c r="AE405" s="11">
        <f>'OddsRatio_working_3-way'!X405^(1/3)*SIN(('OddsRatio_working_3-way'!Y405+4*PI())/3)</f>
        <v>-0.55180349827524144</v>
      </c>
      <c r="AF405" s="11">
        <f>-'OddsRatio_working_3-way'!U405/(3*'OddsRatio_working_3-way'!X405^(1/3))*COS(('OddsRatio_working_3-way'!Y405)/3)</f>
        <v>0.54885470327785824</v>
      </c>
      <c r="AG405" s="11">
        <f>-'OddsRatio_working_3-way'!U405/(3*'OddsRatio_working_3-way'!X405^(1/3))*COS(('OddsRatio_working_3-way'!Y405+2*PI())/3)</f>
        <v>-0.40689699152910552</v>
      </c>
      <c r="AH405" s="11">
        <f>-'OddsRatio_working_3-way'!U405/(3*'OddsRatio_working_3-way'!X405^(1/3))*COS(('OddsRatio_working_3-way'!Y405+4*PI())/3)</f>
        <v>-0.1419577117487526</v>
      </c>
      <c r="AI405" s="11">
        <f>'OddsRatio_working_3-way'!U405/(3*'OddsRatio_working_3-way'!X405^(1/3))*SIN(('OddsRatio_working_3-way'!Y405)/3)</f>
        <v>-0.15296276450009222</v>
      </c>
      <c r="AJ405" s="11">
        <f>'OddsRatio_working_3-way'!U405/(3*'OddsRatio_working_3-way'!X405^(1/3))*SIN(('OddsRatio_working_3-way'!Y405+2*PI())/3)</f>
        <v>-0.39884073377514928</v>
      </c>
      <c r="AK405" s="11">
        <f>'OddsRatio_working_3-way'!U405/(3*'OddsRatio_working_3-way'!X405^(1/3))*SIN(('OddsRatio_working_3-way'!Y405+4*PI())/3)</f>
        <v>0.55180349827524156</v>
      </c>
      <c r="AL405" s="11">
        <f>'OddsRatio_working_3-way'!Z405+'OddsRatio_working_3-way'!AF405</f>
        <v>1.0977094065557162</v>
      </c>
      <c r="AM405" s="11">
        <f>'OddsRatio_working_3-way'!AA405+'OddsRatio_working_3-way'!AG405</f>
        <v>-0.81379398305821093</v>
      </c>
      <c r="AN405" s="11">
        <f>'OddsRatio_working_3-way'!AB405+'OddsRatio_working_3-way'!AH405</f>
        <v>-0.2839154234975052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1.0977094065557162</v>
      </c>
      <c r="AS405" s="11">
        <f>IF(('OddsRatio_working_3-way'!X405=0),IF(Q405&gt;0,-Q405^(1/3),(-Q405)^(1/3)),'OddsRatio_working_3-way'!AM405-'OddsRatio_working_3-way'!R405/3)</f>
        <v>-0.81379398305821093</v>
      </c>
      <c r="AT405" s="11">
        <f>IF(('OddsRatio_working_3-way'!X405=0),IF(Q405&gt;0,-Q405^(1/3),(-Q405)^(1/3)),'OddsRatio_working_3-way'!AN405-'OddsRatio_working_3-way'!R405/3)</f>
        <v>-0.2839154234975052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1.89</v>
      </c>
      <c r="B406" s="4">
        <f>IF('True_Odds_Calculator_3-way'!B407="","",'True_Odds_Calculator_3-way'!B407)</f>
        <v>3.49</v>
      </c>
      <c r="C406" s="4">
        <f>IF('True_Odds_Calculator_3-way'!C407="","",'True_Odds_Calculator_3-way'!C407)</f>
        <v>4.2300000000000004</v>
      </c>
      <c r="D406" s="9">
        <f t="shared" si="91"/>
        <v>0.50838058168776434</v>
      </c>
      <c r="E406" s="9">
        <f t="shared" si="92"/>
        <v>0.26986826184821089</v>
      </c>
      <c r="F406" s="9">
        <f t="shared" si="93"/>
        <v>0.22175115646402485</v>
      </c>
      <c r="G406" s="9">
        <f t="shared" si="94"/>
        <v>1.086550880948896</v>
      </c>
      <c r="H406" s="9">
        <f t="shared" si="95"/>
        <v>1.9670302840445173</v>
      </c>
      <c r="I406" s="9">
        <f t="shared" si="96"/>
        <v>3.7055116935627517</v>
      </c>
      <c r="J406" s="9">
        <f t="shared" si="97"/>
        <v>4.5095593454649334</v>
      </c>
      <c r="K406" s="11">
        <f t="shared" si="98"/>
        <v>0.52910052910052918</v>
      </c>
      <c r="L406" s="11">
        <f t="shared" si="99"/>
        <v>0.28653295128939826</v>
      </c>
      <c r="M406" s="11">
        <f t="shared" si="100"/>
        <v>0.23640661938534277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-0.25654542696140781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0.23690480043315232</v>
      </c>
      <c r="Q406" s="11">
        <f>2*'OddsRatio_working_3-way'!K406*'OddsRatio_working_3-way'!L406*'OddsRatio_working_3-way'!M406</f>
        <v>7.1680726303525649E-2</v>
      </c>
      <c r="R406" s="11">
        <f t="shared" si="101"/>
        <v>0</v>
      </c>
      <c r="S406" s="11">
        <f t="shared" si="102"/>
        <v>-0.92344191529397235</v>
      </c>
      <c r="T406" s="11">
        <f t="shared" si="103"/>
        <v>-0.27940753866685997</v>
      </c>
      <c r="U406" s="11">
        <f>'OddsRatio_working_3-way'!S406-'OddsRatio_working_3-way'!R406^2/3</f>
        <v>-0.92344191529397235</v>
      </c>
      <c r="V406" s="11">
        <f>'OddsRatio_working_3-way'!S406*'OddsRatio_working_3-way'!R406/3-2*'OddsRatio_working_3-way'!R406^3/27-'OddsRatio_working_3-way'!T406</f>
        <v>0.27940753866685997</v>
      </c>
      <c r="W406" s="11">
        <f>'OddsRatio_working_3-way'!V406^2+4*'OddsRatio_working_3-way'!U406^3/27</f>
        <v>-3.8592234625805633E-2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0.17077822408732216</v>
      </c>
      <c r="Y406" s="11">
        <f>IF('OddsRatio_working_3-way'!W406&gt;=0,IF('OddsRatio_working_3-way'!V406+SQRT('OddsRatio_working_3-way'!W406)&gt;0,0,PI()),ACOS('OddsRatio_working_3-way'!V406/(2*'OddsRatio_working_3-way'!X406)))</f>
        <v>0.61279778029730936</v>
      </c>
      <c r="Z406" s="11">
        <f>'OddsRatio_working_3-way'!X406^(1/3)*COS('OddsRatio_working_3-way'!Y406/3)</f>
        <v>0.54327544047444798</v>
      </c>
      <c r="AA406" s="11">
        <f>'OddsRatio_working_3-way'!X406^(1/3)*COS(('OddsRatio_working_3-way'!Y406+2*PI())/3)</f>
        <v>-0.36910220431457363</v>
      </c>
      <c r="AB406" s="11">
        <f>'OddsRatio_working_3-way'!X406^(1/3)*COS(('OddsRatio_working_3-way'!Y406+4*PI())/3)</f>
        <v>-0.17417323615987435</v>
      </c>
      <c r="AC406" s="11">
        <f>'OddsRatio_working_3-way'!X406^(1/3)*SIN('OddsRatio_working_3-way'!Y406/3)</f>
        <v>0.11254229223697165</v>
      </c>
      <c r="AD406" s="11">
        <f>'OddsRatio_working_3-way'!X406^(1/3)*SIN(('OddsRatio_working_3-way'!Y406+2*PI())/3)</f>
        <v>0.41421918658456686</v>
      </c>
      <c r="AE406" s="11">
        <f>'OddsRatio_working_3-way'!X406^(1/3)*SIN(('OddsRatio_working_3-way'!Y406+4*PI())/3)</f>
        <v>-0.52676147882153845</v>
      </c>
      <c r="AF406" s="11">
        <f>-'OddsRatio_working_3-way'!U406/(3*'OddsRatio_working_3-way'!X406^(1/3))*COS(('OddsRatio_working_3-way'!Y406)/3)</f>
        <v>0.54327544047444787</v>
      </c>
      <c r="AG406" s="11">
        <f>-'OddsRatio_working_3-way'!U406/(3*'OddsRatio_working_3-way'!X406^(1/3))*COS(('OddsRatio_working_3-way'!Y406+2*PI())/3)</f>
        <v>-0.36910220431457358</v>
      </c>
      <c r="AH406" s="11">
        <f>-'OddsRatio_working_3-way'!U406/(3*'OddsRatio_working_3-way'!X406^(1/3))*COS(('OddsRatio_working_3-way'!Y406+4*PI())/3)</f>
        <v>-0.17417323615987432</v>
      </c>
      <c r="AI406" s="11">
        <f>'OddsRatio_working_3-way'!U406/(3*'OddsRatio_working_3-way'!X406^(1/3))*SIN(('OddsRatio_working_3-way'!Y406)/3)</f>
        <v>-0.11254229223697164</v>
      </c>
      <c r="AJ406" s="11">
        <f>'OddsRatio_working_3-way'!U406/(3*'OddsRatio_working_3-way'!X406^(1/3))*SIN(('OddsRatio_working_3-way'!Y406+2*PI())/3)</f>
        <v>-0.4142191865845668</v>
      </c>
      <c r="AK406" s="11">
        <f>'OddsRatio_working_3-way'!U406/(3*'OddsRatio_working_3-way'!X406^(1/3))*SIN(('OddsRatio_working_3-way'!Y406+4*PI())/3)</f>
        <v>0.52676147882153834</v>
      </c>
      <c r="AL406" s="11">
        <f>'OddsRatio_working_3-way'!Z406+'OddsRatio_working_3-way'!AF406</f>
        <v>1.086550880948896</v>
      </c>
      <c r="AM406" s="11">
        <f>'OddsRatio_working_3-way'!AA406+'OddsRatio_working_3-way'!AG406</f>
        <v>-0.73820440862914727</v>
      </c>
      <c r="AN406" s="11">
        <f>'OddsRatio_working_3-way'!AB406+'OddsRatio_working_3-way'!AH406</f>
        <v>-0.34834647231974869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1.086550880948896</v>
      </c>
      <c r="AS406" s="11">
        <f>IF(('OddsRatio_working_3-way'!X406=0),IF(Q406&gt;0,-Q406^(1/3),(-Q406)^(1/3)),'OddsRatio_working_3-way'!AM406-'OddsRatio_working_3-way'!R406/3)</f>
        <v>-0.73820440862914727</v>
      </c>
      <c r="AT406" s="11">
        <f>IF(('OddsRatio_working_3-way'!X406=0),IF(Q406&gt;0,-Q406^(1/3),(-Q406)^(1/3)),'OddsRatio_working_3-way'!AN406-'OddsRatio_working_3-way'!R406/3)</f>
        <v>-0.34834647231974869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1.57</v>
      </c>
      <c r="B407" s="4">
        <f>IF('True_Odds_Calculator_3-way'!B408="","",'True_Odds_Calculator_3-way'!B408)</f>
        <v>3.89</v>
      </c>
      <c r="C407" s="4">
        <f>IF('True_Odds_Calculator_3-way'!C408="","",'True_Odds_Calculator_3-way'!C408)</f>
        <v>6.15</v>
      </c>
      <c r="D407" s="9">
        <f t="shared" si="91"/>
        <v>0.61290981961117041</v>
      </c>
      <c r="E407" s="9">
        <f t="shared" si="92"/>
        <v>0.23797471690685754</v>
      </c>
      <c r="F407" s="9">
        <f t="shared" si="93"/>
        <v>0.14911546348197233</v>
      </c>
      <c r="G407" s="9">
        <f t="shared" si="94"/>
        <v>1.1080024465268807</v>
      </c>
      <c r="H407" s="9">
        <f t="shared" si="95"/>
        <v>1.6315613945203216</v>
      </c>
      <c r="I407" s="9">
        <f t="shared" si="96"/>
        <v>4.2021270704626845</v>
      </c>
      <c r="J407" s="9">
        <f t="shared" si="97"/>
        <v>6.7062125996134361</v>
      </c>
      <c r="K407" s="11">
        <f t="shared" si="98"/>
        <v>0.63694267515923564</v>
      </c>
      <c r="L407" s="11">
        <f t="shared" si="99"/>
        <v>0.25706940874035988</v>
      </c>
      <c r="M407" s="11">
        <f t="shared" si="100"/>
        <v>0.16260162601626016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-0.22586844292296349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0.22923386766656295</v>
      </c>
      <c r="Q407" s="11">
        <f>2*'OddsRatio_working_3-way'!K407*'OddsRatio_working_3-way'!L407*'OddsRatio_working_3-way'!M407</f>
        <v>5.3248285172256202E-2</v>
      </c>
      <c r="R407" s="11">
        <f t="shared" si="101"/>
        <v>0</v>
      </c>
      <c r="S407" s="11">
        <f t="shared" si="102"/>
        <v>-1.014899933341938</v>
      </c>
      <c r="T407" s="11">
        <f t="shared" si="103"/>
        <v>-0.23574911343599023</v>
      </c>
      <c r="U407" s="11">
        <f>'OddsRatio_working_3-way'!S407-'OddsRatio_working_3-way'!R407^2/3</f>
        <v>-1.014899933341938</v>
      </c>
      <c r="V407" s="11">
        <f>'OddsRatio_working_3-way'!S407*'OddsRatio_working_3-way'!R407/3-2*'OddsRatio_working_3-way'!R407^3/27-'OddsRatio_working_3-way'!T407</f>
        <v>0.23574911343599023</v>
      </c>
      <c r="W407" s="11">
        <f>'OddsRatio_working_3-way'!V407^2+4*'OddsRatio_working_3-way'!U407^3/27</f>
        <v>-9.9291856546915025E-2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0.19676731247387763</v>
      </c>
      <c r="Y407" s="11">
        <f>IF('OddsRatio_working_3-way'!W407&gt;=0,IF('OddsRatio_working_3-way'!V407+SQRT('OddsRatio_working_3-way'!W407)&gt;0,0,PI()),ACOS('OddsRatio_working_3-way'!V407/(2*'OddsRatio_working_3-way'!X407)))</f>
        <v>0.92847521973328218</v>
      </c>
      <c r="Z407" s="11">
        <f>'OddsRatio_working_3-way'!X407^(1/3)*COS('OddsRatio_working_3-way'!Y407/3)</f>
        <v>0.55400122326344037</v>
      </c>
      <c r="AA407" s="11">
        <f>'OddsRatio_working_3-way'!X407^(1/3)*COS(('OddsRatio_working_3-way'!Y407+2*PI())/3)</f>
        <v>-0.43041823383478783</v>
      </c>
      <c r="AB407" s="11">
        <f>'OddsRatio_working_3-way'!X407^(1/3)*COS(('OddsRatio_working_3-way'!Y407+4*PI())/3)</f>
        <v>-0.12358298942865249</v>
      </c>
      <c r="AC407" s="11">
        <f>'OddsRatio_working_3-way'!X407^(1/3)*SIN('OddsRatio_working_3-way'!Y407/3)</f>
        <v>0.17715141095474685</v>
      </c>
      <c r="AD407" s="11">
        <f>'OddsRatio_working_3-way'!X407^(1/3)*SIN(('OddsRatio_working_3-way'!Y407+2*PI())/3)</f>
        <v>0.39120342759642057</v>
      </c>
      <c r="AE407" s="11">
        <f>'OddsRatio_working_3-way'!X407^(1/3)*SIN(('OddsRatio_working_3-way'!Y407+4*PI())/3)</f>
        <v>-0.56835483855116742</v>
      </c>
      <c r="AF407" s="11">
        <f>-'OddsRatio_working_3-way'!U407/(3*'OddsRatio_working_3-way'!X407^(1/3))*COS(('OddsRatio_working_3-way'!Y407)/3)</f>
        <v>0.55400122326344037</v>
      </c>
      <c r="AG407" s="11">
        <f>-'OddsRatio_working_3-way'!U407/(3*'OddsRatio_working_3-way'!X407^(1/3))*COS(('OddsRatio_working_3-way'!Y407+2*PI())/3)</f>
        <v>-0.43041823383478783</v>
      </c>
      <c r="AH407" s="11">
        <f>-'OddsRatio_working_3-way'!U407/(3*'OddsRatio_working_3-way'!X407^(1/3))*COS(('OddsRatio_working_3-way'!Y407+4*PI())/3)</f>
        <v>-0.12358298942865249</v>
      </c>
      <c r="AI407" s="11">
        <f>'OddsRatio_working_3-way'!U407/(3*'OddsRatio_working_3-way'!X407^(1/3))*SIN(('OddsRatio_working_3-way'!Y407)/3)</f>
        <v>-0.17715141095474685</v>
      </c>
      <c r="AJ407" s="11">
        <f>'OddsRatio_working_3-way'!U407/(3*'OddsRatio_working_3-way'!X407^(1/3))*SIN(('OddsRatio_working_3-way'!Y407+2*PI())/3)</f>
        <v>-0.39120342759642057</v>
      </c>
      <c r="AK407" s="11">
        <f>'OddsRatio_working_3-way'!U407/(3*'OddsRatio_working_3-way'!X407^(1/3))*SIN(('OddsRatio_working_3-way'!Y407+4*PI())/3)</f>
        <v>0.56835483855116742</v>
      </c>
      <c r="AL407" s="11">
        <f>'OddsRatio_working_3-way'!Z407+'OddsRatio_working_3-way'!AF407</f>
        <v>1.1080024465268807</v>
      </c>
      <c r="AM407" s="11">
        <f>'OddsRatio_working_3-way'!AA407+'OddsRatio_working_3-way'!AG407</f>
        <v>-0.86083646766957567</v>
      </c>
      <c r="AN407" s="11">
        <f>'OddsRatio_working_3-way'!AB407+'OddsRatio_working_3-way'!AH407</f>
        <v>-0.24716597885730499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1.1080024465268807</v>
      </c>
      <c r="AS407" s="11">
        <f>IF(('OddsRatio_working_3-way'!X407=0),IF(Q407&gt;0,-Q407^(1/3),(-Q407)^(1/3)),'OddsRatio_working_3-way'!AM407-'OddsRatio_working_3-way'!R407/3)</f>
        <v>-0.86083646766957567</v>
      </c>
      <c r="AT407" s="11">
        <f>IF(('OddsRatio_working_3-way'!X407=0),IF(Q407&gt;0,-Q407^(1/3),(-Q407)^(1/3)),'OddsRatio_working_3-way'!AN407-'OddsRatio_working_3-way'!R407/3)</f>
        <v>-0.24716597885730499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4.8</v>
      </c>
      <c r="B408" s="4">
        <f>IF('True_Odds_Calculator_3-way'!B409="","",'True_Odds_Calculator_3-way'!B409)</f>
        <v>3.82</v>
      </c>
      <c r="C408" s="4">
        <f>IF('True_Odds_Calculator_3-way'!C409="","",'True_Odds_Calculator_3-way'!C409)</f>
        <v>1.71</v>
      </c>
      <c r="D408" s="9">
        <f t="shared" si="91"/>
        <v>0.19349780768207017</v>
      </c>
      <c r="E408" s="9">
        <f t="shared" si="92"/>
        <v>0.24431315281005636</v>
      </c>
      <c r="F408" s="9">
        <f t="shared" si="93"/>
        <v>0.56218903950787347</v>
      </c>
      <c r="G408" s="9">
        <f t="shared" si="94"/>
        <v>1.0968466339409615</v>
      </c>
      <c r="H408" s="9">
        <f t="shared" si="95"/>
        <v>5.1680172089756535</v>
      </c>
      <c r="I408" s="9">
        <f t="shared" si="96"/>
        <v>4.0931075077135111</v>
      </c>
      <c r="J408" s="9">
        <f t="shared" si="97"/>
        <v>1.7787611100980829</v>
      </c>
      <c r="K408" s="11">
        <f t="shared" si="98"/>
        <v>0.20833333333333334</v>
      </c>
      <c r="L408" s="11">
        <f t="shared" si="99"/>
        <v>0.26178010471204188</v>
      </c>
      <c r="M408" s="11">
        <f t="shared" si="100"/>
        <v>0.58479532163742687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-0.2426556137289122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0.23377779818948186</v>
      </c>
      <c r="Q408" s="11">
        <f>2*'OddsRatio_working_3-way'!K408*'OddsRatio_working_3-way'!L408*'OddsRatio_working_3-way'!M408</f>
        <v>6.3786575222232425E-2</v>
      </c>
      <c r="R408" s="11">
        <f t="shared" si="101"/>
        <v>0</v>
      </c>
      <c r="S408" s="11">
        <f t="shared" si="102"/>
        <v>-0.96341392888874855</v>
      </c>
      <c r="T408" s="11">
        <f t="shared" si="103"/>
        <v>-0.26286873912380587</v>
      </c>
      <c r="U408" s="11">
        <f>'OddsRatio_working_3-way'!S408-'OddsRatio_working_3-way'!R408^2/3</f>
        <v>-0.96341392888874855</v>
      </c>
      <c r="V408" s="11">
        <f>'OddsRatio_working_3-way'!S408*'OddsRatio_working_3-way'!R408/3-2*'OddsRatio_working_3-way'!R408^3/27-'OddsRatio_working_3-way'!T408</f>
        <v>0.26286873912380587</v>
      </c>
      <c r="W408" s="11">
        <f>'OddsRatio_working_3-way'!V408^2+4*'OddsRatio_working_3-way'!U408^3/27</f>
        <v>-6.3375349920758994E-2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0.1819857988479448</v>
      </c>
      <c r="Y408" s="11">
        <f>IF('OddsRatio_working_3-way'!W408&gt;=0,IF('OddsRatio_working_3-way'!V408+SQRT('OddsRatio_working_3-way'!W408)&gt;0,0,PI()),ACOS('OddsRatio_working_3-way'!V408/(2*'OddsRatio_working_3-way'!X408)))</f>
        <v>0.76378505442125477</v>
      </c>
      <c r="Z408" s="11">
        <f>'OddsRatio_working_3-way'!X408^(1/3)*COS('OddsRatio_working_3-way'!Y408/3)</f>
        <v>0.54842331697048075</v>
      </c>
      <c r="AA408" s="11">
        <f>'OddsRatio_working_3-way'!X408^(1/3)*COS(('OddsRatio_working_3-way'!Y408+2*PI())/3)</f>
        <v>-0.39781336265839817</v>
      </c>
      <c r="AB408" s="11">
        <f>'OddsRatio_working_3-way'!X408^(1/3)*COS(('OddsRatio_working_3-way'!Y408+4*PI())/3)</f>
        <v>-0.15060995431208232</v>
      </c>
      <c r="AC408" s="11">
        <f>'OddsRatio_working_3-way'!X408^(1/3)*SIN('OddsRatio_working_3-way'!Y408/3)</f>
        <v>0.14272295435333837</v>
      </c>
      <c r="AD408" s="11">
        <f>'OddsRatio_working_3-way'!X408^(1/3)*SIN(('OddsRatio_working_3-way'!Y408+2*PI())/3)</f>
        <v>0.40358704734749273</v>
      </c>
      <c r="AE408" s="11">
        <f>'OddsRatio_working_3-way'!X408^(1/3)*SIN(('OddsRatio_working_3-way'!Y408+4*PI())/3)</f>
        <v>-0.54631000170083099</v>
      </c>
      <c r="AF408" s="11">
        <f>-'OddsRatio_working_3-way'!U408/(3*'OddsRatio_working_3-way'!X408^(1/3))*COS(('OddsRatio_working_3-way'!Y408)/3)</f>
        <v>0.54842331697048075</v>
      </c>
      <c r="AG408" s="11">
        <f>-'OddsRatio_working_3-way'!U408/(3*'OddsRatio_working_3-way'!X408^(1/3))*COS(('OddsRatio_working_3-way'!Y408+2*PI())/3)</f>
        <v>-0.39781336265839817</v>
      </c>
      <c r="AH408" s="11">
        <f>-'OddsRatio_working_3-way'!U408/(3*'OddsRatio_working_3-way'!X408^(1/3))*COS(('OddsRatio_working_3-way'!Y408+4*PI())/3)</f>
        <v>-0.15060995431208232</v>
      </c>
      <c r="AI408" s="11">
        <f>'OddsRatio_working_3-way'!U408/(3*'OddsRatio_working_3-way'!X408^(1/3))*SIN(('OddsRatio_working_3-way'!Y408)/3)</f>
        <v>-0.14272295435333837</v>
      </c>
      <c r="AJ408" s="11">
        <f>'OddsRatio_working_3-way'!U408/(3*'OddsRatio_working_3-way'!X408^(1/3))*SIN(('OddsRatio_working_3-way'!Y408+2*PI())/3)</f>
        <v>-0.40358704734749273</v>
      </c>
      <c r="AK408" s="11">
        <f>'OddsRatio_working_3-way'!U408/(3*'OddsRatio_working_3-way'!X408^(1/3))*SIN(('OddsRatio_working_3-way'!Y408+4*PI())/3)</f>
        <v>0.54631000170083099</v>
      </c>
      <c r="AL408" s="11">
        <f>'OddsRatio_working_3-way'!Z408+'OddsRatio_working_3-way'!AF408</f>
        <v>1.0968466339409615</v>
      </c>
      <c r="AM408" s="11">
        <f>'OddsRatio_working_3-way'!AA408+'OddsRatio_working_3-way'!AG408</f>
        <v>-0.79562672531679635</v>
      </c>
      <c r="AN408" s="11">
        <f>'OddsRatio_working_3-way'!AB408+'OddsRatio_working_3-way'!AH408</f>
        <v>-0.30121990862416465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1.0968466339409615</v>
      </c>
      <c r="AS408" s="11">
        <f>IF(('OddsRatio_working_3-way'!X408=0),IF(Q408&gt;0,-Q408^(1/3),(-Q408)^(1/3)),'OddsRatio_working_3-way'!AM408-'OddsRatio_working_3-way'!R408/3)</f>
        <v>-0.79562672531679635</v>
      </c>
      <c r="AT408" s="11">
        <f>IF(('OddsRatio_working_3-way'!X408=0),IF(Q408&gt;0,-Q408^(1/3),(-Q408)^(1/3)),'OddsRatio_working_3-way'!AN408-'OddsRatio_working_3-way'!R408/3)</f>
        <v>-0.30121990862416465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2.4</v>
      </c>
      <c r="B409" s="4">
        <f>IF('True_Odds_Calculator_3-way'!B410="","",'True_Odds_Calculator_3-way'!B410)</f>
        <v>2.88</v>
      </c>
      <c r="C409" s="4">
        <f>IF('True_Odds_Calculator_3-way'!C410="","",'True_Odds_Calculator_3-way'!C410)</f>
        <v>3.7</v>
      </c>
      <c r="D409" s="9">
        <f t="shared" si="91"/>
        <v>0.40417520525948425</v>
      </c>
      <c r="E409" s="9">
        <f t="shared" si="92"/>
        <v>0.33561486529599255</v>
      </c>
      <c r="F409" s="9">
        <f t="shared" si="93"/>
        <v>0.26020992944452326</v>
      </c>
      <c r="G409" s="9">
        <f t="shared" si="94"/>
        <v>1.0529818097751349</v>
      </c>
      <c r="H409" s="9">
        <f t="shared" si="95"/>
        <v>2.474174533685189</v>
      </c>
      <c r="I409" s="9">
        <f t="shared" si="96"/>
        <v>2.9796058023772543</v>
      </c>
      <c r="J409" s="9">
        <f t="shared" si="97"/>
        <v>3.8430508863928652</v>
      </c>
      <c r="K409" s="11">
        <f t="shared" si="98"/>
        <v>0.41666666666666669</v>
      </c>
      <c r="L409" s="11">
        <f t="shared" si="99"/>
        <v>0.34722222222222221</v>
      </c>
      <c r="M409" s="11">
        <f t="shared" si="100"/>
        <v>0.27027027027027023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-0.27787162162162171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0.23382757757757752</v>
      </c>
      <c r="Q409" s="11">
        <f>2*'OddsRatio_working_3-way'!K409*'OddsRatio_working_3-way'!L409*'OddsRatio_working_3-way'!M409</f>
        <v>7.8203203203203189E-2</v>
      </c>
      <c r="R409" s="11">
        <f t="shared" si="101"/>
        <v>0</v>
      </c>
      <c r="S409" s="11">
        <f t="shared" si="102"/>
        <v>-0.84149499043116016</v>
      </c>
      <c r="T409" s="11">
        <f t="shared" si="103"/>
        <v>-0.28143645164921749</v>
      </c>
      <c r="U409" s="11">
        <f>'OddsRatio_working_3-way'!S409-'OddsRatio_working_3-way'!R409^2/3</f>
        <v>-0.84149499043116016</v>
      </c>
      <c r="V409" s="11">
        <f>'OddsRatio_working_3-way'!S409*'OddsRatio_working_3-way'!R409/3-2*'OddsRatio_working_3-way'!R409^3/27-'OddsRatio_working_3-way'!T409</f>
        <v>0.28143645164921749</v>
      </c>
      <c r="W409" s="11">
        <f>'OddsRatio_working_3-way'!V409^2+4*'OddsRatio_working_3-way'!U409^3/27</f>
        <v>-9.0711875759686283E-3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0.14855778664619954</v>
      </c>
      <c r="Y409" s="11">
        <f>IF('OddsRatio_working_3-way'!W409&gt;=0,IF('OddsRatio_working_3-way'!V409+SQRT('OddsRatio_working_3-way'!W409)&gt;0,0,PI()),ACOS('OddsRatio_working_3-way'!V409/(2*'OddsRatio_working_3-way'!X409)))</f>
        <v>0.32631854499664459</v>
      </c>
      <c r="Z409" s="11">
        <f>'OddsRatio_working_3-way'!X409^(1/3)*COS('OddsRatio_working_3-way'!Y409/3)</f>
        <v>0.52649090488756756</v>
      </c>
      <c r="AA409" s="11">
        <f>'OddsRatio_working_3-way'!X409^(1/3)*COS(('OddsRatio_working_3-way'!Y409+2*PI())/3)</f>
        <v>-0.31303744889695695</v>
      </c>
      <c r="AB409" s="11">
        <f>'OddsRatio_working_3-way'!X409^(1/3)*COS(('OddsRatio_working_3-way'!Y409+4*PI())/3)</f>
        <v>-0.21345345599061069</v>
      </c>
      <c r="AC409" s="11">
        <f>'OddsRatio_working_3-way'!X409^(1/3)*SIN('OddsRatio_working_3-way'!Y409/3)</f>
        <v>5.749484511145677E-2</v>
      </c>
      <c r="AD409" s="11">
        <f>'OddsRatio_working_3-way'!X409^(1/3)*SIN(('OddsRatio_working_3-way'!Y409+2*PI())/3)</f>
        <v>0.42720707593836171</v>
      </c>
      <c r="AE409" s="11">
        <f>'OddsRatio_working_3-way'!X409^(1/3)*SIN(('OddsRatio_working_3-way'!Y409+4*PI())/3)</f>
        <v>-0.48470192104981857</v>
      </c>
      <c r="AF409" s="11">
        <f>-'OddsRatio_working_3-way'!U409/(3*'OddsRatio_working_3-way'!X409^(1/3))*COS(('OddsRatio_working_3-way'!Y409)/3)</f>
        <v>0.52649090488756745</v>
      </c>
      <c r="AG409" s="11">
        <f>-'OddsRatio_working_3-way'!U409/(3*'OddsRatio_working_3-way'!X409^(1/3))*COS(('OddsRatio_working_3-way'!Y409+2*PI())/3)</f>
        <v>-0.31303744889695689</v>
      </c>
      <c r="AH409" s="11">
        <f>-'OddsRatio_working_3-way'!U409/(3*'OddsRatio_working_3-way'!X409^(1/3))*COS(('OddsRatio_working_3-way'!Y409+4*PI())/3)</f>
        <v>-0.21345345599061066</v>
      </c>
      <c r="AI409" s="11">
        <f>'OddsRatio_working_3-way'!U409/(3*'OddsRatio_working_3-way'!X409^(1/3))*SIN(('OddsRatio_working_3-way'!Y409)/3)</f>
        <v>-5.7494845111456763E-2</v>
      </c>
      <c r="AJ409" s="11">
        <f>'OddsRatio_working_3-way'!U409/(3*'OddsRatio_working_3-way'!X409^(1/3))*SIN(('OddsRatio_working_3-way'!Y409+2*PI())/3)</f>
        <v>-0.4272070759383616</v>
      </c>
      <c r="AK409" s="11">
        <f>'OddsRatio_working_3-way'!U409/(3*'OddsRatio_working_3-way'!X409^(1/3))*SIN(('OddsRatio_working_3-way'!Y409+4*PI())/3)</f>
        <v>0.48470192104981846</v>
      </c>
      <c r="AL409" s="11">
        <f>'OddsRatio_working_3-way'!Z409+'OddsRatio_working_3-way'!AF409</f>
        <v>1.0529818097751349</v>
      </c>
      <c r="AM409" s="11">
        <f>'OddsRatio_working_3-way'!AA409+'OddsRatio_working_3-way'!AG409</f>
        <v>-0.6260748977939139</v>
      </c>
      <c r="AN409" s="11">
        <f>'OddsRatio_working_3-way'!AB409+'OddsRatio_working_3-way'!AH409</f>
        <v>-0.42690691198122133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1.0529818097751349</v>
      </c>
      <c r="AS409" s="11">
        <f>IF(('OddsRatio_working_3-way'!X409=0),IF(Q409&gt;0,-Q409^(1/3),(-Q409)^(1/3)),'OddsRatio_working_3-way'!AM409-'OddsRatio_working_3-way'!R409/3)</f>
        <v>-0.6260748977939139</v>
      </c>
      <c r="AT409" s="11">
        <f>IF(('OddsRatio_working_3-way'!X409=0),IF(Q409&gt;0,-Q409^(1/3),(-Q409)^(1/3)),'OddsRatio_working_3-way'!AN409-'OddsRatio_working_3-way'!R409/3)</f>
        <v>-0.42690691198122133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3.2</v>
      </c>
      <c r="B410" s="4">
        <f>IF('True_Odds_Calculator_3-way'!B411="","",'True_Odds_Calculator_3-way'!B411)</f>
        <v>3.09</v>
      </c>
      <c r="C410" s="4">
        <f>IF('True_Odds_Calculator_3-way'!C411="","",'True_Odds_Calculator_3-way'!C411)</f>
        <v>2.52</v>
      </c>
      <c r="D410" s="9">
        <f t="shared" si="91"/>
        <v>0.3020000010179566</v>
      </c>
      <c r="E410" s="9">
        <f t="shared" si="92"/>
        <v>0.31292094187341174</v>
      </c>
      <c r="F410" s="9">
        <f t="shared" si="93"/>
        <v>0.38507905710863172</v>
      </c>
      <c r="G410" s="9">
        <f t="shared" si="94"/>
        <v>1.0505719395383546</v>
      </c>
      <c r="H410" s="9">
        <f t="shared" si="95"/>
        <v>3.31125826698438</v>
      </c>
      <c r="I410" s="9">
        <f t="shared" si="96"/>
        <v>3.1956953536351604</v>
      </c>
      <c r="J410" s="9">
        <f t="shared" si="97"/>
        <v>2.5968693480982989</v>
      </c>
      <c r="K410" s="11">
        <f t="shared" si="98"/>
        <v>0.3125</v>
      </c>
      <c r="L410" s="11">
        <f t="shared" si="99"/>
        <v>0.3236245954692557</v>
      </c>
      <c r="M410" s="11">
        <f t="shared" si="100"/>
        <v>0.3968253968253968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-0.28048107052961413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0.23316702624955055</v>
      </c>
      <c r="Q410" s="11">
        <f>2*'OddsRatio_working_3-way'!K410*'OddsRatio_working_3-way'!L410*'OddsRatio_working_3-way'!M410</f>
        <v>8.0264036574716202E-2</v>
      </c>
      <c r="R410" s="11">
        <f t="shared" si="101"/>
        <v>0</v>
      </c>
      <c r="S410" s="11">
        <f t="shared" si="102"/>
        <v>-0.83131109635768452</v>
      </c>
      <c r="T410" s="11">
        <f t="shared" si="103"/>
        <v>-0.28616560976168143</v>
      </c>
      <c r="U410" s="11">
        <f>'OddsRatio_working_3-way'!S410-'OddsRatio_working_3-way'!R410^2/3</f>
        <v>-0.83131109635768452</v>
      </c>
      <c r="V410" s="11">
        <f>'OddsRatio_working_3-way'!S410*'OddsRatio_working_3-way'!R410/3-2*'OddsRatio_working_3-way'!R410^3/27-'OddsRatio_working_3-way'!T410</f>
        <v>0.28616560976168143</v>
      </c>
      <c r="W410" s="11">
        <f>'OddsRatio_working_3-way'!V410^2+4*'OddsRatio_working_3-way'!U410^3/27</f>
        <v>-3.2204919883292021E-3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0.14586916072169276</v>
      </c>
      <c r="Y410" s="11">
        <f>IF('OddsRatio_working_3-way'!W410&gt;=0,IF('OddsRatio_working_3-way'!V410+SQRT('OddsRatio_working_3-way'!W410)&gt;0,0,PI()),ACOS('OddsRatio_working_3-way'!V410/(2*'OddsRatio_working_3-way'!X410)))</f>
        <v>0.19576961834025552</v>
      </c>
      <c r="Z410" s="11">
        <f>'OddsRatio_working_3-way'!X410^(1/3)*COS('OddsRatio_working_3-way'!Y410/3)</f>
        <v>0.52528596976917741</v>
      </c>
      <c r="AA410" s="11">
        <f>'OddsRatio_working_3-way'!X410^(1/3)*COS(('OddsRatio_working_3-way'!Y410+2*PI())/3)</f>
        <v>-0.29237111234264235</v>
      </c>
      <c r="AB410" s="11">
        <f>'OddsRatio_working_3-way'!X410^(1/3)*COS(('OddsRatio_working_3-way'!Y410+4*PI())/3)</f>
        <v>-0.23291485742653523</v>
      </c>
      <c r="AC410" s="11">
        <f>'OddsRatio_working_3-way'!X410^(1/3)*SIN('OddsRatio_working_3-way'!Y410/3)</f>
        <v>3.432708478082161E-2</v>
      </c>
      <c r="AD410" s="11">
        <f>'OddsRatio_working_3-way'!X410^(1/3)*SIN(('OddsRatio_working_3-way'!Y410+2*PI())/3)</f>
        <v>0.43774745168124157</v>
      </c>
      <c r="AE410" s="11">
        <f>'OddsRatio_working_3-way'!X410^(1/3)*SIN(('OddsRatio_working_3-way'!Y410+4*PI())/3)</f>
        <v>-0.47207453646206304</v>
      </c>
      <c r="AF410" s="11">
        <f>-'OddsRatio_working_3-way'!U410/(3*'OddsRatio_working_3-way'!X410^(1/3))*COS(('OddsRatio_working_3-way'!Y410)/3)</f>
        <v>0.52528596976917719</v>
      </c>
      <c r="AG410" s="11">
        <f>-'OddsRatio_working_3-way'!U410/(3*'OddsRatio_working_3-way'!X410^(1/3))*COS(('OddsRatio_working_3-way'!Y410+2*PI())/3)</f>
        <v>-0.29237111234264224</v>
      </c>
      <c r="AH410" s="11">
        <f>-'OddsRatio_working_3-way'!U410/(3*'OddsRatio_working_3-way'!X410^(1/3))*COS(('OddsRatio_working_3-way'!Y410+4*PI())/3)</f>
        <v>-0.23291485742653512</v>
      </c>
      <c r="AI410" s="11">
        <f>'OddsRatio_working_3-way'!U410/(3*'OddsRatio_working_3-way'!X410^(1/3))*SIN(('OddsRatio_working_3-way'!Y410)/3)</f>
        <v>-3.4327084780821596E-2</v>
      </c>
      <c r="AJ410" s="11">
        <f>'OddsRatio_working_3-way'!U410/(3*'OddsRatio_working_3-way'!X410^(1/3))*SIN(('OddsRatio_working_3-way'!Y410+2*PI())/3)</f>
        <v>-0.43774745168124141</v>
      </c>
      <c r="AK410" s="11">
        <f>'OddsRatio_working_3-way'!U410/(3*'OddsRatio_working_3-way'!X410^(1/3))*SIN(('OddsRatio_working_3-way'!Y410+4*PI())/3)</f>
        <v>0.47207453646206282</v>
      </c>
      <c r="AL410" s="11">
        <f>'OddsRatio_working_3-way'!Z410+'OddsRatio_working_3-way'!AF410</f>
        <v>1.0505719395383546</v>
      </c>
      <c r="AM410" s="11">
        <f>'OddsRatio_working_3-way'!AA410+'OddsRatio_working_3-way'!AG410</f>
        <v>-0.58474222468528458</v>
      </c>
      <c r="AN410" s="11">
        <f>'OddsRatio_working_3-way'!AB410+'OddsRatio_working_3-way'!AH410</f>
        <v>-0.46582971485307034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1.0505719395383546</v>
      </c>
      <c r="AS410" s="11">
        <f>IF(('OddsRatio_working_3-way'!X410=0),IF(Q410&gt;0,-Q410^(1/3),(-Q410)^(1/3)),'OddsRatio_working_3-way'!AM410-'OddsRatio_working_3-way'!R410/3)</f>
        <v>-0.58474222468528458</v>
      </c>
      <c r="AT410" s="11">
        <f>IF(('OddsRatio_working_3-way'!X410=0),IF(Q410&gt;0,-Q410^(1/3),(-Q410)^(1/3)),'OddsRatio_working_3-way'!AN410-'OddsRatio_working_3-way'!R410/3)</f>
        <v>-0.46582971485307034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6.67</v>
      </c>
      <c r="B411" s="4">
        <f>IF('True_Odds_Calculator_3-way'!B412="","",'True_Odds_Calculator_3-way'!B412)</f>
        <v>4.24</v>
      </c>
      <c r="C411" s="4">
        <f>IF('True_Odds_Calculator_3-way'!C412="","",'True_Odds_Calculator_3-way'!C412)</f>
        <v>1.53</v>
      </c>
      <c r="D411" s="9">
        <f t="shared" si="91"/>
        <v>0.14069797645408644</v>
      </c>
      <c r="E411" s="9">
        <f t="shared" si="92"/>
        <v>0.22271933860089715</v>
      </c>
      <c r="F411" s="9">
        <f t="shared" si="93"/>
        <v>0.63658268494501646</v>
      </c>
      <c r="G411" s="9">
        <f t="shared" si="94"/>
        <v>1.0771468710820802</v>
      </c>
      <c r="H411" s="9">
        <f t="shared" si="95"/>
        <v>7.1074227590353942</v>
      </c>
      <c r="I411" s="9">
        <f t="shared" si="96"/>
        <v>4.4899558623059406</v>
      </c>
      <c r="J411" s="9">
        <f t="shared" si="97"/>
        <v>1.5708878416735024</v>
      </c>
      <c r="K411" s="11">
        <f t="shared" si="98"/>
        <v>0.14992503748125938</v>
      </c>
      <c r="L411" s="11">
        <f t="shared" si="99"/>
        <v>0.23584905660377356</v>
      </c>
      <c r="M411" s="11">
        <f t="shared" si="100"/>
        <v>0.65359477124183007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-0.2250198430196666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0.21816690618804549</v>
      </c>
      <c r="Q411" s="11">
        <f>2*'OddsRatio_working_3-way'!K411*'OddsRatio_working_3-way'!L411*'OddsRatio_working_3-way'!M411</f>
        <v>4.6221802158484204E-2</v>
      </c>
      <c r="R411" s="11">
        <f t="shared" si="101"/>
        <v>0</v>
      </c>
      <c r="S411" s="11">
        <f t="shared" si="102"/>
        <v>-0.96954518881687168</v>
      </c>
      <c r="T411" s="11">
        <f t="shared" si="103"/>
        <v>-0.20541211627476091</v>
      </c>
      <c r="U411" s="11">
        <f>'OddsRatio_working_3-way'!S411-'OddsRatio_working_3-way'!R411^2/3</f>
        <v>-0.96954518881687168</v>
      </c>
      <c r="V411" s="11">
        <f>'OddsRatio_working_3-way'!S411*'OddsRatio_working_3-way'!R411/3-2*'OddsRatio_working_3-way'!R411^3/27-'OddsRatio_working_3-way'!T411</f>
        <v>0.20541211627476091</v>
      </c>
      <c r="W411" s="11">
        <f>'OddsRatio_working_3-way'!V411^2+4*'OddsRatio_working_3-way'!U411^3/27</f>
        <v>-9.2826574535250395E-2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0.18372582293170323</v>
      </c>
      <c r="Y411" s="11">
        <f>IF('OddsRatio_working_3-way'!W411&gt;=0,IF('OddsRatio_working_3-way'!V411+SQRT('OddsRatio_working_3-way'!W411)&gt;0,0,PI()),ACOS('OddsRatio_working_3-way'!V411/(2*'OddsRatio_working_3-way'!X411)))</f>
        <v>0.97759523243241309</v>
      </c>
      <c r="Z411" s="11">
        <f>'OddsRatio_working_3-way'!X411^(1/3)*COS('OddsRatio_working_3-way'!Y411/3)</f>
        <v>0.5385734355410402</v>
      </c>
      <c r="AA411" s="11">
        <f>'OddsRatio_working_3-way'!X411^(1/3)*COS(('OddsRatio_working_3-way'!Y411+2*PI())/3)</f>
        <v>-0.42689473819257434</v>
      </c>
      <c r="AB411" s="11">
        <f>'OddsRatio_working_3-way'!X411^(1/3)*COS(('OddsRatio_working_3-way'!Y411+4*PI())/3)</f>
        <v>-0.11167869734846556</v>
      </c>
      <c r="AC411" s="11">
        <f>'OddsRatio_working_3-way'!X411^(1/3)*SIN('OddsRatio_working_3-way'!Y411/3)</f>
        <v>0.18199006603423423</v>
      </c>
      <c r="AD411" s="11">
        <f>'OddsRatio_working_3-way'!X411^(1/3)*SIN(('OddsRatio_working_3-way'!Y411+2*PI())/3)</f>
        <v>0.37542324396488475</v>
      </c>
      <c r="AE411" s="11">
        <f>'OddsRatio_working_3-way'!X411^(1/3)*SIN(('OddsRatio_working_3-way'!Y411+4*PI())/3)</f>
        <v>-0.55741330999911887</v>
      </c>
      <c r="AF411" s="11">
        <f>-'OddsRatio_working_3-way'!U411/(3*'OddsRatio_working_3-way'!X411^(1/3))*COS(('OddsRatio_working_3-way'!Y411)/3)</f>
        <v>0.53857343554104009</v>
      </c>
      <c r="AG411" s="11">
        <f>-'OddsRatio_working_3-way'!U411/(3*'OddsRatio_working_3-way'!X411^(1/3))*COS(('OddsRatio_working_3-way'!Y411+2*PI())/3)</f>
        <v>-0.42689473819257429</v>
      </c>
      <c r="AH411" s="11">
        <f>-'OddsRatio_working_3-way'!U411/(3*'OddsRatio_working_3-way'!X411^(1/3))*COS(('OddsRatio_working_3-way'!Y411+4*PI())/3)</f>
        <v>-0.11167869734846554</v>
      </c>
      <c r="AI411" s="11">
        <f>'OddsRatio_working_3-way'!U411/(3*'OddsRatio_working_3-way'!X411^(1/3))*SIN(('OddsRatio_working_3-way'!Y411)/3)</f>
        <v>-0.1819900660342342</v>
      </c>
      <c r="AJ411" s="11">
        <f>'OddsRatio_working_3-way'!U411/(3*'OddsRatio_working_3-way'!X411^(1/3))*SIN(('OddsRatio_working_3-way'!Y411+2*PI())/3)</f>
        <v>-0.37542324396488463</v>
      </c>
      <c r="AK411" s="11">
        <f>'OddsRatio_working_3-way'!U411/(3*'OddsRatio_working_3-way'!X411^(1/3))*SIN(('OddsRatio_working_3-way'!Y411+4*PI())/3)</f>
        <v>0.55741330999911876</v>
      </c>
      <c r="AL411" s="11">
        <f>'OddsRatio_working_3-way'!Z411+'OddsRatio_working_3-way'!AF411</f>
        <v>1.0771468710820802</v>
      </c>
      <c r="AM411" s="11">
        <f>'OddsRatio_working_3-way'!AA411+'OddsRatio_working_3-way'!AG411</f>
        <v>-0.85378947638514857</v>
      </c>
      <c r="AN411" s="11">
        <f>'OddsRatio_working_3-way'!AB411+'OddsRatio_working_3-way'!AH411</f>
        <v>-0.22335739469693111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1.0771468710820802</v>
      </c>
      <c r="AS411" s="11">
        <f>IF(('OddsRatio_working_3-way'!X411=0),IF(Q411&gt;0,-Q411^(1/3),(-Q411)^(1/3)),'OddsRatio_working_3-way'!AM411-'OddsRatio_working_3-way'!R411/3)</f>
        <v>-0.85378947638514857</v>
      </c>
      <c r="AT411" s="11">
        <f>IF(('OddsRatio_working_3-way'!X411=0),IF(Q411&gt;0,-Q411^(1/3),(-Q411)^(1/3)),'OddsRatio_working_3-way'!AN411-'OddsRatio_working_3-way'!R411/3)</f>
        <v>-0.22335739469693111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4.13</v>
      </c>
      <c r="B412" s="4">
        <f>IF('True_Odds_Calculator_3-way'!B413="","",'True_Odds_Calculator_3-way'!B413)</f>
        <v>3.57</v>
      </c>
      <c r="C412" s="4">
        <f>IF('True_Odds_Calculator_3-way'!C413="","",'True_Odds_Calculator_3-way'!C413)</f>
        <v>1.95</v>
      </c>
      <c r="D412" s="9">
        <f t="shared" si="91"/>
        <v>0.2320642803147373</v>
      </c>
      <c r="E412" s="9">
        <f t="shared" si="92"/>
        <v>0.26902705014400141</v>
      </c>
      <c r="F412" s="9">
        <f t="shared" si="93"/>
        <v>0.49890866954126134</v>
      </c>
      <c r="G412" s="9">
        <f t="shared" si="94"/>
        <v>1.0572367059939347</v>
      </c>
      <c r="H412" s="9">
        <f t="shared" si="95"/>
        <v>4.3091508897610158</v>
      </c>
      <c r="I412" s="9">
        <f t="shared" si="96"/>
        <v>3.7170983344044126</v>
      </c>
      <c r="J412" s="9">
        <f t="shared" si="97"/>
        <v>2.0043748706942379</v>
      </c>
      <c r="K412" s="11">
        <f t="shared" si="98"/>
        <v>0.24213075060532688</v>
      </c>
      <c r="L412" s="11">
        <f t="shared" si="99"/>
        <v>0.28011204481792717</v>
      </c>
      <c r="M412" s="11">
        <f t="shared" si="100"/>
        <v>0.51282051282051289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-0.26579584463076844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0.23129634296134796</v>
      </c>
      <c r="Q412" s="11">
        <f>2*'OddsRatio_working_3-way'!K412*'OddsRatio_working_3-way'!L412*'OddsRatio_working_3-way'!M412</f>
        <v>6.9562809913187362E-2</v>
      </c>
      <c r="R412" s="11">
        <f t="shared" si="101"/>
        <v>0</v>
      </c>
      <c r="S412" s="11">
        <f t="shared" si="102"/>
        <v>-0.87020300592981192</v>
      </c>
      <c r="T412" s="11">
        <f t="shared" si="103"/>
        <v>-0.26171518975332692</v>
      </c>
      <c r="U412" s="11">
        <f>'OddsRatio_working_3-way'!S412-'OddsRatio_working_3-way'!R412^2/3</f>
        <v>-0.87020300592981192</v>
      </c>
      <c r="V412" s="11">
        <f>'OddsRatio_working_3-way'!S412*'OddsRatio_working_3-way'!R412/3-2*'OddsRatio_working_3-way'!R412^3/27-'OddsRatio_working_3-way'!T412</f>
        <v>0.26171518975332692</v>
      </c>
      <c r="W412" s="11">
        <f>'OddsRatio_working_3-way'!V412^2+4*'OddsRatio_working_3-way'!U412^3/27</f>
        <v>-2.9129466583485836E-2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0.15622444361487237</v>
      </c>
      <c r="Y412" s="11">
        <f>IF('OddsRatio_working_3-way'!W412&gt;=0,IF('OddsRatio_working_3-way'!V412+SQRT('OddsRatio_working_3-way'!W412)&gt;0,0,PI()),ACOS('OddsRatio_working_3-way'!V412/(2*'OddsRatio_working_3-way'!X412)))</f>
        <v>0.57787445326638143</v>
      </c>
      <c r="Z412" s="11">
        <f>'OddsRatio_working_3-way'!X412^(1/3)*COS('OddsRatio_working_3-way'!Y412/3)</f>
        <v>0.52861835299696736</v>
      </c>
      <c r="AA412" s="11">
        <f>'OddsRatio_working_3-way'!X412^(1/3)*COS(('OddsRatio_working_3-way'!Y412+2*PI())/3)</f>
        <v>-0.35359931670742906</v>
      </c>
      <c r="AB412" s="11">
        <f>'OddsRatio_working_3-way'!X412^(1/3)*COS(('OddsRatio_working_3-way'!Y412+4*PI())/3)</f>
        <v>-0.17501903628953822</v>
      </c>
      <c r="AC412" s="11">
        <f>'OddsRatio_working_3-way'!X412^(1/3)*SIN('OddsRatio_working_3-way'!Y412/3)</f>
        <v>0.10310337297122814</v>
      </c>
      <c r="AD412" s="11">
        <f>'OddsRatio_working_3-way'!X412^(1/3)*SIN(('OddsRatio_working_3-way'!Y412+2*PI())/3)</f>
        <v>0.40624523611644958</v>
      </c>
      <c r="AE412" s="11">
        <f>'OddsRatio_working_3-way'!X412^(1/3)*SIN(('OddsRatio_working_3-way'!Y412+4*PI())/3)</f>
        <v>-0.50934860908767765</v>
      </c>
      <c r="AF412" s="11">
        <f>-'OddsRatio_working_3-way'!U412/(3*'OddsRatio_working_3-way'!X412^(1/3))*COS(('OddsRatio_working_3-way'!Y412)/3)</f>
        <v>0.52861835299696736</v>
      </c>
      <c r="AG412" s="11">
        <f>-'OddsRatio_working_3-way'!U412/(3*'OddsRatio_working_3-way'!X412^(1/3))*COS(('OddsRatio_working_3-way'!Y412+2*PI())/3)</f>
        <v>-0.35359931670742906</v>
      </c>
      <c r="AH412" s="11">
        <f>-'OddsRatio_working_3-way'!U412/(3*'OddsRatio_working_3-way'!X412^(1/3))*COS(('OddsRatio_working_3-way'!Y412+4*PI())/3)</f>
        <v>-0.17501903628953822</v>
      </c>
      <c r="AI412" s="11">
        <f>'OddsRatio_working_3-way'!U412/(3*'OddsRatio_working_3-way'!X412^(1/3))*SIN(('OddsRatio_working_3-way'!Y412)/3)</f>
        <v>-0.10310337297122814</v>
      </c>
      <c r="AJ412" s="11">
        <f>'OddsRatio_working_3-way'!U412/(3*'OddsRatio_working_3-way'!X412^(1/3))*SIN(('OddsRatio_working_3-way'!Y412+2*PI())/3)</f>
        <v>-0.40624523611644958</v>
      </c>
      <c r="AK412" s="11">
        <f>'OddsRatio_working_3-way'!U412/(3*'OddsRatio_working_3-way'!X412^(1/3))*SIN(('OddsRatio_working_3-way'!Y412+4*PI())/3)</f>
        <v>0.50934860908767765</v>
      </c>
      <c r="AL412" s="11">
        <f>'OddsRatio_working_3-way'!Z412+'OddsRatio_working_3-way'!AF412</f>
        <v>1.0572367059939347</v>
      </c>
      <c r="AM412" s="11">
        <f>'OddsRatio_working_3-way'!AA412+'OddsRatio_working_3-way'!AG412</f>
        <v>-0.70719863341485811</v>
      </c>
      <c r="AN412" s="11">
        <f>'OddsRatio_working_3-way'!AB412+'OddsRatio_working_3-way'!AH412</f>
        <v>-0.35003807257907643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1.0572367059939347</v>
      </c>
      <c r="AS412" s="11">
        <f>IF(('OddsRatio_working_3-way'!X412=0),IF(Q412&gt;0,-Q412^(1/3),(-Q412)^(1/3)),'OddsRatio_working_3-way'!AM412-'OddsRatio_working_3-way'!R412/3)</f>
        <v>-0.70719863341485811</v>
      </c>
      <c r="AT412" s="11">
        <f>IF(('OddsRatio_working_3-way'!X412=0),IF(Q412&gt;0,-Q412^(1/3),(-Q412)^(1/3)),'OddsRatio_working_3-way'!AN412-'OddsRatio_working_3-way'!R412/3)</f>
        <v>-0.35003807257907643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2.5499999999999998</v>
      </c>
      <c r="B413" s="4">
        <f>IF('True_Odds_Calculator_3-way'!B414="","",'True_Odds_Calculator_3-way'!B414)</f>
        <v>3.01</v>
      </c>
      <c r="C413" s="4">
        <f>IF('True_Odds_Calculator_3-way'!C414="","",'True_Odds_Calculator_3-way'!C414)</f>
        <v>3.23</v>
      </c>
      <c r="D413" s="9">
        <f t="shared" si="91"/>
        <v>0.38011083243982446</v>
      </c>
      <c r="E413" s="9">
        <f t="shared" si="92"/>
        <v>0.32104847333865777</v>
      </c>
      <c r="F413" s="9">
        <f t="shared" si="93"/>
        <v>0.29884069422151766</v>
      </c>
      <c r="G413" s="9">
        <f t="shared" si="94"/>
        <v>1.0521365377384404</v>
      </c>
      <c r="H413" s="9">
        <f t="shared" si="95"/>
        <v>2.6308116334945821</v>
      </c>
      <c r="I413" s="9">
        <f t="shared" si="96"/>
        <v>3.1147944408542654</v>
      </c>
      <c r="J413" s="9">
        <f t="shared" si="97"/>
        <v>3.346264479156722</v>
      </c>
      <c r="K413" s="11">
        <f t="shared" si="98"/>
        <v>0.39215686274509809</v>
      </c>
      <c r="L413" s="11">
        <f t="shared" si="99"/>
        <v>0.33222591362126247</v>
      </c>
      <c r="M413" s="11">
        <f t="shared" si="100"/>
        <v>0.30959752321981426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-0.28023567408099381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0.23354435013259395</v>
      </c>
      <c r="Q413" s="11">
        <f>2*'OddsRatio_working_3-way'!K413*'OddsRatio_working_3-way'!L413*'OddsRatio_working_3-way'!M413</f>
        <v>8.0671623534574771E-2</v>
      </c>
      <c r="R413" s="11">
        <f t="shared" si="101"/>
        <v>0</v>
      </c>
      <c r="S413" s="11">
        <f t="shared" si="102"/>
        <v>-0.83338550988727755</v>
      </c>
      <c r="T413" s="11">
        <f t="shared" si="103"/>
        <v>-0.28787064244810967</v>
      </c>
      <c r="U413" s="11">
        <f>'OddsRatio_working_3-way'!S413-'OddsRatio_working_3-way'!R413^2/3</f>
        <v>-0.83338550988727755</v>
      </c>
      <c r="V413" s="11">
        <f>'OddsRatio_working_3-way'!S413*'OddsRatio_working_3-way'!R413/3-2*'OddsRatio_working_3-way'!R413^3/27-'OddsRatio_working_3-way'!T413</f>
        <v>0.28787064244810967</v>
      </c>
      <c r="W413" s="11">
        <f>'OddsRatio_working_3-way'!V413^2+4*'OddsRatio_working_3-way'!U413^3/27</f>
        <v>-2.8804801296797439E-3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0.1464154934707792</v>
      </c>
      <c r="Y413" s="11">
        <f>IF('OddsRatio_working_3-way'!W413&gt;=0,IF('OddsRatio_working_3-way'!V413+SQRT('OddsRatio_working_3-way'!W413)&gt;0,0,PI()),ACOS('OddsRatio_working_3-way'!V413/(2*'OddsRatio_working_3-way'!X413)))</f>
        <v>0.18432208200983169</v>
      </c>
      <c r="Z413" s="11">
        <f>'OddsRatio_working_3-way'!X413^(1/3)*COS('OddsRatio_working_3-way'!Y413/3)</f>
        <v>0.5260682688692202</v>
      </c>
      <c r="AA413" s="11">
        <f>'OddsRatio_working_3-way'!X413^(1/3)*COS(('OddsRatio_working_3-way'!Y413+2*PI())/3)</f>
        <v>-0.29106108286867582</v>
      </c>
      <c r="AB413" s="11">
        <f>'OddsRatio_working_3-way'!X413^(1/3)*COS(('OddsRatio_working_3-way'!Y413+4*PI())/3)</f>
        <v>-0.23500718600054454</v>
      </c>
      <c r="AC413" s="11">
        <f>'OddsRatio_working_3-way'!X413^(1/3)*SIN('OddsRatio_working_3-way'!Y413/3)</f>
        <v>3.2362732445943281E-2</v>
      </c>
      <c r="AD413" s="11">
        <f>'OddsRatio_working_3-way'!X413^(1/3)*SIN(('OddsRatio_working_3-way'!Y413+2*PI())/3)</f>
        <v>0.43940711874267552</v>
      </c>
      <c r="AE413" s="11">
        <f>'OddsRatio_working_3-way'!X413^(1/3)*SIN(('OddsRatio_working_3-way'!Y413+4*PI())/3)</f>
        <v>-0.47176985118861858</v>
      </c>
      <c r="AF413" s="11">
        <f>-'OddsRatio_working_3-way'!U413/(3*'OddsRatio_working_3-way'!X413^(1/3))*COS(('OddsRatio_working_3-way'!Y413)/3)</f>
        <v>0.5260682688692202</v>
      </c>
      <c r="AG413" s="11">
        <f>-'OddsRatio_working_3-way'!U413/(3*'OddsRatio_working_3-way'!X413^(1/3))*COS(('OddsRatio_working_3-way'!Y413+2*PI())/3)</f>
        <v>-0.29106108286867582</v>
      </c>
      <c r="AH413" s="11">
        <f>-'OddsRatio_working_3-way'!U413/(3*'OddsRatio_working_3-way'!X413^(1/3))*COS(('OddsRatio_working_3-way'!Y413+4*PI())/3)</f>
        <v>-0.23500718600054454</v>
      </c>
      <c r="AI413" s="11">
        <f>'OddsRatio_working_3-way'!U413/(3*'OddsRatio_working_3-way'!X413^(1/3))*SIN(('OddsRatio_working_3-way'!Y413)/3)</f>
        <v>-3.2362732445943281E-2</v>
      </c>
      <c r="AJ413" s="11">
        <f>'OddsRatio_working_3-way'!U413/(3*'OddsRatio_working_3-way'!X413^(1/3))*SIN(('OddsRatio_working_3-way'!Y413+2*PI())/3)</f>
        <v>-0.43940711874267552</v>
      </c>
      <c r="AK413" s="11">
        <f>'OddsRatio_working_3-way'!U413/(3*'OddsRatio_working_3-way'!X413^(1/3))*SIN(('OddsRatio_working_3-way'!Y413+4*PI())/3)</f>
        <v>0.47176985118861858</v>
      </c>
      <c r="AL413" s="11">
        <f>'OddsRatio_working_3-way'!Z413+'OddsRatio_working_3-way'!AF413</f>
        <v>1.0521365377384404</v>
      </c>
      <c r="AM413" s="11">
        <f>'OddsRatio_working_3-way'!AA413+'OddsRatio_working_3-way'!AG413</f>
        <v>-0.58212216573735165</v>
      </c>
      <c r="AN413" s="11">
        <f>'OddsRatio_working_3-way'!AB413+'OddsRatio_working_3-way'!AH413</f>
        <v>-0.47001437200108909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1.0521365377384404</v>
      </c>
      <c r="AS413" s="11">
        <f>IF(('OddsRatio_working_3-way'!X413=0),IF(Q413&gt;0,-Q413^(1/3),(-Q413)^(1/3)),'OddsRatio_working_3-way'!AM413-'OddsRatio_working_3-way'!R413/3)</f>
        <v>-0.58212216573735165</v>
      </c>
      <c r="AT413" s="11">
        <f>IF(('OddsRatio_working_3-way'!X413=0),IF(Q413&gt;0,-Q413^(1/3),(-Q413)^(1/3)),'OddsRatio_working_3-way'!AN413-'OddsRatio_working_3-way'!R413/3)</f>
        <v>-0.47001437200108909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2.35</v>
      </c>
      <c r="B414" s="4">
        <f>IF('True_Odds_Calculator_3-way'!B415="","",'True_Odds_Calculator_3-way'!B415)</f>
        <v>2.95</v>
      </c>
      <c r="C414" s="4">
        <f>IF('True_Odds_Calculator_3-way'!C415="","",'True_Odds_Calculator_3-way'!C415)</f>
        <v>3.72</v>
      </c>
      <c r="D414" s="9">
        <f t="shared" si="91"/>
        <v>0.41323411416112538</v>
      </c>
      <c r="E414" s="9">
        <f t="shared" si="92"/>
        <v>0.32775942544429709</v>
      </c>
      <c r="F414" s="9">
        <f t="shared" si="93"/>
        <v>0.25900646039457759</v>
      </c>
      <c r="G414" s="9">
        <f t="shared" si="94"/>
        <v>1.0518042485432666</v>
      </c>
      <c r="H414" s="9">
        <f t="shared" si="95"/>
        <v>2.4199357355334099</v>
      </c>
      <c r="I414" s="9">
        <f t="shared" si="96"/>
        <v>3.0510182846593699</v>
      </c>
      <c r="J414" s="9">
        <f t="shared" si="97"/>
        <v>3.8609075560376849</v>
      </c>
      <c r="K414" s="11">
        <f t="shared" si="98"/>
        <v>0.42553191489361702</v>
      </c>
      <c r="L414" s="11">
        <f t="shared" si="99"/>
        <v>0.33898305084745761</v>
      </c>
      <c r="M414" s="11">
        <f t="shared" si="100"/>
        <v>0.26881720430107525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-0.27765433965775976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0.23343376413883488</v>
      </c>
      <c r="Q414" s="11">
        <f>2*'OddsRatio_working_3-way'!K414*'OddsRatio_working_3-way'!L414*'OddsRatio_working_3-way'!M414</f>
        <v>7.7552745561074707E-2</v>
      </c>
      <c r="R414" s="11">
        <f t="shared" si="101"/>
        <v>0</v>
      </c>
      <c r="S414" s="11">
        <f t="shared" si="102"/>
        <v>-0.8407351544606444</v>
      </c>
      <c r="T414" s="11">
        <f t="shared" si="103"/>
        <v>-0.27931400480420077</v>
      </c>
      <c r="U414" s="11">
        <f>'OddsRatio_working_3-way'!S414-'OddsRatio_working_3-way'!R414^2/3</f>
        <v>-0.8407351544606444</v>
      </c>
      <c r="V414" s="11">
        <f>'OddsRatio_working_3-way'!S414*'OddsRatio_working_3-way'!R414/3-2*'OddsRatio_working_3-way'!R414^3/27-'OddsRatio_working_3-way'!T414</f>
        <v>0.27931400480420077</v>
      </c>
      <c r="W414" s="11">
        <f>'OddsRatio_working_3-way'!V414^2+4*'OddsRatio_working_3-way'!U414^3/27</f>
        <v>-1.0022432986735483E-2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0.14835661955782137</v>
      </c>
      <c r="Y414" s="11">
        <f>IF('OddsRatio_working_3-way'!W414&gt;=0,IF('OddsRatio_working_3-way'!V414+SQRT('OddsRatio_working_3-way'!W414)&gt;0,0,PI()),ACOS('OddsRatio_working_3-way'!V414/(2*'OddsRatio_working_3-way'!X414)))</f>
        <v>0.34415734609812176</v>
      </c>
      <c r="Z414" s="11">
        <f>'OddsRatio_working_3-way'!X414^(1/3)*COS('OddsRatio_working_3-way'!Y414/3)</f>
        <v>0.5259021242716333</v>
      </c>
      <c r="AA414" s="11">
        <f>'OddsRatio_working_3-way'!X414^(1/3)*COS(('OddsRatio_working_3-way'!Y414+2*PI())/3)</f>
        <v>-0.31542968044936215</v>
      </c>
      <c r="AB414" s="11">
        <f>'OddsRatio_working_3-way'!X414^(1/3)*COS(('OddsRatio_working_3-way'!Y414+4*PI())/3)</f>
        <v>-0.21047244382227109</v>
      </c>
      <c r="AC414" s="11">
        <f>'OddsRatio_working_3-way'!X414^(1/3)*SIN('OddsRatio_working_3-way'!Y414/3)</f>
        <v>6.0597088820050257E-2</v>
      </c>
      <c r="AD414" s="11">
        <f>'OddsRatio_working_3-way'!X414^(1/3)*SIN(('OddsRatio_working_3-way'!Y414+2*PI())/3)</f>
        <v>0.42514605511341014</v>
      </c>
      <c r="AE414" s="11">
        <f>'OddsRatio_working_3-way'!X414^(1/3)*SIN(('OddsRatio_working_3-way'!Y414+4*PI())/3)</f>
        <v>-0.48574314393346041</v>
      </c>
      <c r="AF414" s="11">
        <f>-'OddsRatio_working_3-way'!U414/(3*'OddsRatio_working_3-way'!X414^(1/3))*COS(('OddsRatio_working_3-way'!Y414)/3)</f>
        <v>0.52590212427163319</v>
      </c>
      <c r="AG414" s="11">
        <f>-'OddsRatio_working_3-way'!U414/(3*'OddsRatio_working_3-way'!X414^(1/3))*COS(('OddsRatio_working_3-way'!Y414+2*PI())/3)</f>
        <v>-0.31542968044936209</v>
      </c>
      <c r="AH414" s="11">
        <f>-'OddsRatio_working_3-way'!U414/(3*'OddsRatio_working_3-way'!X414^(1/3))*COS(('OddsRatio_working_3-way'!Y414+4*PI())/3)</f>
        <v>-0.21047244382227104</v>
      </c>
      <c r="AI414" s="11">
        <f>'OddsRatio_working_3-way'!U414/(3*'OddsRatio_working_3-way'!X414^(1/3))*SIN(('OddsRatio_working_3-way'!Y414)/3)</f>
        <v>-6.0597088820050243E-2</v>
      </c>
      <c r="AJ414" s="11">
        <f>'OddsRatio_working_3-way'!U414/(3*'OddsRatio_working_3-way'!X414^(1/3))*SIN(('OddsRatio_working_3-way'!Y414+2*PI())/3)</f>
        <v>-0.42514605511341008</v>
      </c>
      <c r="AK414" s="11">
        <f>'OddsRatio_working_3-way'!U414/(3*'OddsRatio_working_3-way'!X414^(1/3))*SIN(('OddsRatio_working_3-way'!Y414+4*PI())/3)</f>
        <v>0.4857431439334603</v>
      </c>
      <c r="AL414" s="11">
        <f>'OddsRatio_working_3-way'!Z414+'OddsRatio_working_3-way'!AF414</f>
        <v>1.0518042485432666</v>
      </c>
      <c r="AM414" s="11">
        <f>'OddsRatio_working_3-way'!AA414+'OddsRatio_working_3-way'!AG414</f>
        <v>-0.6308593608987243</v>
      </c>
      <c r="AN414" s="11">
        <f>'OddsRatio_working_3-way'!AB414+'OddsRatio_working_3-way'!AH414</f>
        <v>-0.42094488764454213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1.0518042485432666</v>
      </c>
      <c r="AS414" s="11">
        <f>IF(('OddsRatio_working_3-way'!X414=0),IF(Q414&gt;0,-Q414^(1/3),(-Q414)^(1/3)),'OddsRatio_working_3-way'!AM414-'OddsRatio_working_3-way'!R414/3)</f>
        <v>-0.6308593608987243</v>
      </c>
      <c r="AT414" s="11">
        <f>IF(('OddsRatio_working_3-way'!X414=0),IF(Q414&gt;0,-Q414^(1/3),(-Q414)^(1/3)),'OddsRatio_working_3-way'!AN414-'OddsRatio_working_3-way'!R414/3)</f>
        <v>-0.42094488764454213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3.16</v>
      </c>
      <c r="B415" s="4">
        <f>IF('True_Odds_Calculator_3-way'!B416="","",'True_Odds_Calculator_3-way'!B416)</f>
        <v>3.04</v>
      </c>
      <c r="C415" s="4">
        <f>IF('True_Odds_Calculator_3-way'!C416="","",'True_Odds_Calculator_3-way'!C416)</f>
        <v>2.58</v>
      </c>
      <c r="D415" s="9">
        <f t="shared" si="91"/>
        <v>0.30588644231387363</v>
      </c>
      <c r="E415" s="9">
        <f t="shared" si="92"/>
        <v>0.31815509595552133</v>
      </c>
      <c r="F415" s="9">
        <f t="shared" si="93"/>
        <v>0.37595846173060482</v>
      </c>
      <c r="G415" s="9">
        <f t="shared" si="94"/>
        <v>1.0505495662648321</v>
      </c>
      <c r="H415" s="9">
        <f t="shared" si="95"/>
        <v>3.2691870631320379</v>
      </c>
      <c r="I415" s="9">
        <f t="shared" si="96"/>
        <v>3.1431211151802576</v>
      </c>
      <c r="J415" s="9">
        <f t="shared" si="97"/>
        <v>2.6598683146984352</v>
      </c>
      <c r="K415" s="11">
        <f t="shared" si="98"/>
        <v>0.31645569620253161</v>
      </c>
      <c r="L415" s="11">
        <f t="shared" si="99"/>
        <v>0.32894736842105265</v>
      </c>
      <c r="M415" s="11">
        <f t="shared" si="100"/>
        <v>0.38759689922480617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-0.280905752753978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0.23321015963517863</v>
      </c>
      <c r="Q415" s="11">
        <f>2*'OddsRatio_working_3-way'!K415*'OddsRatio_working_3-way'!L415*'OddsRatio_working_3-way'!M415</f>
        <v>8.0695556967189816E-2</v>
      </c>
      <c r="R415" s="11">
        <f t="shared" si="101"/>
        <v>0</v>
      </c>
      <c r="S415" s="11">
        <f t="shared" si="102"/>
        <v>-0.83020784497577749</v>
      </c>
      <c r="T415" s="11">
        <f t="shared" si="103"/>
        <v>-0.28726915051064955</v>
      </c>
      <c r="U415" s="11">
        <f>'OddsRatio_working_3-way'!S415-'OddsRatio_working_3-way'!R415^2/3</f>
        <v>-0.83020784497577749</v>
      </c>
      <c r="V415" s="11">
        <f>'OddsRatio_working_3-way'!S415*'OddsRatio_working_3-way'!R415/3-2*'OddsRatio_working_3-way'!R415^3/27-'OddsRatio_working_3-way'!T415</f>
        <v>0.28726915051064955</v>
      </c>
      <c r="W415" s="11">
        <f>'OddsRatio_working_3-way'!V415^2+4*'OddsRatio_working_3-way'!U415^3/27</f>
        <v>-2.2492738000390589E-3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0.14557887779065795</v>
      </c>
      <c r="Y415" s="11">
        <f>IF('OddsRatio_working_3-way'!W415&gt;=0,IF('OddsRatio_working_3-way'!V415+SQRT('OddsRatio_working_3-way'!W415)&gt;0,0,PI()),ACOS('OddsRatio_working_3-way'!V415/(2*'OddsRatio_working_3-way'!X415)))</f>
        <v>0.16361845255041318</v>
      </c>
      <c r="Z415" s="11">
        <f>'OddsRatio_working_3-way'!X415^(1/3)*COS('OddsRatio_working_3-way'!Y415/3)</f>
        <v>0.52527478313241593</v>
      </c>
      <c r="AA415" s="11">
        <f>'OddsRatio_working_3-way'!X415^(1/3)*COS(('OddsRatio_working_3-way'!Y415+2*PI())/3)</f>
        <v>-0.28747210311757143</v>
      </c>
      <c r="AB415" s="11">
        <f>'OddsRatio_working_3-way'!X415^(1/3)*COS(('OddsRatio_working_3-way'!Y415+4*PI())/3)</f>
        <v>-0.23780268001484461</v>
      </c>
      <c r="AC415" s="11">
        <f>'OddsRatio_working_3-way'!X415^(1/3)*SIN('OddsRatio_working_3-way'!Y415/3)</f>
        <v>2.8676654798852834E-2</v>
      </c>
      <c r="AD415" s="11">
        <f>'OddsRatio_working_3-way'!X415^(1/3)*SIN(('OddsRatio_working_3-way'!Y415+2*PI())/3)</f>
        <v>0.44056297876060752</v>
      </c>
      <c r="AE415" s="11">
        <f>'OddsRatio_working_3-way'!X415^(1/3)*SIN(('OddsRatio_working_3-way'!Y415+4*PI())/3)</f>
        <v>-0.4692396335594603</v>
      </c>
      <c r="AF415" s="11">
        <f>-'OddsRatio_working_3-way'!U415/(3*'OddsRatio_working_3-way'!X415^(1/3))*COS(('OddsRatio_working_3-way'!Y415)/3)</f>
        <v>0.52527478313241605</v>
      </c>
      <c r="AG415" s="11">
        <f>-'OddsRatio_working_3-way'!U415/(3*'OddsRatio_working_3-way'!X415^(1/3))*COS(('OddsRatio_working_3-way'!Y415+2*PI())/3)</f>
        <v>-0.28747210311757149</v>
      </c>
      <c r="AH415" s="11">
        <f>-'OddsRatio_working_3-way'!U415/(3*'OddsRatio_working_3-way'!X415^(1/3))*COS(('OddsRatio_working_3-way'!Y415+4*PI())/3)</f>
        <v>-0.23780268001484467</v>
      </c>
      <c r="AI415" s="11">
        <f>'OddsRatio_working_3-way'!U415/(3*'OddsRatio_working_3-way'!X415^(1/3))*SIN(('OddsRatio_working_3-way'!Y415)/3)</f>
        <v>-2.8676654798852837E-2</v>
      </c>
      <c r="AJ415" s="11">
        <f>'OddsRatio_working_3-way'!U415/(3*'OddsRatio_working_3-way'!X415^(1/3))*SIN(('OddsRatio_working_3-way'!Y415+2*PI())/3)</f>
        <v>-0.44056297876060763</v>
      </c>
      <c r="AK415" s="11">
        <f>'OddsRatio_working_3-way'!U415/(3*'OddsRatio_working_3-way'!X415^(1/3))*SIN(('OddsRatio_working_3-way'!Y415+4*PI())/3)</f>
        <v>0.46923963355946041</v>
      </c>
      <c r="AL415" s="11">
        <f>'OddsRatio_working_3-way'!Z415+'OddsRatio_working_3-way'!AF415</f>
        <v>1.0505495662648321</v>
      </c>
      <c r="AM415" s="11">
        <f>'OddsRatio_working_3-way'!AA415+'OddsRatio_working_3-way'!AG415</f>
        <v>-0.57494420623514286</v>
      </c>
      <c r="AN415" s="11">
        <f>'OddsRatio_working_3-way'!AB415+'OddsRatio_working_3-way'!AH415</f>
        <v>-0.47560536002968928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1.0505495662648321</v>
      </c>
      <c r="AS415" s="11">
        <f>IF(('OddsRatio_working_3-way'!X415=0),IF(Q415&gt;0,-Q415^(1/3),(-Q415)^(1/3)),'OddsRatio_working_3-way'!AM415-'OddsRatio_working_3-way'!R415/3)</f>
        <v>-0.57494420623514286</v>
      </c>
      <c r="AT415" s="11">
        <f>IF(('OddsRatio_working_3-way'!X415=0),IF(Q415&gt;0,-Q415^(1/3),(-Q415)^(1/3)),'OddsRatio_working_3-way'!AN415-'OddsRatio_working_3-way'!R415/3)</f>
        <v>-0.47560536002968928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1.63</v>
      </c>
      <c r="B416" s="4">
        <f>IF('True_Odds_Calculator_3-way'!B417="","",'True_Odds_Calculator_3-way'!B417)</f>
        <v>3.78</v>
      </c>
      <c r="C416" s="4">
        <f>IF('True_Odds_Calculator_3-way'!C417="","",'True_Odds_Calculator_3-way'!C417)</f>
        <v>6.26</v>
      </c>
      <c r="D416" s="9">
        <f t="shared" si="91"/>
        <v>0.59742050182972162</v>
      </c>
      <c r="E416" s="9">
        <f t="shared" si="92"/>
        <v>0.25166389801285821</v>
      </c>
      <c r="F416" s="9">
        <f t="shared" si="93"/>
        <v>0.15091560015742014</v>
      </c>
      <c r="G416" s="9">
        <f t="shared" si="94"/>
        <v>1.0696236143614852</v>
      </c>
      <c r="H416" s="9">
        <f t="shared" si="95"/>
        <v>1.673862877047736</v>
      </c>
      <c r="I416" s="9">
        <f t="shared" si="96"/>
        <v>3.9735536479249287</v>
      </c>
      <c r="J416" s="9">
        <f t="shared" si="97"/>
        <v>6.6262202115414146</v>
      </c>
      <c r="K416" s="11">
        <f t="shared" si="98"/>
        <v>0.61349693251533743</v>
      </c>
      <c r="L416" s="11">
        <f t="shared" si="99"/>
        <v>0.26455026455026459</v>
      </c>
      <c r="M416" s="11">
        <f t="shared" si="100"/>
        <v>0.15974440894568689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-0.23884565880684971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0.22478398181567588</v>
      </c>
      <c r="Q416" s="11">
        <f>2*'OddsRatio_working_3-way'!K416*'OddsRatio_working_3-way'!L416*'OddsRatio_working_3-way'!M416</f>
        <v>5.1853283002462731E-2</v>
      </c>
      <c r="R416" s="11">
        <f t="shared" si="101"/>
        <v>0</v>
      </c>
      <c r="S416" s="11">
        <f t="shared" si="102"/>
        <v>-0.94112651215258103</v>
      </c>
      <c r="T416" s="11">
        <f t="shared" si="103"/>
        <v>-0.21709954144234864</v>
      </c>
      <c r="U416" s="11">
        <f>'OddsRatio_working_3-way'!S416-'OddsRatio_working_3-way'!R416^2/3</f>
        <v>-0.94112651215258103</v>
      </c>
      <c r="V416" s="11">
        <f>'OddsRatio_working_3-way'!S416*'OddsRatio_working_3-way'!R416/3-2*'OddsRatio_working_3-way'!R416^3/27-'OddsRatio_working_3-way'!T416</f>
        <v>0.21709954144234864</v>
      </c>
      <c r="W416" s="11">
        <f>'OddsRatio_working_3-way'!V416^2+4*'OddsRatio_working_3-way'!U416^3/27</f>
        <v>-7.6360194810291632E-2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0.1757074313345694</v>
      </c>
      <c r="Y416" s="11">
        <f>IF('OddsRatio_working_3-way'!W416&gt;=0,IF('OddsRatio_working_3-way'!V416+SQRT('OddsRatio_working_3-way'!W416)&gt;0,0,PI()),ACOS('OddsRatio_working_3-way'!V416/(2*'OddsRatio_working_3-way'!X416)))</f>
        <v>0.90487100227408457</v>
      </c>
      <c r="Z416" s="11">
        <f>'OddsRatio_working_3-way'!X416^(1/3)*COS('OddsRatio_working_3-way'!Y416/3)</f>
        <v>0.53481180718074262</v>
      </c>
      <c r="AA416" s="11">
        <f>'OddsRatio_working_3-way'!X416^(1/3)*COS(('OddsRatio_working_3-way'!Y416+2*PI())/3)</f>
        <v>-0.41150266348869907</v>
      </c>
      <c r="AB416" s="11">
        <f>'OddsRatio_working_3-way'!X416^(1/3)*COS(('OddsRatio_working_3-way'!Y416+4*PI())/3)</f>
        <v>-0.12330914369204368</v>
      </c>
      <c r="AC416" s="11">
        <f>'OddsRatio_working_3-way'!X416^(1/3)*SIN('OddsRatio_working_3-way'!Y416/3)</f>
        <v>0.16638860623330473</v>
      </c>
      <c r="AD416" s="11">
        <f>'OddsRatio_working_3-way'!X416^(1/3)*SIN(('OddsRatio_working_3-way'!Y416+2*PI())/3)</f>
        <v>0.37996630814573562</v>
      </c>
      <c r="AE416" s="11">
        <f>'OddsRatio_working_3-way'!X416^(1/3)*SIN(('OddsRatio_working_3-way'!Y416+4*PI())/3)</f>
        <v>-0.54635491437904038</v>
      </c>
      <c r="AF416" s="11">
        <f>-'OddsRatio_working_3-way'!U416/(3*'OddsRatio_working_3-way'!X416^(1/3))*COS(('OddsRatio_working_3-way'!Y416)/3)</f>
        <v>0.53481180718074273</v>
      </c>
      <c r="AG416" s="11">
        <f>-'OddsRatio_working_3-way'!U416/(3*'OddsRatio_working_3-way'!X416^(1/3))*COS(('OddsRatio_working_3-way'!Y416+2*PI())/3)</f>
        <v>-0.41150266348869918</v>
      </c>
      <c r="AH416" s="11">
        <f>-'OddsRatio_working_3-way'!U416/(3*'OddsRatio_working_3-way'!X416^(1/3))*COS(('OddsRatio_working_3-way'!Y416+4*PI())/3)</f>
        <v>-0.12330914369204371</v>
      </c>
      <c r="AI416" s="11">
        <f>'OddsRatio_working_3-way'!U416/(3*'OddsRatio_working_3-way'!X416^(1/3))*SIN(('OddsRatio_working_3-way'!Y416)/3)</f>
        <v>-0.16638860623330476</v>
      </c>
      <c r="AJ416" s="11">
        <f>'OddsRatio_working_3-way'!U416/(3*'OddsRatio_working_3-way'!X416^(1/3))*SIN(('OddsRatio_working_3-way'!Y416+2*PI())/3)</f>
        <v>-0.37996630814573568</v>
      </c>
      <c r="AK416" s="11">
        <f>'OddsRatio_working_3-way'!U416/(3*'OddsRatio_working_3-way'!X416^(1/3))*SIN(('OddsRatio_working_3-way'!Y416+4*PI())/3)</f>
        <v>0.54635491437904049</v>
      </c>
      <c r="AL416" s="11">
        <f>'OddsRatio_working_3-way'!Z416+'OddsRatio_working_3-way'!AF416</f>
        <v>1.0696236143614852</v>
      </c>
      <c r="AM416" s="11">
        <f>'OddsRatio_working_3-way'!AA416+'OddsRatio_working_3-way'!AG416</f>
        <v>-0.82300532697739825</v>
      </c>
      <c r="AN416" s="11">
        <f>'OddsRatio_working_3-way'!AB416+'OddsRatio_working_3-way'!AH416</f>
        <v>-0.24661828738408739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1.0696236143614852</v>
      </c>
      <c r="AS416" s="11">
        <f>IF(('OddsRatio_working_3-way'!X416=0),IF(Q416&gt;0,-Q416^(1/3),(-Q416)^(1/3)),'OddsRatio_working_3-way'!AM416-'OddsRatio_working_3-way'!R416/3)</f>
        <v>-0.82300532697739825</v>
      </c>
      <c r="AT416" s="11">
        <f>IF(('OddsRatio_working_3-way'!X416=0),IF(Q416&gt;0,-Q416^(1/3),(-Q416)^(1/3)),'OddsRatio_working_3-way'!AN416-'OddsRatio_working_3-way'!R416/3)</f>
        <v>-0.24661828738408739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2.2799999999999998</v>
      </c>
      <c r="B417" s="4">
        <f>IF('True_Odds_Calculator_3-way'!B418="","",'True_Odds_Calculator_3-way'!B418)</f>
        <v>3.24</v>
      </c>
      <c r="C417" s="4">
        <f>IF('True_Odds_Calculator_3-way'!C418="","",'True_Odds_Calculator_3-way'!C418)</f>
        <v>3.48</v>
      </c>
      <c r="D417" s="9">
        <f t="shared" si="91"/>
        <v>0.42571630740927374</v>
      </c>
      <c r="E417" s="9">
        <f t="shared" si="92"/>
        <v>0.29755539791190844</v>
      </c>
      <c r="F417" s="9">
        <f t="shared" si="93"/>
        <v>0.27672829467881793</v>
      </c>
      <c r="G417" s="9">
        <f t="shared" si="94"/>
        <v>1.0538922917161697</v>
      </c>
      <c r="H417" s="9">
        <f t="shared" si="95"/>
        <v>2.3489821333966971</v>
      </c>
      <c r="I417" s="9">
        <f t="shared" si="96"/>
        <v>3.3607187334442208</v>
      </c>
      <c r="J417" s="9">
        <f t="shared" si="97"/>
        <v>3.6136528834561008</v>
      </c>
      <c r="K417" s="11">
        <f t="shared" si="98"/>
        <v>0.43859649122807021</v>
      </c>
      <c r="L417" s="11">
        <f t="shared" si="99"/>
        <v>0.30864197530864196</v>
      </c>
      <c r="M417" s="11">
        <f t="shared" si="100"/>
        <v>0.28735632183908044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-0.27659897579908332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0.23339532313115696</v>
      </c>
      <c r="Q417" s="11">
        <f>2*'OddsRatio_working_3-way'!K417*'OddsRatio_working_3-way'!L417*'OddsRatio_working_3-way'!M417</f>
        <v>7.7798441043718983E-2</v>
      </c>
      <c r="R417" s="11">
        <f t="shared" si="101"/>
        <v>0</v>
      </c>
      <c r="S417" s="11">
        <f t="shared" si="102"/>
        <v>-0.8438040034562212</v>
      </c>
      <c r="T417" s="11">
        <f t="shared" si="103"/>
        <v>-0.28126800115207373</v>
      </c>
      <c r="U417" s="11">
        <f>'OddsRatio_working_3-way'!S417-'OddsRatio_working_3-way'!R417^2/3</f>
        <v>-0.8438040034562212</v>
      </c>
      <c r="V417" s="11">
        <f>'OddsRatio_working_3-way'!S417*'OddsRatio_working_3-way'!R417/3-2*'OddsRatio_working_3-way'!R417^3/27-'OddsRatio_working_3-way'!T417</f>
        <v>0.28126800115207373</v>
      </c>
      <c r="W417" s="11">
        <f>'OddsRatio_working_3-way'!V417^2+4*'OddsRatio_working_3-way'!U417^3/27</f>
        <v>-9.8946574651503638E-3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0.14916965671445492</v>
      </c>
      <c r="Y417" s="11">
        <f>IF('OddsRatio_working_3-way'!W417&gt;=0,IF('OddsRatio_working_3-way'!V417+SQRT('OddsRatio_working_3-way'!W417)&gt;0,0,PI()),ACOS('OddsRatio_working_3-way'!V417/(2*'OddsRatio_working_3-way'!X417)))</f>
        <v>0.33992740898779505</v>
      </c>
      <c r="Z417" s="11">
        <f>'OddsRatio_working_3-way'!X417^(1/3)*COS('OddsRatio_working_3-way'!Y417/3)</f>
        <v>0.52694614585808497</v>
      </c>
      <c r="AA417" s="11">
        <f>'OddsRatio_working_3-way'!X417^(1/3)*COS(('OddsRatio_working_3-way'!Y417+2*PI())/3)</f>
        <v>-0.31540399231275534</v>
      </c>
      <c r="AB417" s="11">
        <f>'OddsRatio_working_3-way'!X417^(1/3)*COS(('OddsRatio_working_3-way'!Y417+4*PI())/3)</f>
        <v>-0.21154215354532976</v>
      </c>
      <c r="AC417" s="11">
        <f>'OddsRatio_working_3-way'!X417^(1/3)*SIN('OddsRatio_working_3-way'!Y417/3)</f>
        <v>5.9964660570902696E-2</v>
      </c>
      <c r="AD417" s="11">
        <f>'OddsRatio_working_3-way'!X417^(1/3)*SIN(('OddsRatio_working_3-way'!Y417+2*PI())/3)</f>
        <v>0.4263664184539504</v>
      </c>
      <c r="AE417" s="11">
        <f>'OddsRatio_working_3-way'!X417^(1/3)*SIN(('OddsRatio_working_3-way'!Y417+4*PI())/3)</f>
        <v>-0.48633107902485306</v>
      </c>
      <c r="AF417" s="11">
        <f>-'OddsRatio_working_3-way'!U417/(3*'OddsRatio_working_3-way'!X417^(1/3))*COS(('OddsRatio_working_3-way'!Y417)/3)</f>
        <v>0.52694614585808486</v>
      </c>
      <c r="AG417" s="11">
        <f>-'OddsRatio_working_3-way'!U417/(3*'OddsRatio_working_3-way'!X417^(1/3))*COS(('OddsRatio_working_3-way'!Y417+2*PI())/3)</f>
        <v>-0.31540399231275529</v>
      </c>
      <c r="AH417" s="11">
        <f>-'OddsRatio_working_3-way'!U417/(3*'OddsRatio_working_3-way'!X417^(1/3))*COS(('OddsRatio_working_3-way'!Y417+4*PI())/3)</f>
        <v>-0.21154215354532974</v>
      </c>
      <c r="AI417" s="11">
        <f>'OddsRatio_working_3-way'!U417/(3*'OddsRatio_working_3-way'!X417^(1/3))*SIN(('OddsRatio_working_3-way'!Y417)/3)</f>
        <v>-5.9964660570902682E-2</v>
      </c>
      <c r="AJ417" s="11">
        <f>'OddsRatio_working_3-way'!U417/(3*'OddsRatio_working_3-way'!X417^(1/3))*SIN(('OddsRatio_working_3-way'!Y417+2*PI())/3)</f>
        <v>-0.42636641845395029</v>
      </c>
      <c r="AK417" s="11">
        <f>'OddsRatio_working_3-way'!U417/(3*'OddsRatio_working_3-way'!X417^(1/3))*SIN(('OddsRatio_working_3-way'!Y417+4*PI())/3)</f>
        <v>0.48633107902485295</v>
      </c>
      <c r="AL417" s="11">
        <f>'OddsRatio_working_3-way'!Z417+'OddsRatio_working_3-way'!AF417</f>
        <v>1.0538922917161697</v>
      </c>
      <c r="AM417" s="11">
        <f>'OddsRatio_working_3-way'!AA417+'OddsRatio_working_3-way'!AG417</f>
        <v>-0.63080798462551058</v>
      </c>
      <c r="AN417" s="11">
        <f>'OddsRatio_working_3-way'!AB417+'OddsRatio_working_3-way'!AH417</f>
        <v>-0.42308430709065947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1.0538922917161697</v>
      </c>
      <c r="AS417" s="11">
        <f>IF(('OddsRatio_working_3-way'!X417=0),IF(Q417&gt;0,-Q417^(1/3),(-Q417)^(1/3)),'OddsRatio_working_3-way'!AM417-'OddsRatio_working_3-way'!R417/3)</f>
        <v>-0.63080798462551058</v>
      </c>
      <c r="AT417" s="11">
        <f>IF(('OddsRatio_working_3-way'!X417=0),IF(Q417&gt;0,-Q417^(1/3),(-Q417)^(1/3)),'OddsRatio_working_3-way'!AN417-'OddsRatio_working_3-way'!R417/3)</f>
        <v>-0.42308430709065947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4.92</v>
      </c>
      <c r="B418" s="4">
        <f>IF('True_Odds_Calculator_3-way'!B419="","",'True_Odds_Calculator_3-way'!B419)</f>
        <v>3.76</v>
      </c>
      <c r="C418" s="4">
        <f>IF('True_Odds_Calculator_3-way'!C419="","",'True_Odds_Calculator_3-way'!C419)</f>
        <v>1.76</v>
      </c>
      <c r="D418" s="9">
        <f t="shared" si="91"/>
        <v>0.19330750740041283</v>
      </c>
      <c r="E418" s="9">
        <f t="shared" si="92"/>
        <v>0.25392269548518859</v>
      </c>
      <c r="F418" s="9">
        <f t="shared" si="93"/>
        <v>0.55276979711439833</v>
      </c>
      <c r="G418" s="9">
        <f t="shared" si="94"/>
        <v>1.0645675583985343</v>
      </c>
      <c r="H418" s="9">
        <f t="shared" si="95"/>
        <v>5.1731048289222539</v>
      </c>
      <c r="I418" s="9">
        <f t="shared" si="96"/>
        <v>3.9382064611799557</v>
      </c>
      <c r="J418" s="9">
        <f t="shared" si="97"/>
        <v>1.8090713443828865</v>
      </c>
      <c r="K418" s="11">
        <f t="shared" si="98"/>
        <v>0.2032520325203252</v>
      </c>
      <c r="L418" s="11">
        <f t="shared" si="99"/>
        <v>0.26595744680851063</v>
      </c>
      <c r="M418" s="11">
        <f t="shared" si="100"/>
        <v>0.56818181818181823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-0.25254753031089305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0.22851111006274474</v>
      </c>
      <c r="Q418" s="11">
        <f>2*'OddsRatio_working_3-way'!K418*'OddsRatio_working_3-way'!L418*'OddsRatio_working_3-way'!M418</f>
        <v>6.1427717758802354E-2</v>
      </c>
      <c r="R418" s="11">
        <f t="shared" si="101"/>
        <v>0</v>
      </c>
      <c r="S418" s="11">
        <f t="shared" si="102"/>
        <v>-0.90482417223182188</v>
      </c>
      <c r="T418" s="11">
        <f t="shared" si="103"/>
        <v>-0.24323230436339299</v>
      </c>
      <c r="U418" s="11">
        <f>'OddsRatio_working_3-way'!S418-'OddsRatio_working_3-way'!R418^2/3</f>
        <v>-0.90482417223182188</v>
      </c>
      <c r="V418" s="11">
        <f>'OddsRatio_working_3-way'!S418*'OddsRatio_working_3-way'!R418/3-2*'OddsRatio_working_3-way'!R418^3/27-'OddsRatio_working_3-way'!T418</f>
        <v>0.24323230436339299</v>
      </c>
      <c r="W418" s="11">
        <f>'OddsRatio_working_3-way'!V418^2+4*'OddsRatio_working_3-way'!U418^3/27</f>
        <v>-5.0584073805390782E-2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0.16563969005896279</v>
      </c>
      <c r="Y418" s="11">
        <f>IF('OddsRatio_working_3-way'!W418&gt;=0,IF('OddsRatio_working_3-way'!V418+SQRT('OddsRatio_working_3-way'!W418)&gt;0,0,PI()),ACOS('OddsRatio_working_3-way'!V418/(2*'OddsRatio_working_3-way'!X418)))</f>
        <v>0.74627766711868426</v>
      </c>
      <c r="Z418" s="11">
        <f>'OddsRatio_working_3-way'!X418^(1/3)*COS('OddsRatio_working_3-way'!Y418/3)</f>
        <v>0.53228377919926717</v>
      </c>
      <c r="AA418" s="11">
        <f>'OddsRatio_working_3-way'!X418^(1/3)*COS(('OddsRatio_working_3-way'!Y418+2*PI())/3)</f>
        <v>-0.38323811865490609</v>
      </c>
      <c r="AB418" s="11">
        <f>'OddsRatio_working_3-way'!X418^(1/3)*COS(('OddsRatio_working_3-way'!Y418+4*PI())/3)</f>
        <v>-0.14904566054436114</v>
      </c>
      <c r="AC418" s="11">
        <f>'OddsRatio_working_3-way'!X418^(1/3)*SIN('OddsRatio_working_3-way'!Y418/3)</f>
        <v>0.1352110787323034</v>
      </c>
      <c r="AD418" s="11">
        <f>'OddsRatio_working_3-way'!X418^(1/3)*SIN(('OddsRatio_working_3-way'!Y418+2*PI())/3)</f>
        <v>0.39336573544280062</v>
      </c>
      <c r="AE418" s="11">
        <f>'OddsRatio_working_3-way'!X418^(1/3)*SIN(('OddsRatio_working_3-way'!Y418+4*PI())/3)</f>
        <v>-0.52857681417510394</v>
      </c>
      <c r="AF418" s="11">
        <f>-'OddsRatio_working_3-way'!U418/(3*'OddsRatio_working_3-way'!X418^(1/3))*COS(('OddsRatio_working_3-way'!Y418)/3)</f>
        <v>0.53228377919926706</v>
      </c>
      <c r="AG418" s="11">
        <f>-'OddsRatio_working_3-way'!U418/(3*'OddsRatio_working_3-way'!X418^(1/3))*COS(('OddsRatio_working_3-way'!Y418+2*PI())/3)</f>
        <v>-0.38323811865490603</v>
      </c>
      <c r="AH418" s="11">
        <f>-'OddsRatio_working_3-way'!U418/(3*'OddsRatio_working_3-way'!X418^(1/3))*COS(('OddsRatio_working_3-way'!Y418+4*PI())/3)</f>
        <v>-0.14904566054436111</v>
      </c>
      <c r="AI418" s="11">
        <f>'OddsRatio_working_3-way'!U418/(3*'OddsRatio_working_3-way'!X418^(1/3))*SIN(('OddsRatio_working_3-way'!Y418)/3)</f>
        <v>-0.13521107873230337</v>
      </c>
      <c r="AJ418" s="11">
        <f>'OddsRatio_working_3-way'!U418/(3*'OddsRatio_working_3-way'!X418^(1/3))*SIN(('OddsRatio_working_3-way'!Y418+2*PI())/3)</f>
        <v>-0.39336573544280051</v>
      </c>
      <c r="AK418" s="11">
        <f>'OddsRatio_working_3-way'!U418/(3*'OddsRatio_working_3-way'!X418^(1/3))*SIN(('OddsRatio_working_3-way'!Y418+4*PI())/3)</f>
        <v>0.52857681417510383</v>
      </c>
      <c r="AL418" s="11">
        <f>'OddsRatio_working_3-way'!Z418+'OddsRatio_working_3-way'!AF418</f>
        <v>1.0645675583985343</v>
      </c>
      <c r="AM418" s="11">
        <f>'OddsRatio_working_3-way'!AA418+'OddsRatio_working_3-way'!AG418</f>
        <v>-0.76647623730981218</v>
      </c>
      <c r="AN418" s="11">
        <f>'OddsRatio_working_3-way'!AB418+'OddsRatio_working_3-way'!AH418</f>
        <v>-0.29809132108872227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1.0645675583985343</v>
      </c>
      <c r="AS418" s="11">
        <f>IF(('OddsRatio_working_3-way'!X418=0),IF(Q418&gt;0,-Q418^(1/3),(-Q418)^(1/3)),'OddsRatio_working_3-way'!AM418-'OddsRatio_working_3-way'!R418/3)</f>
        <v>-0.76647623730981218</v>
      </c>
      <c r="AT418" s="11">
        <f>IF(('OddsRatio_working_3-way'!X418=0),IF(Q418&gt;0,-Q418^(1/3),(-Q418)^(1/3)),'OddsRatio_working_3-way'!AN418-'OddsRatio_working_3-way'!R418/3)</f>
        <v>-0.29809132108872227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1.46</v>
      </c>
      <c r="B419" s="4">
        <f>IF('True_Odds_Calculator_3-way'!B420="","",'True_Odds_Calculator_3-way'!B420)</f>
        <v>4.47</v>
      </c>
      <c r="C419" s="4">
        <f>IF('True_Odds_Calculator_3-way'!C420="","",'True_Odds_Calculator_3-way'!C420)</f>
        <v>8.56</v>
      </c>
      <c r="D419" s="9">
        <f t="shared" si="91"/>
        <v>0.67361265132286274</v>
      </c>
      <c r="E419" s="9">
        <f t="shared" si="92"/>
        <v>0.21481991928709995</v>
      </c>
      <c r="F419" s="9">
        <f t="shared" si="93"/>
        <v>0.1115674293900373</v>
      </c>
      <c r="G419" s="9">
        <f t="shared" si="94"/>
        <v>1.0533319306312046</v>
      </c>
      <c r="H419" s="9">
        <f t="shared" si="95"/>
        <v>1.4845326880903542</v>
      </c>
      <c r="I419" s="9">
        <f t="shared" si="96"/>
        <v>4.6550617992902792</v>
      </c>
      <c r="J419" s="9">
        <f t="shared" si="97"/>
        <v>8.9631893955719075</v>
      </c>
      <c r="K419" s="11">
        <f t="shared" si="98"/>
        <v>0.68493150684931503</v>
      </c>
      <c r="L419" s="11">
        <f t="shared" si="99"/>
        <v>0.2237136465324385</v>
      </c>
      <c r="M419" s="11">
        <f t="shared" si="100"/>
        <v>0.11682242990654206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-0.21601054785069085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0.20567707389080453</v>
      </c>
      <c r="Q419" s="11">
        <f>2*'OddsRatio_working_3-way'!K419*'OddsRatio_working_3-way'!L419*'OddsRatio_working_3-way'!M419</f>
        <v>3.5801057248181813E-2</v>
      </c>
      <c r="R419" s="11">
        <f t="shared" si="101"/>
        <v>0</v>
      </c>
      <c r="S419" s="11">
        <f t="shared" si="102"/>
        <v>-0.95216217882550369</v>
      </c>
      <c r="T419" s="11">
        <f t="shared" si="103"/>
        <v>-0.16573754200617993</v>
      </c>
      <c r="U419" s="11">
        <f>'OddsRatio_working_3-way'!S419-'OddsRatio_working_3-way'!R419^2/3</f>
        <v>-0.95216217882550369</v>
      </c>
      <c r="V419" s="11">
        <f>'OddsRatio_working_3-way'!S419*'OddsRatio_working_3-way'!R419/3-2*'OddsRatio_working_3-way'!R419^3/27-'OddsRatio_working_3-way'!T419</f>
        <v>0.16573754200617993</v>
      </c>
      <c r="W419" s="11">
        <f>'OddsRatio_working_3-way'!V419^2+4*'OddsRatio_working_3-way'!U419^3/27</f>
        <v>-0.10041883503308366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0.17880699641186718</v>
      </c>
      <c r="Y419" s="11">
        <f>IF('OddsRatio_working_3-way'!W419&gt;=0,IF('OddsRatio_working_3-way'!V419+SQRT('OddsRatio_working_3-way'!W419)&gt;0,0,PI()),ACOS('OddsRatio_working_3-way'!V419/(2*'OddsRatio_working_3-way'!X419)))</f>
        <v>1.0889074907777436</v>
      </c>
      <c r="Z419" s="11">
        <f>'OddsRatio_working_3-way'!X419^(1/3)*COS('OddsRatio_working_3-way'!Y419/3)</f>
        <v>0.52666596531560228</v>
      </c>
      <c r="AA419" s="11">
        <f>'OddsRatio_working_3-way'!X419^(1/3)*COS(('OddsRatio_working_3-way'!Y419+2*PI())/3)</f>
        <v>-0.43656047885864846</v>
      </c>
      <c r="AB419" s="11">
        <f>'OddsRatio_working_3-way'!X419^(1/3)*COS(('OddsRatio_working_3-way'!Y419+4*PI())/3)</f>
        <v>-9.0105486456954195E-2</v>
      </c>
      <c r="AC419" s="11">
        <f>'OddsRatio_working_3-way'!X419^(1/3)*SIN('OddsRatio_working_3-way'!Y419/3)</f>
        <v>0.20002588312520819</v>
      </c>
      <c r="AD419" s="11">
        <f>'OddsRatio_working_3-way'!X419^(1/3)*SIN(('OddsRatio_working_3-way'!Y419+2*PI())/3)</f>
        <v>0.35609316370936156</v>
      </c>
      <c r="AE419" s="11">
        <f>'OddsRatio_working_3-way'!X419^(1/3)*SIN(('OddsRatio_working_3-way'!Y419+4*PI())/3)</f>
        <v>-0.5561190468345697</v>
      </c>
      <c r="AF419" s="11">
        <f>-'OddsRatio_working_3-way'!U419/(3*'OddsRatio_working_3-way'!X419^(1/3))*COS(('OddsRatio_working_3-way'!Y419)/3)</f>
        <v>0.52666596531560217</v>
      </c>
      <c r="AG419" s="11">
        <f>-'OddsRatio_working_3-way'!U419/(3*'OddsRatio_working_3-way'!X419^(1/3))*COS(('OddsRatio_working_3-way'!Y419+2*PI())/3)</f>
        <v>-0.4365604788586484</v>
      </c>
      <c r="AH419" s="11">
        <f>-'OddsRatio_working_3-way'!U419/(3*'OddsRatio_working_3-way'!X419^(1/3))*COS(('OddsRatio_working_3-way'!Y419+4*PI())/3)</f>
        <v>-9.0105486456954181E-2</v>
      </c>
      <c r="AI419" s="11">
        <f>'OddsRatio_working_3-way'!U419/(3*'OddsRatio_working_3-way'!X419^(1/3))*SIN(('OddsRatio_working_3-way'!Y419)/3)</f>
        <v>-0.20002588312520814</v>
      </c>
      <c r="AJ419" s="11">
        <f>'OddsRatio_working_3-way'!U419/(3*'OddsRatio_working_3-way'!X419^(1/3))*SIN(('OddsRatio_working_3-way'!Y419+2*PI())/3)</f>
        <v>-0.3560931637093615</v>
      </c>
      <c r="AK419" s="11">
        <f>'OddsRatio_working_3-way'!U419/(3*'OddsRatio_working_3-way'!X419^(1/3))*SIN(('OddsRatio_working_3-way'!Y419+4*PI())/3)</f>
        <v>0.55611904683456959</v>
      </c>
      <c r="AL419" s="11">
        <f>'OddsRatio_working_3-way'!Z419+'OddsRatio_working_3-way'!AF419</f>
        <v>1.0533319306312046</v>
      </c>
      <c r="AM419" s="11">
        <f>'OddsRatio_working_3-way'!AA419+'OddsRatio_working_3-way'!AG419</f>
        <v>-0.87312095771729692</v>
      </c>
      <c r="AN419" s="11">
        <f>'OddsRatio_working_3-way'!AB419+'OddsRatio_working_3-way'!AH419</f>
        <v>-0.18021097291390836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1.0533319306312046</v>
      </c>
      <c r="AS419" s="11">
        <f>IF(('OddsRatio_working_3-way'!X419=0),IF(Q419&gt;0,-Q419^(1/3),(-Q419)^(1/3)),'OddsRatio_working_3-way'!AM419-'OddsRatio_working_3-way'!R419/3)</f>
        <v>-0.87312095771729692</v>
      </c>
      <c r="AT419" s="11">
        <f>IF(('OddsRatio_working_3-way'!X419=0),IF(Q419&gt;0,-Q419^(1/3),(-Q419)^(1/3)),'OddsRatio_working_3-way'!AN419-'OddsRatio_working_3-way'!R419/3)</f>
        <v>-0.18021097291390836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1.26</v>
      </c>
      <c r="B420" s="4">
        <f>IF('True_Odds_Calculator_3-way'!B421="","",'True_Odds_Calculator_3-way'!B421)</f>
        <v>6.1</v>
      </c>
      <c r="C420" s="4">
        <f>IF('True_Odds_Calculator_3-way'!C421="","",'True_Odds_Calculator_3-way'!C421)</f>
        <v>13.28</v>
      </c>
      <c r="D420" s="9">
        <f t="shared" si="91"/>
        <v>0.77863504665178851</v>
      </c>
      <c r="E420" s="9">
        <f t="shared" si="92"/>
        <v>0.15205358487959425</v>
      </c>
      <c r="F420" s="9">
        <f t="shared" si="93"/>
        <v>6.9311368468617116E-2</v>
      </c>
      <c r="G420" s="9">
        <f t="shared" si="94"/>
        <v>1.0934566461977462</v>
      </c>
      <c r="H420" s="9">
        <f t="shared" si="95"/>
        <v>1.284298728011414</v>
      </c>
      <c r="I420" s="9">
        <f t="shared" si="96"/>
        <v>6.5766288956085051</v>
      </c>
      <c r="J420" s="9">
        <f t="shared" si="97"/>
        <v>14.42764761530832</v>
      </c>
      <c r="K420" s="11">
        <f t="shared" si="98"/>
        <v>0.79365079365079361</v>
      </c>
      <c r="L420" s="11">
        <f t="shared" si="99"/>
        <v>0.16393442622950821</v>
      </c>
      <c r="M420" s="11">
        <f t="shared" si="100"/>
        <v>7.5301204819277115E-2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-0.15953039323570617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0.17282243729014415</v>
      </c>
      <c r="Q420" s="11">
        <f>2*'OddsRatio_working_3-way'!K420*'OddsRatio_working_3-way'!L420*'OddsRatio_working_3-way'!M420</f>
        <v>1.9594380645141064E-2</v>
      </c>
      <c r="R420" s="11">
        <f t="shared" si="101"/>
        <v>0</v>
      </c>
      <c r="S420" s="11">
        <f t="shared" si="102"/>
        <v>-1.0833198225418963</v>
      </c>
      <c r="T420" s="11">
        <f t="shared" si="103"/>
        <v>-0.12282537670543045</v>
      </c>
      <c r="U420" s="11">
        <f>'OddsRatio_working_3-way'!S420-'OddsRatio_working_3-way'!R420^2/3</f>
        <v>-1.0833198225418963</v>
      </c>
      <c r="V420" s="11">
        <f>'OddsRatio_working_3-way'!S420*'OddsRatio_working_3-way'!R420/3-2*'OddsRatio_working_3-way'!R420^3/27-'OddsRatio_working_3-way'!T420</f>
        <v>0.12282537670543045</v>
      </c>
      <c r="W420" s="11">
        <f>'OddsRatio_working_3-way'!V420^2+4*'OddsRatio_working_3-way'!U420^3/27</f>
        <v>-0.17326421844982734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0.21699671173352963</v>
      </c>
      <c r="Y420" s="11">
        <f>IF('OddsRatio_working_3-way'!W420&gt;=0,IF('OddsRatio_working_3-way'!V420+SQRT('OddsRatio_working_3-way'!W420)&gt;0,0,PI()),ACOS('OddsRatio_working_3-way'!V420/(2*'OddsRatio_working_3-way'!X420)))</f>
        <v>1.2838632036080102</v>
      </c>
      <c r="Z420" s="11">
        <f>'OddsRatio_working_3-way'!X420^(1/3)*COS('OddsRatio_working_3-way'!Y420/3)</f>
        <v>0.54672832309887309</v>
      </c>
      <c r="AA420" s="11">
        <f>'OddsRatio_working_3-way'!X420^(1/3)*COS(('OddsRatio_working_3-way'!Y420+2*PI())/3)</f>
        <v>-0.48934115378841281</v>
      </c>
      <c r="AB420" s="11">
        <f>'OddsRatio_working_3-way'!X420^(1/3)*COS(('OddsRatio_working_3-way'!Y420+4*PI())/3)</f>
        <v>-5.7387169310460097E-2</v>
      </c>
      <c r="AC420" s="11">
        <f>'OddsRatio_working_3-way'!X420^(1/3)*SIN('OddsRatio_working_3-way'!Y420/3)</f>
        <v>0.24938874921587734</v>
      </c>
      <c r="AD420" s="11">
        <f>'OddsRatio_working_3-way'!X420^(1/3)*SIN(('OddsRatio_working_3-way'!Y420+2*PI())/3)</f>
        <v>0.34878624216415183</v>
      </c>
      <c r="AE420" s="11">
        <f>'OddsRatio_working_3-way'!X420^(1/3)*SIN(('OddsRatio_working_3-way'!Y420+4*PI())/3)</f>
        <v>-0.59817499138002928</v>
      </c>
      <c r="AF420" s="11">
        <f>-'OddsRatio_working_3-way'!U420/(3*'OddsRatio_working_3-way'!X420^(1/3))*COS(('OddsRatio_working_3-way'!Y420)/3)</f>
        <v>0.54672832309887298</v>
      </c>
      <c r="AG420" s="11">
        <f>-'OddsRatio_working_3-way'!U420/(3*'OddsRatio_working_3-way'!X420^(1/3))*COS(('OddsRatio_working_3-way'!Y420+2*PI())/3)</f>
        <v>-0.48934115378841275</v>
      </c>
      <c r="AH420" s="11">
        <f>-'OddsRatio_working_3-way'!U420/(3*'OddsRatio_working_3-way'!X420^(1/3))*COS(('OddsRatio_working_3-way'!Y420+4*PI())/3)</f>
        <v>-5.738716931046009E-2</v>
      </c>
      <c r="AI420" s="11">
        <f>'OddsRatio_working_3-way'!U420/(3*'OddsRatio_working_3-way'!X420^(1/3))*SIN(('OddsRatio_working_3-way'!Y420)/3)</f>
        <v>-0.24938874921587728</v>
      </c>
      <c r="AJ420" s="11">
        <f>'OddsRatio_working_3-way'!U420/(3*'OddsRatio_working_3-way'!X420^(1/3))*SIN(('OddsRatio_working_3-way'!Y420+2*PI())/3)</f>
        <v>-0.34878624216415177</v>
      </c>
      <c r="AK420" s="11">
        <f>'OddsRatio_working_3-way'!U420/(3*'OddsRatio_working_3-way'!X420^(1/3))*SIN(('OddsRatio_working_3-way'!Y420+4*PI())/3)</f>
        <v>0.59817499138002916</v>
      </c>
      <c r="AL420" s="11">
        <f>'OddsRatio_working_3-way'!Z420+'OddsRatio_working_3-way'!AF420</f>
        <v>1.0934566461977462</v>
      </c>
      <c r="AM420" s="11">
        <f>'OddsRatio_working_3-way'!AA420+'OddsRatio_working_3-way'!AG420</f>
        <v>-0.97868230757682562</v>
      </c>
      <c r="AN420" s="11">
        <f>'OddsRatio_working_3-way'!AB420+'OddsRatio_working_3-way'!AH420</f>
        <v>-0.11477433862092018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1.0934566461977462</v>
      </c>
      <c r="AS420" s="11">
        <f>IF(('OddsRatio_working_3-way'!X420=0),IF(Q420&gt;0,-Q420^(1/3),(-Q420)^(1/3)),'OddsRatio_working_3-way'!AM420-'OddsRatio_working_3-way'!R420/3)</f>
        <v>-0.97868230757682562</v>
      </c>
      <c r="AT420" s="11">
        <f>IF(('OddsRatio_working_3-way'!X420=0),IF(Q420&gt;0,-Q420^(1/3),(-Q420)^(1/3)),'OddsRatio_working_3-way'!AN420-'OddsRatio_working_3-way'!R420/3)</f>
        <v>-0.11477433862092018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3.45</v>
      </c>
      <c r="B421" s="4">
        <f>IF('True_Odds_Calculator_3-way'!B422="","",'True_Odds_Calculator_3-way'!B422)</f>
        <v>3.07</v>
      </c>
      <c r="C421" s="4">
        <f>IF('True_Odds_Calculator_3-way'!C422="","",'True_Odds_Calculator_3-way'!C422)</f>
        <v>2.4300000000000002</v>
      </c>
      <c r="D421" s="9">
        <f t="shared" si="91"/>
        <v>0.28151564269276663</v>
      </c>
      <c r="E421" s="9">
        <f t="shared" si="92"/>
        <v>0.31682174827309312</v>
      </c>
      <c r="F421" s="9">
        <f t="shared" si="93"/>
        <v>0.40166260903414042</v>
      </c>
      <c r="G421" s="9">
        <f t="shared" si="94"/>
        <v>1.0417144800366942</v>
      </c>
      <c r="H421" s="9">
        <f t="shared" si="95"/>
        <v>3.5522004760899009</v>
      </c>
      <c r="I421" s="9">
        <f t="shared" si="96"/>
        <v>3.1563489736759576</v>
      </c>
      <c r="J421" s="9">
        <f t="shared" si="97"/>
        <v>2.4896517064524724</v>
      </c>
      <c r="K421" s="11">
        <f t="shared" si="98"/>
        <v>0.28985507246376813</v>
      </c>
      <c r="L421" s="11">
        <f t="shared" si="99"/>
        <v>0.32573289902280134</v>
      </c>
      <c r="M421" s="11">
        <f t="shared" si="100"/>
        <v>0.41152263374485593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-0.28177906462379865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0.23118157680988463</v>
      </c>
      <c r="Q421" s="11">
        <f>2*'OddsRatio_working_3-way'!K421*'OddsRatio_working_3-way'!L421*'OddsRatio_working_3-way'!M421</f>
        <v>7.7708093045339363E-2</v>
      </c>
      <c r="R421" s="11">
        <f t="shared" si="101"/>
        <v>0</v>
      </c>
      <c r="S421" s="11">
        <f t="shared" si="102"/>
        <v>-0.82043560304429863</v>
      </c>
      <c r="T421" s="11">
        <f t="shared" si="103"/>
        <v>-0.27577667329220118</v>
      </c>
      <c r="U421" s="11">
        <f>'OddsRatio_working_3-way'!S421-'OddsRatio_working_3-way'!R421^2/3</f>
        <v>-0.82043560304429863</v>
      </c>
      <c r="V421" s="11">
        <f>'OddsRatio_working_3-way'!S421*'OddsRatio_working_3-way'!R421/3-2*'OddsRatio_working_3-way'!R421^3/27-'OddsRatio_working_3-way'!T421</f>
        <v>0.27577667329220118</v>
      </c>
      <c r="W421" s="11">
        <f>'OddsRatio_working_3-way'!V421^2+4*'OddsRatio_working_3-way'!U421^3/27</f>
        <v>-5.7616213313894798E-3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0.14301607852222678</v>
      </c>
      <c r="Y421" s="11">
        <f>IF('OddsRatio_working_3-way'!W421&gt;=0,IF('OddsRatio_working_3-way'!V421+SQRT('OddsRatio_working_3-way'!W421)&gt;0,0,PI()),ACOS('OddsRatio_working_3-way'!V421/(2*'OddsRatio_working_3-way'!X421)))</f>
        <v>0.26859125472756751</v>
      </c>
      <c r="Z421" s="11">
        <f>'OddsRatio_working_3-way'!X421^(1/3)*COS('OddsRatio_working_3-way'!Y421/3)</f>
        <v>0.52085724001834721</v>
      </c>
      <c r="AA421" s="11">
        <f>'OddsRatio_working_3-way'!X421^(1/3)*COS(('OddsRatio_working_3-way'!Y421+2*PI())/3)</f>
        <v>-0.30092185896862261</v>
      </c>
      <c r="AB421" s="11">
        <f>'OddsRatio_working_3-way'!X421^(1/3)*COS(('OddsRatio_working_3-way'!Y421+4*PI())/3)</f>
        <v>-0.21993538104972449</v>
      </c>
      <c r="AC421" s="11">
        <f>'OddsRatio_working_3-way'!X421^(1/3)*SIN('OddsRatio_working_3-way'!Y421/3)</f>
        <v>4.6757564827195466E-2</v>
      </c>
      <c r="AD421" s="11">
        <f>'OddsRatio_working_3-way'!X421^(1/3)*SIN(('OddsRatio_working_3-way'!Y421+2*PI())/3)</f>
        <v>0.42769681918733971</v>
      </c>
      <c r="AE421" s="11">
        <f>'OddsRatio_working_3-way'!X421^(1/3)*SIN(('OddsRatio_working_3-way'!Y421+4*PI())/3)</f>
        <v>-0.47445438401453521</v>
      </c>
      <c r="AF421" s="11">
        <f>-'OddsRatio_working_3-way'!U421/(3*'OddsRatio_working_3-way'!X421^(1/3))*COS(('OddsRatio_working_3-way'!Y421)/3)</f>
        <v>0.5208572400183471</v>
      </c>
      <c r="AG421" s="11">
        <f>-'OddsRatio_working_3-way'!U421/(3*'OddsRatio_working_3-way'!X421^(1/3))*COS(('OddsRatio_working_3-way'!Y421+2*PI())/3)</f>
        <v>-0.30092185896862256</v>
      </c>
      <c r="AH421" s="11">
        <f>-'OddsRatio_working_3-way'!U421/(3*'OddsRatio_working_3-way'!X421^(1/3))*COS(('OddsRatio_working_3-way'!Y421+4*PI())/3)</f>
        <v>-0.21993538104972446</v>
      </c>
      <c r="AI421" s="11">
        <f>'OddsRatio_working_3-way'!U421/(3*'OddsRatio_working_3-way'!X421^(1/3))*SIN(('OddsRatio_working_3-way'!Y421)/3)</f>
        <v>-4.6757564827195459E-2</v>
      </c>
      <c r="AJ421" s="11">
        <f>'OddsRatio_working_3-way'!U421/(3*'OddsRatio_working_3-way'!X421^(1/3))*SIN(('OddsRatio_working_3-way'!Y421+2*PI())/3)</f>
        <v>-0.42769681918733965</v>
      </c>
      <c r="AK421" s="11">
        <f>'OddsRatio_working_3-way'!U421/(3*'OddsRatio_working_3-way'!X421^(1/3))*SIN(('OddsRatio_working_3-way'!Y421+4*PI())/3)</f>
        <v>0.4744543840145351</v>
      </c>
      <c r="AL421" s="11">
        <f>'OddsRatio_working_3-way'!Z421+'OddsRatio_working_3-way'!AF421</f>
        <v>1.0417144800366942</v>
      </c>
      <c r="AM421" s="11">
        <f>'OddsRatio_working_3-way'!AA421+'OddsRatio_working_3-way'!AG421</f>
        <v>-0.60184371793724512</v>
      </c>
      <c r="AN421" s="11">
        <f>'OddsRatio_working_3-way'!AB421+'OddsRatio_working_3-way'!AH421</f>
        <v>-0.43987076209944898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1.0417144800366942</v>
      </c>
      <c r="AS421" s="11">
        <f>IF(('OddsRatio_working_3-way'!X421=0),IF(Q421&gt;0,-Q421^(1/3),(-Q421)^(1/3)),'OddsRatio_working_3-way'!AM421-'OddsRatio_working_3-way'!R421/3)</f>
        <v>-0.60184371793724512</v>
      </c>
      <c r="AT421" s="11">
        <f>IF(('OddsRatio_working_3-way'!X421=0),IF(Q421&gt;0,-Q421^(1/3),(-Q421)^(1/3)),'OddsRatio_working_3-way'!AN421-'OddsRatio_working_3-way'!R421/3)</f>
        <v>-0.43987076209944898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2.71</v>
      </c>
      <c r="B422" s="4">
        <f>IF('True_Odds_Calculator_3-way'!B423="","",'True_Odds_Calculator_3-way'!B423)</f>
        <v>3.17</v>
      </c>
      <c r="C422" s="4">
        <f>IF('True_Odds_Calculator_3-way'!C423="","",'True_Odds_Calculator_3-way'!C423)</f>
        <v>2.92</v>
      </c>
      <c r="D422" s="9">
        <f t="shared" si="91"/>
        <v>0.35969141009738259</v>
      </c>
      <c r="E422" s="9">
        <f t="shared" si="92"/>
        <v>0.30683933097568455</v>
      </c>
      <c r="F422" s="9">
        <f t="shared" si="93"/>
        <v>0.33346925892693291</v>
      </c>
      <c r="G422" s="9">
        <f t="shared" si="94"/>
        <v>1.0410297751562383</v>
      </c>
      <c r="H422" s="9">
        <f t="shared" si="95"/>
        <v>2.7801609155171669</v>
      </c>
      <c r="I422" s="9">
        <f t="shared" si="96"/>
        <v>3.2590346120890379</v>
      </c>
      <c r="J422" s="9">
        <f t="shared" si="97"/>
        <v>2.998777168299978</v>
      </c>
      <c r="K422" s="11">
        <f t="shared" si="98"/>
        <v>0.36900369003690037</v>
      </c>
      <c r="L422" s="11">
        <f t="shared" si="99"/>
        <v>0.31545741324921134</v>
      </c>
      <c r="M422" s="11">
        <f t="shared" si="100"/>
        <v>0.34246575342465752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-0.28401787150838975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0.23121531072706691</v>
      </c>
      <c r="Q422" s="11">
        <f>2*'OddsRatio_working_3-way'!K422*'OddsRatio_working_3-way'!L422*'OddsRatio_working_3-way'!M422</f>
        <v>7.9729417492092031E-2</v>
      </c>
      <c r="R422" s="11">
        <f t="shared" si="101"/>
        <v>0</v>
      </c>
      <c r="S422" s="11">
        <f t="shared" si="102"/>
        <v>-0.81408718929941326</v>
      </c>
      <c r="T422" s="11">
        <f t="shared" si="103"/>
        <v>-0.28071972044807347</v>
      </c>
      <c r="U422" s="11">
        <f>'OddsRatio_working_3-way'!S422-'OddsRatio_working_3-way'!R422^2/3</f>
        <v>-0.81408718929941326</v>
      </c>
      <c r="V422" s="11">
        <f>'OddsRatio_working_3-way'!S422*'OddsRatio_working_3-way'!R422/3-2*'OddsRatio_working_3-way'!R422^3/27-'OddsRatio_working_3-way'!T422</f>
        <v>0.28071972044807347</v>
      </c>
      <c r="W422" s="11">
        <f>'OddsRatio_working_3-way'!V422^2+4*'OddsRatio_working_3-way'!U422^3/27</f>
        <v>-1.1262869082643845E-3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0.14135933675982365</v>
      </c>
      <c r="Y422" s="11">
        <f>IF('OddsRatio_working_3-way'!W422&gt;=0,IF('OddsRatio_working_3-way'!V422+SQRT('OddsRatio_working_3-way'!W422)&gt;0,0,PI()),ACOS('OddsRatio_working_3-way'!V422/(2*'OddsRatio_working_3-way'!X422)))</f>
        <v>0.1189858372584478</v>
      </c>
      <c r="Z422" s="11">
        <f>'OddsRatio_working_3-way'!X422^(1/3)*COS('OddsRatio_working_3-way'!Y422/3)</f>
        <v>0.52051488757811926</v>
      </c>
      <c r="AA422" s="11">
        <f>'OddsRatio_working_3-way'!X422^(1/3)*COS(('OddsRatio_working_3-way'!Y422+2*PI())/3)</f>
        <v>-0.27814560138023631</v>
      </c>
      <c r="AB422" s="11">
        <f>'OddsRatio_working_3-way'!X422^(1/3)*COS(('OddsRatio_working_3-way'!Y422+4*PI())/3)</f>
        <v>-0.242369286197883</v>
      </c>
      <c r="AC422" s="11">
        <f>'OddsRatio_working_3-way'!X422^(1/3)*SIN('OddsRatio_working_3-way'!Y422/3)</f>
        <v>2.0655465201144637E-2</v>
      </c>
      <c r="AD422" s="11">
        <f>'OddsRatio_working_3-way'!X422^(1/3)*SIN(('OddsRatio_working_3-way'!Y422+2*PI())/3)</f>
        <v>0.44045138309008008</v>
      </c>
      <c r="AE422" s="11">
        <f>'OddsRatio_working_3-way'!X422^(1/3)*SIN(('OddsRatio_working_3-way'!Y422+4*PI())/3)</f>
        <v>-0.46110684829122467</v>
      </c>
      <c r="AF422" s="11">
        <f>-'OddsRatio_working_3-way'!U422/(3*'OddsRatio_working_3-way'!X422^(1/3))*COS(('OddsRatio_working_3-way'!Y422)/3)</f>
        <v>0.52051488757811915</v>
      </c>
      <c r="AG422" s="11">
        <f>-'OddsRatio_working_3-way'!U422/(3*'OddsRatio_working_3-way'!X422^(1/3))*COS(('OddsRatio_working_3-way'!Y422+2*PI())/3)</f>
        <v>-0.27814560138023625</v>
      </c>
      <c r="AH422" s="11">
        <f>-'OddsRatio_working_3-way'!U422/(3*'OddsRatio_working_3-way'!X422^(1/3))*COS(('OddsRatio_working_3-way'!Y422+4*PI())/3)</f>
        <v>-0.24236928619788295</v>
      </c>
      <c r="AI422" s="11">
        <f>'OddsRatio_working_3-way'!U422/(3*'OddsRatio_working_3-way'!X422^(1/3))*SIN(('OddsRatio_working_3-way'!Y422)/3)</f>
        <v>-2.0655465201144634E-2</v>
      </c>
      <c r="AJ422" s="11">
        <f>'OddsRatio_working_3-way'!U422/(3*'OddsRatio_working_3-way'!X422^(1/3))*SIN(('OddsRatio_working_3-way'!Y422+2*PI())/3)</f>
        <v>-0.44045138309008003</v>
      </c>
      <c r="AK422" s="11">
        <f>'OddsRatio_working_3-way'!U422/(3*'OddsRatio_working_3-way'!X422^(1/3))*SIN(('OddsRatio_working_3-way'!Y422+4*PI())/3)</f>
        <v>0.46110684829122461</v>
      </c>
      <c r="AL422" s="11">
        <f>'OddsRatio_working_3-way'!Z422+'OddsRatio_working_3-way'!AF422</f>
        <v>1.0410297751562383</v>
      </c>
      <c r="AM422" s="11">
        <f>'OddsRatio_working_3-way'!AA422+'OddsRatio_working_3-way'!AG422</f>
        <v>-0.5562912027604725</v>
      </c>
      <c r="AN422" s="11">
        <f>'OddsRatio_working_3-way'!AB422+'OddsRatio_working_3-way'!AH422</f>
        <v>-0.48473857239576595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1.0410297751562383</v>
      </c>
      <c r="AS422" s="11">
        <f>IF(('OddsRatio_working_3-way'!X422=0),IF(Q422&gt;0,-Q422^(1/3),(-Q422)^(1/3)),'OddsRatio_working_3-way'!AM422-'OddsRatio_working_3-way'!R422/3)</f>
        <v>-0.5562912027604725</v>
      </c>
      <c r="AT422" s="11">
        <f>IF(('OddsRatio_working_3-way'!X422=0),IF(Q422&gt;0,-Q422^(1/3),(-Q422)^(1/3)),'OddsRatio_working_3-way'!AN422-'OddsRatio_working_3-way'!R422/3)</f>
        <v>-0.48473857239576595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2.23</v>
      </c>
      <c r="B423" s="4">
        <f>IF('True_Odds_Calculator_3-way'!B424="","",'True_Odds_Calculator_3-way'!B424)</f>
        <v>3.32</v>
      </c>
      <c r="C423" s="4">
        <f>IF('True_Odds_Calculator_3-way'!C424="","",'True_Odds_Calculator_3-way'!C424)</f>
        <v>3.59</v>
      </c>
      <c r="D423" s="9">
        <f t="shared" si="91"/>
        <v>0.43780286156270509</v>
      </c>
      <c r="E423" s="9">
        <f t="shared" si="92"/>
        <v>0.29221782918135181</v>
      </c>
      <c r="F423" s="9">
        <f t="shared" si="93"/>
        <v>0.26997930925594299</v>
      </c>
      <c r="G423" s="9">
        <f t="shared" si="94"/>
        <v>1.0440106367201043</v>
      </c>
      <c r="H423" s="9">
        <f t="shared" si="95"/>
        <v>2.2841330831657283</v>
      </c>
      <c r="I423" s="9">
        <f t="shared" si="96"/>
        <v>3.4221046771906418</v>
      </c>
      <c r="J423" s="9">
        <f t="shared" si="97"/>
        <v>3.70398754910507</v>
      </c>
      <c r="K423" s="11">
        <f t="shared" si="98"/>
        <v>0.44843049327354262</v>
      </c>
      <c r="L423" s="11">
        <f t="shared" si="99"/>
        <v>0.30120481927710846</v>
      </c>
      <c r="M423" s="11">
        <f t="shared" si="100"/>
        <v>0.2785515320334262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-0.27807085042268831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0.23101010409601236</v>
      </c>
      <c r="Q423" s="11">
        <f>2*'OddsRatio_working_3-way'!K423*'OddsRatio_working_3-way'!L423*'OddsRatio_working_3-way'!M423</f>
        <v>7.5247590910753212E-2</v>
      </c>
      <c r="R423" s="11">
        <f t="shared" si="101"/>
        <v>0</v>
      </c>
      <c r="S423" s="11">
        <f t="shared" si="102"/>
        <v>-0.8307598719709739</v>
      </c>
      <c r="T423" s="11">
        <f t="shared" si="103"/>
        <v>-0.27060582148891654</v>
      </c>
      <c r="U423" s="11">
        <f>'OddsRatio_working_3-way'!S423-'OddsRatio_working_3-way'!R423^2/3</f>
        <v>-0.8307598719709739</v>
      </c>
      <c r="V423" s="11">
        <f>'OddsRatio_working_3-way'!S423*'OddsRatio_working_3-way'!R423/3-2*'OddsRatio_working_3-way'!R423^3/27-'OddsRatio_working_3-way'!T423</f>
        <v>0.27060582148891654</v>
      </c>
      <c r="W423" s="11">
        <f>'OddsRatio_working_3-way'!V423^2+4*'OddsRatio_working_3-way'!U423^3/27</f>
        <v>-1.1714543536403818E-2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0.14572410075215356</v>
      </c>
      <c r="Y423" s="11">
        <f>IF('OddsRatio_working_3-way'!W423&gt;=0,IF('OddsRatio_working_3-way'!V423+SQRT('OddsRatio_working_3-way'!W423)&gt;0,0,PI()),ACOS('OddsRatio_working_3-way'!V423/(2*'OddsRatio_working_3-way'!X423)))</f>
        <v>0.38047903175380871</v>
      </c>
      <c r="Z423" s="11">
        <f>'OddsRatio_working_3-way'!X423^(1/3)*COS('OddsRatio_working_3-way'!Y423/3)</f>
        <v>0.52200531836005215</v>
      </c>
      <c r="AA423" s="11">
        <f>'OddsRatio_working_3-way'!X423^(1/3)*COS(('OddsRatio_working_3-way'!Y423+2*PI())/3)</f>
        <v>-0.31864642463310006</v>
      </c>
      <c r="AB423" s="11">
        <f>'OddsRatio_working_3-way'!X423^(1/3)*COS(('OddsRatio_working_3-way'!Y423+4*PI())/3)</f>
        <v>-0.20335889372695215</v>
      </c>
      <c r="AC423" s="11">
        <f>'OddsRatio_working_3-way'!X423^(1/3)*SIN('OddsRatio_working_3-way'!Y423/3)</f>
        <v>6.6561287002871977E-2</v>
      </c>
      <c r="AD423" s="11">
        <f>'OddsRatio_working_3-way'!X423^(1/3)*SIN(('OddsRatio_working_3-way'!Y423+2*PI())/3)</f>
        <v>0.41878922310895261</v>
      </c>
      <c r="AE423" s="11">
        <f>'OddsRatio_working_3-way'!X423^(1/3)*SIN(('OddsRatio_working_3-way'!Y423+4*PI())/3)</f>
        <v>-0.48535051011182451</v>
      </c>
      <c r="AF423" s="11">
        <f>-'OddsRatio_working_3-way'!U423/(3*'OddsRatio_working_3-way'!X423^(1/3))*COS(('OddsRatio_working_3-way'!Y423)/3)</f>
        <v>0.52200531836005204</v>
      </c>
      <c r="AG423" s="11">
        <f>-'OddsRatio_working_3-way'!U423/(3*'OddsRatio_working_3-way'!X423^(1/3))*COS(('OddsRatio_working_3-way'!Y423+2*PI())/3)</f>
        <v>-0.3186464246331</v>
      </c>
      <c r="AH423" s="11">
        <f>-'OddsRatio_working_3-way'!U423/(3*'OddsRatio_working_3-way'!X423^(1/3))*COS(('OddsRatio_working_3-way'!Y423+4*PI())/3)</f>
        <v>-0.20335889372695212</v>
      </c>
      <c r="AI423" s="11">
        <f>'OddsRatio_working_3-way'!U423/(3*'OddsRatio_working_3-way'!X423^(1/3))*SIN(('OddsRatio_working_3-way'!Y423)/3)</f>
        <v>-6.6561287002871963E-2</v>
      </c>
      <c r="AJ423" s="11">
        <f>'OddsRatio_working_3-way'!U423/(3*'OddsRatio_working_3-way'!X423^(1/3))*SIN(('OddsRatio_working_3-way'!Y423+2*PI())/3)</f>
        <v>-0.41878922310895256</v>
      </c>
      <c r="AK423" s="11">
        <f>'OddsRatio_working_3-way'!U423/(3*'OddsRatio_working_3-way'!X423^(1/3))*SIN(('OddsRatio_working_3-way'!Y423+4*PI())/3)</f>
        <v>0.4853505101118244</v>
      </c>
      <c r="AL423" s="11">
        <f>'OddsRatio_working_3-way'!Z423+'OddsRatio_working_3-way'!AF423</f>
        <v>1.0440106367201043</v>
      </c>
      <c r="AM423" s="11">
        <f>'OddsRatio_working_3-way'!AA423+'OddsRatio_working_3-way'!AG423</f>
        <v>-0.6372928492662</v>
      </c>
      <c r="AN423" s="11">
        <f>'OddsRatio_working_3-way'!AB423+'OddsRatio_working_3-way'!AH423</f>
        <v>-0.4067177874539043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1.0440106367201043</v>
      </c>
      <c r="AS423" s="11">
        <f>IF(('OddsRatio_working_3-way'!X423=0),IF(Q423&gt;0,-Q423^(1/3),(-Q423)^(1/3)),'OddsRatio_working_3-way'!AM423-'OddsRatio_working_3-way'!R423/3)</f>
        <v>-0.6372928492662</v>
      </c>
      <c r="AT423" s="11">
        <f>IF(('OddsRatio_working_3-way'!X423=0),IF(Q423&gt;0,-Q423^(1/3),(-Q423)^(1/3)),'OddsRatio_working_3-way'!AN423-'OddsRatio_working_3-way'!R423/3)</f>
        <v>-0.4067177874539043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1.99</v>
      </c>
      <c r="B424" s="4">
        <f>IF('True_Odds_Calculator_3-way'!B425="","",'True_Odds_Calculator_3-way'!B425)</f>
        <v>3.26</v>
      </c>
      <c r="C424" s="4">
        <f>IF('True_Odds_Calculator_3-way'!C425="","",'True_Odds_Calculator_3-way'!C425)</f>
        <v>4.57</v>
      </c>
      <c r="D424" s="9">
        <f t="shared" si="91"/>
        <v>0.49136328671483143</v>
      </c>
      <c r="E424" s="9">
        <f t="shared" si="92"/>
        <v>0.29734656652620606</v>
      </c>
      <c r="F424" s="9">
        <f t="shared" si="93"/>
        <v>0.2112901467589624</v>
      </c>
      <c r="G424" s="9">
        <f t="shared" si="94"/>
        <v>1.0456101865054106</v>
      </c>
      <c r="H424" s="9">
        <f t="shared" si="95"/>
        <v>2.0351540846403569</v>
      </c>
      <c r="I424" s="9">
        <f t="shared" si="96"/>
        <v>3.3630790215022275</v>
      </c>
      <c r="J424" s="9">
        <f t="shared" si="97"/>
        <v>4.7328283658243162</v>
      </c>
      <c r="K424" s="11">
        <f t="shared" si="98"/>
        <v>0.50251256281407031</v>
      </c>
      <c r="L424" s="11">
        <f t="shared" si="99"/>
        <v>0.30674846625766872</v>
      </c>
      <c r="M424" s="11">
        <f t="shared" si="100"/>
        <v>0.21881838074398249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-0.26941698599183239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0.23003689562443511</v>
      </c>
      <c r="Q424" s="11">
        <f>2*'OddsRatio_working_3-way'!K424*'OddsRatio_working_3-way'!L424*'OddsRatio_working_3-way'!M424</f>
        <v>6.7459500183118803E-2</v>
      </c>
      <c r="R424" s="11">
        <f t="shared" si="101"/>
        <v>0</v>
      </c>
      <c r="S424" s="11">
        <f t="shared" si="102"/>
        <v>-0.85383219167706403</v>
      </c>
      <c r="T424" s="11">
        <f t="shared" si="103"/>
        <v>-0.25039067204605986</v>
      </c>
      <c r="U424" s="11">
        <f>'OddsRatio_working_3-way'!S424-'OddsRatio_working_3-way'!R424^2/3</f>
        <v>-0.85383219167706403</v>
      </c>
      <c r="V424" s="11">
        <f>'OddsRatio_working_3-way'!S424*'OddsRatio_working_3-way'!R424/3-2*'OddsRatio_working_3-way'!R424^3/27-'OddsRatio_working_3-way'!T424</f>
        <v>0.25039067204605986</v>
      </c>
      <c r="W424" s="11">
        <f>'OddsRatio_working_3-way'!V424^2+4*'OddsRatio_working_3-way'!U424^3/27</f>
        <v>-2.9522108427241581E-2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0.15183675203563124</v>
      </c>
      <c r="Y424" s="11">
        <f>IF('OddsRatio_working_3-way'!W424&gt;=0,IF('OddsRatio_working_3-way'!V424+SQRT('OddsRatio_working_3-way'!W424)&gt;0,0,PI()),ACOS('OddsRatio_working_3-way'!V424/(2*'OddsRatio_working_3-way'!X424)))</f>
        <v>0.60140923580426109</v>
      </c>
      <c r="Z424" s="11">
        <f>'OddsRatio_working_3-way'!X424^(1/3)*COS('OddsRatio_working_3-way'!Y424/3)</f>
        <v>0.5228050932527053</v>
      </c>
      <c r="AA424" s="11">
        <f>'OddsRatio_working_3-way'!X424^(1/3)*COS(('OddsRatio_working_3-way'!Y424+2*PI())/3)</f>
        <v>-0.35340349102932406</v>
      </c>
      <c r="AB424" s="11">
        <f>'OddsRatio_working_3-way'!X424^(1/3)*COS(('OddsRatio_working_3-way'!Y424+4*PI())/3)</f>
        <v>-0.16940160222338133</v>
      </c>
      <c r="AC424" s="11">
        <f>'OddsRatio_working_3-way'!X424^(1/3)*SIN('OddsRatio_working_3-way'!Y424/3)</f>
        <v>0.10623354003351067</v>
      </c>
      <c r="AD424" s="11">
        <f>'OddsRatio_working_3-way'!X424^(1/3)*SIN(('OddsRatio_working_3-way'!Y424+2*PI())/3)</f>
        <v>0.39964572196797982</v>
      </c>
      <c r="AE424" s="11">
        <f>'OddsRatio_working_3-way'!X424^(1/3)*SIN(('OddsRatio_working_3-way'!Y424+4*PI())/3)</f>
        <v>-0.50587926200149047</v>
      </c>
      <c r="AF424" s="11">
        <f>-'OddsRatio_working_3-way'!U424/(3*'OddsRatio_working_3-way'!X424^(1/3))*COS(('OddsRatio_working_3-way'!Y424)/3)</f>
        <v>0.5228050932527053</v>
      </c>
      <c r="AG424" s="11">
        <f>-'OddsRatio_working_3-way'!U424/(3*'OddsRatio_working_3-way'!X424^(1/3))*COS(('OddsRatio_working_3-way'!Y424+2*PI())/3)</f>
        <v>-0.35340349102932406</v>
      </c>
      <c r="AH424" s="11">
        <f>-'OddsRatio_working_3-way'!U424/(3*'OddsRatio_working_3-way'!X424^(1/3))*COS(('OddsRatio_working_3-way'!Y424+4*PI())/3)</f>
        <v>-0.16940160222338133</v>
      </c>
      <c r="AI424" s="11">
        <f>'OddsRatio_working_3-way'!U424/(3*'OddsRatio_working_3-way'!X424^(1/3))*SIN(('OddsRatio_working_3-way'!Y424)/3)</f>
        <v>-0.10623354003351067</v>
      </c>
      <c r="AJ424" s="11">
        <f>'OddsRatio_working_3-way'!U424/(3*'OddsRatio_working_3-way'!X424^(1/3))*SIN(('OddsRatio_working_3-way'!Y424+2*PI())/3)</f>
        <v>-0.39964572196797982</v>
      </c>
      <c r="AK424" s="11">
        <f>'OddsRatio_working_3-way'!U424/(3*'OddsRatio_working_3-way'!X424^(1/3))*SIN(('OddsRatio_working_3-way'!Y424+4*PI())/3)</f>
        <v>0.50587926200149047</v>
      </c>
      <c r="AL424" s="11">
        <f>'OddsRatio_working_3-way'!Z424+'OddsRatio_working_3-way'!AF424</f>
        <v>1.0456101865054106</v>
      </c>
      <c r="AM424" s="11">
        <f>'OddsRatio_working_3-way'!AA424+'OddsRatio_working_3-way'!AG424</f>
        <v>-0.70680698205864811</v>
      </c>
      <c r="AN424" s="11">
        <f>'OddsRatio_working_3-way'!AB424+'OddsRatio_working_3-way'!AH424</f>
        <v>-0.33880320444676265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1.0456101865054106</v>
      </c>
      <c r="AS424" s="11">
        <f>IF(('OddsRatio_working_3-way'!X424=0),IF(Q424&gt;0,-Q424^(1/3),(-Q424)^(1/3)),'OddsRatio_working_3-way'!AM424-'OddsRatio_working_3-way'!R424/3)</f>
        <v>-0.70680698205864811</v>
      </c>
      <c r="AT424" s="11">
        <f>IF(('OddsRatio_working_3-way'!X424=0),IF(Q424&gt;0,-Q424^(1/3),(-Q424)^(1/3)),'OddsRatio_working_3-way'!AN424-'OddsRatio_working_3-way'!R424/3)</f>
        <v>-0.33880320444676265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1.8</v>
      </c>
      <c r="B425" s="4">
        <f>IF('True_Odds_Calculator_3-way'!B426="","",'True_Odds_Calculator_3-way'!B426)</f>
        <v>3.54</v>
      </c>
      <c r="C425" s="4">
        <f>IF('True_Odds_Calculator_3-way'!C426="","",'True_Odds_Calculator_3-way'!C426)</f>
        <v>5.24</v>
      </c>
      <c r="D425" s="9">
        <f t="shared" si="91"/>
        <v>0.54364483202581393</v>
      </c>
      <c r="E425" s="9">
        <f t="shared" si="92"/>
        <v>0.2728356607653446</v>
      </c>
      <c r="F425" s="9">
        <f t="shared" si="93"/>
        <v>0.18351950720884158</v>
      </c>
      <c r="G425" s="9">
        <f t="shared" si="94"/>
        <v>1.049295286854941</v>
      </c>
      <c r="H425" s="9">
        <f t="shared" si="95"/>
        <v>1.8394362294839528</v>
      </c>
      <c r="I425" s="9">
        <f t="shared" si="96"/>
        <v>3.6652100286115505</v>
      </c>
      <c r="J425" s="9">
        <f t="shared" si="97"/>
        <v>5.4490120162649509</v>
      </c>
      <c r="K425" s="11">
        <f t="shared" si="98"/>
        <v>0.55555555555555558</v>
      </c>
      <c r="L425" s="11">
        <f t="shared" si="99"/>
        <v>0.2824858757062147</v>
      </c>
      <c r="M425" s="11">
        <f t="shared" si="100"/>
        <v>0.19083969465648853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-0.25803731017859621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0.22701897135847188</v>
      </c>
      <c r="Q425" s="11">
        <f>2*'OddsRatio_working_3-way'!K425*'OddsRatio_working_3-way'!L425*'OddsRatio_working_3-way'!M425</f>
        <v>5.989946473838309E-2</v>
      </c>
      <c r="R425" s="11">
        <f t="shared" si="101"/>
        <v>0</v>
      </c>
      <c r="S425" s="11">
        <f t="shared" si="102"/>
        <v>-0.8797912642995096</v>
      </c>
      <c r="T425" s="11">
        <f t="shared" si="103"/>
        <v>-0.23213489823206063</v>
      </c>
      <c r="U425" s="11">
        <f>'OddsRatio_working_3-way'!S425-'OddsRatio_working_3-way'!R425^2/3</f>
        <v>-0.8797912642995096</v>
      </c>
      <c r="V425" s="11">
        <f>'OddsRatio_working_3-way'!S425*'OddsRatio_working_3-way'!R425/3-2*'OddsRatio_working_3-way'!R425^3/27-'OddsRatio_working_3-way'!T425</f>
        <v>0.23213489823206063</v>
      </c>
      <c r="W425" s="11">
        <f>'OddsRatio_working_3-way'!V425^2+4*'OddsRatio_working_3-way'!U425^3/27</f>
        <v>-4.700037868766354E-2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0.15881356181453199</v>
      </c>
      <c r="Y425" s="11">
        <f>IF('OddsRatio_working_3-way'!W425&gt;=0,IF('OddsRatio_working_3-way'!V425+SQRT('OddsRatio_working_3-way'!W425)&gt;0,0,PI()),ACOS('OddsRatio_working_3-way'!V425/(2*'OddsRatio_working_3-way'!X425)))</f>
        <v>0.75124316126442015</v>
      </c>
      <c r="Z425" s="11">
        <f>'OddsRatio_working_3-way'!X425^(1/3)*COS('OddsRatio_working_3-way'!Y425/3)</f>
        <v>0.52464764342747061</v>
      </c>
      <c r="AA425" s="11">
        <f>'OddsRatio_working_3-way'!X425^(1/3)*COS(('OddsRatio_working_3-way'!Y425+2*PI())/3)</f>
        <v>-0.37854109133997738</v>
      </c>
      <c r="AB425" s="11">
        <f>'OddsRatio_working_3-way'!X425^(1/3)*COS(('OddsRatio_working_3-way'!Y425+4*PI())/3)</f>
        <v>-0.14610655208749335</v>
      </c>
      <c r="AC425" s="11">
        <f>'OddsRatio_working_3-way'!X425^(1/3)*SIN('OddsRatio_working_3-way'!Y425/3)</f>
        <v>0.13419614380638833</v>
      </c>
      <c r="AD425" s="11">
        <f>'OddsRatio_working_3-way'!X425^(1/3)*SIN(('OddsRatio_working_3-way'!Y425+2*PI())/3)</f>
        <v>0.3872601153406352</v>
      </c>
      <c r="AE425" s="11">
        <f>'OddsRatio_working_3-way'!X425^(1/3)*SIN(('OddsRatio_working_3-way'!Y425+4*PI())/3)</f>
        <v>-0.52145625914702354</v>
      </c>
      <c r="AF425" s="11">
        <f>-'OddsRatio_working_3-way'!U425/(3*'OddsRatio_working_3-way'!X425^(1/3))*COS(('OddsRatio_working_3-way'!Y425)/3)</f>
        <v>0.5246476434274705</v>
      </c>
      <c r="AG425" s="11">
        <f>-'OddsRatio_working_3-way'!U425/(3*'OddsRatio_working_3-way'!X425^(1/3))*COS(('OddsRatio_working_3-way'!Y425+2*PI())/3)</f>
        <v>-0.37854109133997732</v>
      </c>
      <c r="AH425" s="11">
        <f>-'OddsRatio_working_3-way'!U425/(3*'OddsRatio_working_3-way'!X425^(1/3))*COS(('OddsRatio_working_3-way'!Y425+4*PI())/3)</f>
        <v>-0.14610655208749332</v>
      </c>
      <c r="AI425" s="11">
        <f>'OddsRatio_working_3-way'!U425/(3*'OddsRatio_working_3-way'!X425^(1/3))*SIN(('OddsRatio_working_3-way'!Y425)/3)</f>
        <v>-0.13419614380638831</v>
      </c>
      <c r="AJ425" s="11">
        <f>'OddsRatio_working_3-way'!U425/(3*'OddsRatio_working_3-way'!X425^(1/3))*SIN(('OddsRatio_working_3-way'!Y425+2*PI())/3)</f>
        <v>-0.38726011534063515</v>
      </c>
      <c r="AK425" s="11">
        <f>'OddsRatio_working_3-way'!U425/(3*'OddsRatio_working_3-way'!X425^(1/3))*SIN(('OddsRatio_working_3-way'!Y425+4*PI())/3)</f>
        <v>0.52145625914702343</v>
      </c>
      <c r="AL425" s="11">
        <f>'OddsRatio_working_3-way'!Z425+'OddsRatio_working_3-way'!AF425</f>
        <v>1.049295286854941</v>
      </c>
      <c r="AM425" s="11">
        <f>'OddsRatio_working_3-way'!AA425+'OddsRatio_working_3-way'!AG425</f>
        <v>-0.75708218267995475</v>
      </c>
      <c r="AN425" s="11">
        <f>'OddsRatio_working_3-way'!AB425+'OddsRatio_working_3-way'!AH425</f>
        <v>-0.29221310417498669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1.049295286854941</v>
      </c>
      <c r="AS425" s="11">
        <f>IF(('OddsRatio_working_3-way'!X425=0),IF(Q425&gt;0,-Q425^(1/3),(-Q425)^(1/3)),'OddsRatio_working_3-way'!AM425-'OddsRatio_working_3-way'!R425/3)</f>
        <v>-0.75708218267995475</v>
      </c>
      <c r="AT425" s="11">
        <f>IF(('OddsRatio_working_3-way'!X425=0),IF(Q425&gt;0,-Q425^(1/3),(-Q425)^(1/3)),'OddsRatio_working_3-way'!AN425-'OddsRatio_working_3-way'!R425/3)</f>
        <v>-0.29221310417498669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1.59</v>
      </c>
      <c r="B426" s="4">
        <f>IF('True_Odds_Calculator_3-way'!B427="","",'True_Odds_Calculator_3-way'!B427)</f>
        <v>4.0999999999999996</v>
      </c>
      <c r="C426" s="4">
        <f>IF('True_Odds_Calculator_3-way'!C427="","",'True_Odds_Calculator_3-way'!C427)</f>
        <v>6.29</v>
      </c>
      <c r="D426" s="9">
        <f t="shared" si="91"/>
        <v>0.61527824356415683</v>
      </c>
      <c r="E426" s="9">
        <f t="shared" si="92"/>
        <v>0.23335183898723441</v>
      </c>
      <c r="F426" s="9">
        <f t="shared" si="93"/>
        <v>0.1513699174486087</v>
      </c>
      <c r="G426" s="9">
        <f t="shared" si="94"/>
        <v>1.0597981977109838</v>
      </c>
      <c r="H426" s="9">
        <f t="shared" si="95"/>
        <v>1.6252809366494805</v>
      </c>
      <c r="I426" s="9">
        <f t="shared" si="96"/>
        <v>4.2853744129040496</v>
      </c>
      <c r="J426" s="9">
        <f t="shared" si="97"/>
        <v>6.6063324658911045</v>
      </c>
      <c r="K426" s="11">
        <f t="shared" si="98"/>
        <v>0.62893081761006286</v>
      </c>
      <c r="L426" s="11">
        <f t="shared" si="99"/>
        <v>0.24390243902439027</v>
      </c>
      <c r="M426" s="11">
        <f t="shared" si="100"/>
        <v>0.1589825119236884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-0.23595965419413611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0.21900030021087924</v>
      </c>
      <c r="Q426" s="11">
        <f>2*'OddsRatio_working_3-way'!K426*'OddsRatio_working_3-way'!L426*'OddsRatio_working_3-way'!M426</f>
        <v>4.87751225413985E-2</v>
      </c>
      <c r="R426" s="11">
        <f t="shared" si="101"/>
        <v>0</v>
      </c>
      <c r="S426" s="11">
        <f t="shared" si="102"/>
        <v>-0.92812604323744452</v>
      </c>
      <c r="T426" s="11">
        <f t="shared" si="103"/>
        <v>-0.20670958646713689</v>
      </c>
      <c r="U426" s="11">
        <f>'OddsRatio_working_3-way'!S426-'OddsRatio_working_3-way'!R426^2/3</f>
        <v>-0.92812604323744452</v>
      </c>
      <c r="V426" s="11">
        <f>'OddsRatio_working_3-way'!S426*'OddsRatio_working_3-way'!R426/3-2*'OddsRatio_working_3-way'!R426^3/27-'OddsRatio_working_3-way'!T426</f>
        <v>0.20670958646713689</v>
      </c>
      <c r="W426" s="11">
        <f>'OddsRatio_working_3-way'!V426^2+4*'OddsRatio_working_3-way'!U426^3/27</f>
        <v>-7.5716248416557386E-2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0.17207927065307149</v>
      </c>
      <c r="Y426" s="11">
        <f>IF('OddsRatio_working_3-way'!W426&gt;=0,IF('OddsRatio_working_3-way'!V426+SQRT('OddsRatio_working_3-way'!W426)&gt;0,0,PI()),ACOS('OddsRatio_working_3-way'!V426/(2*'OddsRatio_working_3-way'!X426)))</f>
        <v>0.92651605534680348</v>
      </c>
      <c r="Z426" s="11">
        <f>'OddsRatio_working_3-way'!X426^(1/3)*COS('OddsRatio_working_3-way'!Y426/3)</f>
        <v>0.52989909885549202</v>
      </c>
      <c r="AA426" s="11">
        <f>'OddsRatio_working_3-way'!X426^(1/3)*COS(('OddsRatio_working_3-way'!Y426+2*PI())/3)</f>
        <v>-0.41136238897218041</v>
      </c>
      <c r="AB426" s="11">
        <f>'OddsRatio_working_3-way'!X426^(1/3)*COS(('OddsRatio_working_3-way'!Y426+4*PI())/3)</f>
        <v>-0.11853670988331168</v>
      </c>
      <c r="AC426" s="11">
        <f>'OddsRatio_working_3-way'!X426^(1/3)*SIN('OddsRatio_working_3-way'!Y426/3)</f>
        <v>0.16906298464759345</v>
      </c>
      <c r="AD426" s="11">
        <f>'OddsRatio_working_3-way'!X426^(1/3)*SIN(('OddsRatio_working_3-way'!Y426+2*PI())/3)</f>
        <v>0.37437458872754092</v>
      </c>
      <c r="AE426" s="11">
        <f>'OddsRatio_working_3-way'!X426^(1/3)*SIN(('OddsRatio_working_3-way'!Y426+4*PI())/3)</f>
        <v>-0.54343757337513432</v>
      </c>
      <c r="AF426" s="11">
        <f>-'OddsRatio_working_3-way'!U426/(3*'OddsRatio_working_3-way'!X426^(1/3))*COS(('OddsRatio_working_3-way'!Y426)/3)</f>
        <v>0.52989909885549191</v>
      </c>
      <c r="AG426" s="11">
        <f>-'OddsRatio_working_3-way'!U426/(3*'OddsRatio_working_3-way'!X426^(1/3))*COS(('OddsRatio_working_3-way'!Y426+2*PI())/3)</f>
        <v>-0.41136238897218036</v>
      </c>
      <c r="AH426" s="11">
        <f>-'OddsRatio_working_3-way'!U426/(3*'OddsRatio_working_3-way'!X426^(1/3))*COS(('OddsRatio_working_3-way'!Y426+4*PI())/3)</f>
        <v>-0.11853670988331166</v>
      </c>
      <c r="AI426" s="11">
        <f>'OddsRatio_working_3-way'!U426/(3*'OddsRatio_working_3-way'!X426^(1/3))*SIN(('OddsRatio_working_3-way'!Y426)/3)</f>
        <v>-0.16906298464759342</v>
      </c>
      <c r="AJ426" s="11">
        <f>'OddsRatio_working_3-way'!U426/(3*'OddsRatio_working_3-way'!X426^(1/3))*SIN(('OddsRatio_working_3-way'!Y426+2*PI())/3)</f>
        <v>-0.37437458872754081</v>
      </c>
      <c r="AK426" s="11">
        <f>'OddsRatio_working_3-way'!U426/(3*'OddsRatio_working_3-way'!X426^(1/3))*SIN(('OddsRatio_working_3-way'!Y426+4*PI())/3)</f>
        <v>0.54343757337513421</v>
      </c>
      <c r="AL426" s="11">
        <f>'OddsRatio_working_3-way'!Z426+'OddsRatio_working_3-way'!AF426</f>
        <v>1.0597981977109838</v>
      </c>
      <c r="AM426" s="11">
        <f>'OddsRatio_working_3-way'!AA426+'OddsRatio_working_3-way'!AG426</f>
        <v>-0.82272477794436072</v>
      </c>
      <c r="AN426" s="11">
        <f>'OddsRatio_working_3-way'!AB426+'OddsRatio_working_3-way'!AH426</f>
        <v>-0.23707341976662333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1.0597981977109838</v>
      </c>
      <c r="AS426" s="11">
        <f>IF(('OddsRatio_working_3-way'!X426=0),IF(Q426&gt;0,-Q426^(1/3),(-Q426)^(1/3)),'OddsRatio_working_3-way'!AM426-'OddsRatio_working_3-way'!R426/3)</f>
        <v>-0.82272477794436072</v>
      </c>
      <c r="AT426" s="11">
        <f>IF(('OddsRatio_working_3-way'!X426=0),IF(Q426&gt;0,-Q426^(1/3),(-Q426)^(1/3)),'OddsRatio_working_3-way'!AN426-'OddsRatio_working_3-way'!R426/3)</f>
        <v>-0.23707341976662333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3.04</v>
      </c>
      <c r="B427" s="4">
        <f>IF('True_Odds_Calculator_3-way'!B428="","",'True_Odds_Calculator_3-way'!B428)</f>
        <v>3.15</v>
      </c>
      <c r="C427" s="4">
        <f>IF('True_Odds_Calculator_3-way'!C428="","",'True_Odds_Calculator_3-way'!C428)</f>
        <v>2.62</v>
      </c>
      <c r="D427" s="9">
        <f t="shared" si="91"/>
        <v>0.31974637165401321</v>
      </c>
      <c r="E427" s="9">
        <f t="shared" si="92"/>
        <v>0.30843294551117212</v>
      </c>
      <c r="F427" s="9">
        <f t="shared" si="93"/>
        <v>0.37182068283481473</v>
      </c>
      <c r="G427" s="9">
        <f t="shared" si="94"/>
        <v>1.042881766660791</v>
      </c>
      <c r="H427" s="9">
        <f t="shared" si="95"/>
        <v>3.127478803988013</v>
      </c>
      <c r="I427" s="9">
        <f t="shared" si="96"/>
        <v>3.2421957983207013</v>
      </c>
      <c r="J427" s="9">
        <f t="shared" si="97"/>
        <v>2.6894684619904821</v>
      </c>
      <c r="K427" s="11">
        <f t="shared" si="98"/>
        <v>0.32894736842105265</v>
      </c>
      <c r="L427" s="11">
        <f t="shared" si="99"/>
        <v>0.31746031746031744</v>
      </c>
      <c r="M427" s="11">
        <f t="shared" si="100"/>
        <v>0.38167938931297707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-0.28320323710038464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0.23157448328199637</v>
      </c>
      <c r="Q427" s="11">
        <f>2*'OddsRatio_working_3-way'!K427*'OddsRatio_working_3-way'!L427*'OddsRatio_working_3-way'!M427</f>
        <v>7.9715829012735398E-2</v>
      </c>
      <c r="R427" s="11">
        <f t="shared" si="101"/>
        <v>0</v>
      </c>
      <c r="S427" s="11">
        <f t="shared" si="102"/>
        <v>-0.81769716212640653</v>
      </c>
      <c r="T427" s="11">
        <f t="shared" si="103"/>
        <v>-0.28147922964764421</v>
      </c>
      <c r="U427" s="11">
        <f>'OddsRatio_working_3-way'!S427-'OddsRatio_working_3-way'!R427^2/3</f>
        <v>-0.81769716212640653</v>
      </c>
      <c r="V427" s="11">
        <f>'OddsRatio_working_3-way'!S427*'OddsRatio_working_3-way'!R427/3-2*'OddsRatio_working_3-way'!R427^3/27-'OddsRatio_working_3-way'!T427</f>
        <v>0.28147922964764421</v>
      </c>
      <c r="W427" s="11">
        <f>'OddsRatio_working_3-way'!V427^2+4*'OddsRatio_working_3-way'!U427^3/27</f>
        <v>-1.7673319825219358E-3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0.14230064011236312</v>
      </c>
      <c r="Y427" s="11">
        <f>IF('OddsRatio_working_3-way'!W427&gt;=0,IF('OddsRatio_working_3-way'!V427+SQRT('OddsRatio_working_3-way'!W427)&gt;0,0,PI()),ACOS('OddsRatio_working_3-way'!V427/(2*'OddsRatio_working_3-way'!X427)))</f>
        <v>0.14825670902567056</v>
      </c>
      <c r="Z427" s="11">
        <f>'OddsRatio_working_3-way'!X427^(1/3)*COS('OddsRatio_working_3-way'!Y427/3)</f>
        <v>0.52144088333039562</v>
      </c>
      <c r="AA427" s="11">
        <f>'OddsRatio_working_3-way'!X427^(1/3)*COS(('OddsRatio_working_3-way'!Y427+2*PI())/3)</f>
        <v>-0.28305526705771505</v>
      </c>
      <c r="AB427" s="11">
        <f>'OddsRatio_working_3-way'!X427^(1/3)*COS(('OddsRatio_working_3-way'!Y427+4*PI())/3)</f>
        <v>-0.23838561627268073</v>
      </c>
      <c r="AC427" s="11">
        <f>'OddsRatio_working_3-way'!X427^(1/3)*SIN('OddsRatio_working_3-way'!Y427/3)</f>
        <v>2.5790034905346232E-2</v>
      </c>
      <c r="AD427" s="11">
        <f>'OddsRatio_working_3-way'!X427^(1/3)*SIN(('OddsRatio_working_3-way'!Y427+2*PI())/3)</f>
        <v>0.43868603408324713</v>
      </c>
      <c r="AE427" s="11">
        <f>'OddsRatio_working_3-way'!X427^(1/3)*SIN(('OddsRatio_working_3-way'!Y427+4*PI())/3)</f>
        <v>-0.46447606898859334</v>
      </c>
      <c r="AF427" s="11">
        <f>-'OddsRatio_working_3-way'!U427/(3*'OddsRatio_working_3-way'!X427^(1/3))*COS(('OddsRatio_working_3-way'!Y427)/3)</f>
        <v>0.5214408833303954</v>
      </c>
      <c r="AG427" s="11">
        <f>-'OddsRatio_working_3-way'!U427/(3*'OddsRatio_working_3-way'!X427^(1/3))*COS(('OddsRatio_working_3-way'!Y427+2*PI())/3)</f>
        <v>-0.28305526705771494</v>
      </c>
      <c r="AH427" s="11">
        <f>-'OddsRatio_working_3-way'!U427/(3*'OddsRatio_working_3-way'!X427^(1/3))*COS(('OddsRatio_working_3-way'!Y427+4*PI())/3)</f>
        <v>-0.23838561627268062</v>
      </c>
      <c r="AI427" s="11">
        <f>'OddsRatio_working_3-way'!U427/(3*'OddsRatio_working_3-way'!X427^(1/3))*SIN(('OddsRatio_working_3-way'!Y427)/3)</f>
        <v>-2.5790034905346221E-2</v>
      </c>
      <c r="AJ427" s="11">
        <f>'OddsRatio_working_3-way'!U427/(3*'OddsRatio_working_3-way'!X427^(1/3))*SIN(('OddsRatio_working_3-way'!Y427+2*PI())/3)</f>
        <v>-0.43868603408324697</v>
      </c>
      <c r="AK427" s="11">
        <f>'OddsRatio_working_3-way'!U427/(3*'OddsRatio_working_3-way'!X427^(1/3))*SIN(('OddsRatio_working_3-way'!Y427+4*PI())/3)</f>
        <v>0.46447606898859312</v>
      </c>
      <c r="AL427" s="11">
        <f>'OddsRatio_working_3-way'!Z427+'OddsRatio_working_3-way'!AF427</f>
        <v>1.042881766660791</v>
      </c>
      <c r="AM427" s="11">
        <f>'OddsRatio_working_3-way'!AA427+'OddsRatio_working_3-way'!AG427</f>
        <v>-0.56611053411543</v>
      </c>
      <c r="AN427" s="11">
        <f>'OddsRatio_working_3-way'!AB427+'OddsRatio_working_3-way'!AH427</f>
        <v>-0.47677123254536136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1.042881766660791</v>
      </c>
      <c r="AS427" s="11">
        <f>IF(('OddsRatio_working_3-way'!X427=0),IF(Q427&gt;0,-Q427^(1/3),(-Q427)^(1/3)),'OddsRatio_working_3-way'!AM427-'OddsRatio_working_3-way'!R427/3)</f>
        <v>-0.56611053411543</v>
      </c>
      <c r="AT427" s="11">
        <f>IF(('OddsRatio_working_3-way'!X427=0),IF(Q427&gt;0,-Q427^(1/3),(-Q427)^(1/3)),'OddsRatio_working_3-way'!AN427-'OddsRatio_working_3-way'!R427/3)</f>
        <v>-0.47677123254536136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3.05</v>
      </c>
      <c r="B428" s="4">
        <f>IF('True_Odds_Calculator_3-way'!B429="","",'True_Odds_Calculator_3-way'!B429)</f>
        <v>3.1</v>
      </c>
      <c r="C428" s="4">
        <f>IF('True_Odds_Calculator_3-way'!C429="","",'True_Odds_Calculator_3-way'!C429)</f>
        <v>2.65</v>
      </c>
      <c r="D428" s="9">
        <f t="shared" si="91"/>
        <v>0.31878060515510181</v>
      </c>
      <c r="E428" s="9">
        <f t="shared" si="92"/>
        <v>0.31357059608903048</v>
      </c>
      <c r="F428" s="9">
        <f t="shared" si="93"/>
        <v>0.36764879875586792</v>
      </c>
      <c r="G428" s="9">
        <f t="shared" si="94"/>
        <v>1.0424164408154599</v>
      </c>
      <c r="H428" s="9">
        <f t="shared" si="95"/>
        <v>3.1369537036716921</v>
      </c>
      <c r="I428" s="9">
        <f t="shared" si="96"/>
        <v>3.1890745257124657</v>
      </c>
      <c r="J428" s="9">
        <f t="shared" si="97"/>
        <v>2.7199871273455081</v>
      </c>
      <c r="K428" s="11">
        <f t="shared" si="98"/>
        <v>0.32786885245901642</v>
      </c>
      <c r="L428" s="11">
        <f t="shared" si="99"/>
        <v>0.32258064516129031</v>
      </c>
      <c r="M428" s="11">
        <f t="shared" si="100"/>
        <v>0.37735849056603776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-0.28349779990620916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0.23148379114574502</v>
      </c>
      <c r="Q428" s="11">
        <f>2*'OddsRatio_working_3-way'!K428*'OddsRatio_working_3-way'!L428*'OddsRatio_working_3-way'!M428</f>
        <v>7.9821996946808624E-2</v>
      </c>
      <c r="R428" s="11">
        <f t="shared" si="101"/>
        <v>0</v>
      </c>
      <c r="S428" s="11">
        <f t="shared" si="102"/>
        <v>-0.81652764579593862</v>
      </c>
      <c r="T428" s="11">
        <f t="shared" si="103"/>
        <v>-0.28156125717101327</v>
      </c>
      <c r="U428" s="11">
        <f>'OddsRatio_working_3-way'!S428-'OddsRatio_working_3-way'!R428^2/3</f>
        <v>-0.81652764579593862</v>
      </c>
      <c r="V428" s="11">
        <f>'OddsRatio_working_3-way'!S428*'OddsRatio_working_3-way'!R428/3-2*'OddsRatio_working_3-way'!R428^3/27-'OddsRatio_working_3-way'!T428</f>
        <v>0.28156125717101327</v>
      </c>
      <c r="W428" s="11">
        <f>'OddsRatio_working_3-way'!V428^2+4*'OddsRatio_working_3-way'!U428^3/27</f>
        <v>-1.3741008383665043E-3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0.14199545976728267</v>
      </c>
      <c r="Y428" s="11">
        <f>IF('OddsRatio_working_3-way'!W428&gt;=0,IF('OddsRatio_working_3-way'!V428+SQRT('OddsRatio_working_3-way'!W428)&gt;0,0,PI()),ACOS('OddsRatio_working_3-way'!V428/(2*'OddsRatio_working_3-way'!X428)))</f>
        <v>0.13090187036273782</v>
      </c>
      <c r="Z428" s="11">
        <f>'OddsRatio_working_3-way'!X428^(1/3)*COS('OddsRatio_working_3-way'!Y428/3)</f>
        <v>0.52120822040772996</v>
      </c>
      <c r="AA428" s="11">
        <f>'OddsRatio_working_3-way'!X428^(1/3)*COS(('OddsRatio_working_3-way'!Y428+2*PI())/3)</f>
        <v>-0.28031209547735247</v>
      </c>
      <c r="AB428" s="11">
        <f>'OddsRatio_working_3-way'!X428^(1/3)*COS(('OddsRatio_working_3-way'!Y428+4*PI())/3)</f>
        <v>-0.24089612493037763</v>
      </c>
      <c r="AC428" s="11">
        <f>'OddsRatio_working_3-way'!X428^(1/3)*SIN('OddsRatio_working_3-way'!Y428/3)</f>
        <v>2.2756821205666269E-2</v>
      </c>
      <c r="AD428" s="11">
        <f>'OddsRatio_working_3-way'!X428^(1/3)*SIN(('OddsRatio_working_3-way'!Y428+2*PI())/3)</f>
        <v>0.44000114893153985</v>
      </c>
      <c r="AE428" s="11">
        <f>'OddsRatio_working_3-way'!X428^(1/3)*SIN(('OddsRatio_working_3-way'!Y428+4*PI())/3)</f>
        <v>-0.46275797013720615</v>
      </c>
      <c r="AF428" s="11">
        <f>-'OddsRatio_working_3-way'!U428/(3*'OddsRatio_working_3-way'!X428^(1/3))*COS(('OddsRatio_working_3-way'!Y428)/3)</f>
        <v>0.52120822040772996</v>
      </c>
      <c r="AG428" s="11">
        <f>-'OddsRatio_working_3-way'!U428/(3*'OddsRatio_working_3-way'!X428^(1/3))*COS(('OddsRatio_working_3-way'!Y428+2*PI())/3)</f>
        <v>-0.28031209547735247</v>
      </c>
      <c r="AH428" s="11">
        <f>-'OddsRatio_working_3-way'!U428/(3*'OddsRatio_working_3-way'!X428^(1/3))*COS(('OddsRatio_working_3-way'!Y428+4*PI())/3)</f>
        <v>-0.24089612493037763</v>
      </c>
      <c r="AI428" s="11">
        <f>'OddsRatio_working_3-way'!U428/(3*'OddsRatio_working_3-way'!X428^(1/3))*SIN(('OddsRatio_working_3-way'!Y428)/3)</f>
        <v>-2.2756821205666269E-2</v>
      </c>
      <c r="AJ428" s="11">
        <f>'OddsRatio_working_3-way'!U428/(3*'OddsRatio_working_3-way'!X428^(1/3))*SIN(('OddsRatio_working_3-way'!Y428+2*PI())/3)</f>
        <v>-0.44000114893153985</v>
      </c>
      <c r="AK428" s="11">
        <f>'OddsRatio_working_3-way'!U428/(3*'OddsRatio_working_3-way'!X428^(1/3))*SIN(('OddsRatio_working_3-way'!Y428+4*PI())/3)</f>
        <v>0.46275797013720615</v>
      </c>
      <c r="AL428" s="11">
        <f>'OddsRatio_working_3-way'!Z428+'OddsRatio_working_3-way'!AF428</f>
        <v>1.0424164408154599</v>
      </c>
      <c r="AM428" s="11">
        <f>'OddsRatio_working_3-way'!AA428+'OddsRatio_working_3-way'!AG428</f>
        <v>-0.56062419095470495</v>
      </c>
      <c r="AN428" s="11">
        <f>'OddsRatio_working_3-way'!AB428+'OddsRatio_working_3-way'!AH428</f>
        <v>-0.48179224986075525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1.0424164408154599</v>
      </c>
      <c r="AS428" s="11">
        <f>IF(('OddsRatio_working_3-way'!X428=0),IF(Q428&gt;0,-Q428^(1/3),(-Q428)^(1/3)),'OddsRatio_working_3-way'!AM428-'OddsRatio_working_3-way'!R428/3)</f>
        <v>-0.56062419095470495</v>
      </c>
      <c r="AT428" s="11">
        <f>IF(('OddsRatio_working_3-way'!X428=0),IF(Q428&gt;0,-Q428^(1/3),(-Q428)^(1/3)),'OddsRatio_working_3-way'!AN428-'OddsRatio_working_3-way'!R428/3)</f>
        <v>-0.48179224986075525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2.87</v>
      </c>
      <c r="B429" s="4">
        <f>IF('True_Odds_Calculator_3-way'!B430="","",'True_Odds_Calculator_3-way'!B430)</f>
        <v>3.04</v>
      </c>
      <c r="C429" s="4">
        <f>IF('True_Odds_Calculator_3-way'!C430="","",'True_Odds_Calculator_3-way'!C430)</f>
        <v>2.85</v>
      </c>
      <c r="D429" s="9">
        <f t="shared" si="91"/>
        <v>0.33893358662513778</v>
      </c>
      <c r="E429" s="9">
        <f t="shared" si="92"/>
        <v>0.31971942536921943</v>
      </c>
      <c r="F429" s="9">
        <f t="shared" si="93"/>
        <v>0.34134698800564262</v>
      </c>
      <c r="G429" s="9">
        <f t="shared" si="94"/>
        <v>1.0430109760517345</v>
      </c>
      <c r="H429" s="9">
        <f t="shared" si="95"/>
        <v>2.9504305252167438</v>
      </c>
      <c r="I429" s="9">
        <f t="shared" si="96"/>
        <v>3.1277423911455386</v>
      </c>
      <c r="J429" s="9">
        <f t="shared" si="97"/>
        <v>2.9295703056957092</v>
      </c>
      <c r="K429" s="11">
        <f t="shared" si="98"/>
        <v>0.34843205574912889</v>
      </c>
      <c r="L429" s="11">
        <f t="shared" si="99"/>
        <v>0.32894736842105265</v>
      </c>
      <c r="M429" s="11">
        <f t="shared" si="100"/>
        <v>0.35087719298245612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-0.28382010867991536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0.23164457999942084</v>
      </c>
      <c r="Q429" s="11">
        <f>2*'OddsRatio_working_3-way'!K429*'OddsRatio_working_3-way'!L429*'OddsRatio_working_3-way'!M429</f>
        <v>8.0432145833132254E-2</v>
      </c>
      <c r="R429" s="11">
        <f t="shared" si="101"/>
        <v>0</v>
      </c>
      <c r="S429" s="11">
        <f t="shared" si="102"/>
        <v>-0.81616690613230414</v>
      </c>
      <c r="T429" s="11">
        <f t="shared" si="103"/>
        <v>-0.28339128685149456</v>
      </c>
      <c r="U429" s="11">
        <f>'OddsRatio_working_3-way'!S429-'OddsRatio_working_3-way'!R429^2/3</f>
        <v>-0.81616690613230414</v>
      </c>
      <c r="V429" s="11">
        <f>'OddsRatio_working_3-way'!S429*'OddsRatio_working_3-way'!R429/3-2*'OddsRatio_working_3-way'!R429^3/27-'OddsRatio_working_3-way'!T429</f>
        <v>0.28339128685149456</v>
      </c>
      <c r="W429" s="11">
        <f>'OddsRatio_working_3-way'!V429^2+4*'OddsRatio_working_3-way'!U429^3/27</f>
        <v>-2.3337417355592804E-4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0.14190137035710931</v>
      </c>
      <c r="Y429" s="11">
        <f>IF('OddsRatio_working_3-way'!W429&gt;=0,IF('OddsRatio_working_3-way'!V429+SQRT('OddsRatio_working_3-way'!W429)&gt;0,0,PI()),ACOS('OddsRatio_working_3-way'!V429/(2*'OddsRatio_working_3-way'!X429)))</f>
        <v>5.38542225482046E-2</v>
      </c>
      <c r="Z429" s="11">
        <f>'OddsRatio_working_3-way'!X429^(1/3)*COS('OddsRatio_working_3-way'!Y429/3)</f>
        <v>0.52150548802586727</v>
      </c>
      <c r="AA429" s="11">
        <f>'OddsRatio_working_3-way'!X429^(1/3)*COS(('OddsRatio_working_3-way'!Y429+2*PI())/3)</f>
        <v>-0.26886113486763286</v>
      </c>
      <c r="AB429" s="11">
        <f>'OddsRatio_working_3-way'!X429^(1/3)*COS(('OddsRatio_working_3-way'!Y429+4*PI())/3)</f>
        <v>-0.25264435315823436</v>
      </c>
      <c r="AC429" s="11">
        <f>'OddsRatio_working_3-way'!X429^(1/3)*SIN('OddsRatio_working_3-way'!Y429/3)</f>
        <v>9.3627632853105179E-3</v>
      </c>
      <c r="AD429" s="11">
        <f>'OddsRatio_working_3-way'!X429^(1/3)*SIN(('OddsRatio_working_3-way'!Y429+2*PI())/3)</f>
        <v>0.44695561920074711</v>
      </c>
      <c r="AE429" s="11">
        <f>'OddsRatio_working_3-way'!X429^(1/3)*SIN(('OddsRatio_working_3-way'!Y429+4*PI())/3)</f>
        <v>-0.45631838248605772</v>
      </c>
      <c r="AF429" s="11">
        <f>-'OddsRatio_working_3-way'!U429/(3*'OddsRatio_working_3-way'!X429^(1/3))*COS(('OddsRatio_working_3-way'!Y429)/3)</f>
        <v>0.52150548802586727</v>
      </c>
      <c r="AG429" s="11">
        <f>-'OddsRatio_working_3-way'!U429/(3*'OddsRatio_working_3-way'!X429^(1/3))*COS(('OddsRatio_working_3-way'!Y429+2*PI())/3)</f>
        <v>-0.26886113486763286</v>
      </c>
      <c r="AH429" s="11">
        <f>-'OddsRatio_working_3-way'!U429/(3*'OddsRatio_working_3-way'!X429^(1/3))*COS(('OddsRatio_working_3-way'!Y429+4*PI())/3)</f>
        <v>-0.25264435315823436</v>
      </c>
      <c r="AI429" s="11">
        <f>'OddsRatio_working_3-way'!U429/(3*'OddsRatio_working_3-way'!X429^(1/3))*SIN(('OddsRatio_working_3-way'!Y429)/3)</f>
        <v>-9.3627632853105179E-3</v>
      </c>
      <c r="AJ429" s="11">
        <f>'OddsRatio_working_3-way'!U429/(3*'OddsRatio_working_3-way'!X429^(1/3))*SIN(('OddsRatio_working_3-way'!Y429+2*PI())/3)</f>
        <v>-0.44695561920074711</v>
      </c>
      <c r="AK429" s="11">
        <f>'OddsRatio_working_3-way'!U429/(3*'OddsRatio_working_3-way'!X429^(1/3))*SIN(('OddsRatio_working_3-way'!Y429+4*PI())/3)</f>
        <v>0.45631838248605772</v>
      </c>
      <c r="AL429" s="11">
        <f>'OddsRatio_working_3-way'!Z429+'OddsRatio_working_3-way'!AF429</f>
        <v>1.0430109760517345</v>
      </c>
      <c r="AM429" s="11">
        <f>'OddsRatio_working_3-way'!AA429+'OddsRatio_working_3-way'!AG429</f>
        <v>-0.53772226973526571</v>
      </c>
      <c r="AN429" s="11">
        <f>'OddsRatio_working_3-way'!AB429+'OddsRatio_working_3-way'!AH429</f>
        <v>-0.50528870631646872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1.0430109760517345</v>
      </c>
      <c r="AS429" s="11">
        <f>IF(('OddsRatio_working_3-way'!X429=0),IF(Q429&gt;0,-Q429^(1/3),(-Q429)^(1/3)),'OddsRatio_working_3-way'!AM429-'OddsRatio_working_3-way'!R429/3)</f>
        <v>-0.53772226973526571</v>
      </c>
      <c r="AT429" s="11">
        <f>IF(('OddsRatio_working_3-way'!X429=0),IF(Q429&gt;0,-Q429^(1/3),(-Q429)^(1/3)),'OddsRatio_working_3-way'!AN429-'OddsRatio_working_3-way'!R429/3)</f>
        <v>-0.50528870631646872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2.35</v>
      </c>
      <c r="B430" s="4">
        <f>IF('True_Odds_Calculator_3-way'!B431="","",'True_Odds_Calculator_3-way'!B431)</f>
        <v>3.47</v>
      </c>
      <c r="C430" s="4">
        <f>IF('True_Odds_Calculator_3-way'!C431="","",'True_Odds_Calculator_3-way'!C431)</f>
        <v>3.13</v>
      </c>
      <c r="D430" s="9">
        <f t="shared" si="91"/>
        <v>0.41331574766579798</v>
      </c>
      <c r="E430" s="9">
        <f t="shared" si="92"/>
        <v>0.27800311423671975</v>
      </c>
      <c r="F430" s="9">
        <f t="shared" si="93"/>
        <v>0.30868113809748254</v>
      </c>
      <c r="G430" s="9">
        <f t="shared" si="94"/>
        <v>1.051450205101697</v>
      </c>
      <c r="H430" s="9">
        <f t="shared" si="95"/>
        <v>2.4194577768872909</v>
      </c>
      <c r="I430" s="9">
        <f t="shared" si="96"/>
        <v>3.597082006601191</v>
      </c>
      <c r="J430" s="9">
        <f t="shared" si="97"/>
        <v>3.2395889368666144</v>
      </c>
      <c r="K430" s="11">
        <f t="shared" si="98"/>
        <v>0.42553191489361702</v>
      </c>
      <c r="L430" s="11">
        <f t="shared" si="99"/>
        <v>0.28818443804034583</v>
      </c>
      <c r="M430" s="11">
        <f t="shared" si="100"/>
        <v>0.31948881789137379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-0.27827144971993556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0.23311772229488925</v>
      </c>
      <c r="Q430" s="11">
        <f>2*'OddsRatio_working_3-way'!K430*'OddsRatio_working_3-way'!L430*'OddsRatio_working_3-way'!M430</f>
        <v>7.8358898250382933E-2</v>
      </c>
      <c r="R430" s="11">
        <f t="shared" si="101"/>
        <v>0</v>
      </c>
      <c r="S430" s="11">
        <f t="shared" si="102"/>
        <v>-0.83773496177746232</v>
      </c>
      <c r="T430" s="11">
        <f t="shared" si="103"/>
        <v>-0.28159158379074362</v>
      </c>
      <c r="U430" s="11">
        <f>'OddsRatio_working_3-way'!S430-'OddsRatio_working_3-way'!R430^2/3</f>
        <v>-0.83773496177746232</v>
      </c>
      <c r="V430" s="11">
        <f>'OddsRatio_working_3-way'!S430*'OddsRatio_working_3-way'!R430/3-2*'OddsRatio_working_3-way'!R430^3/27-'OddsRatio_working_3-way'!T430</f>
        <v>0.28159158379074362</v>
      </c>
      <c r="W430" s="11">
        <f>'OddsRatio_working_3-way'!V430^2+4*'OddsRatio_working_3-way'!U430^3/27</f>
        <v>-7.8057775787126471E-3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0.14756320479754773</v>
      </c>
      <c r="Y430" s="11">
        <f>IF('OddsRatio_working_3-way'!W430&gt;=0,IF('OddsRatio_working_3-way'!V430+SQRT('OddsRatio_working_3-way'!W430)&gt;0,0,PI()),ACOS('OddsRatio_working_3-way'!V430/(2*'OddsRatio_working_3-way'!X430)))</f>
        <v>0.30402633154906122</v>
      </c>
      <c r="Z430" s="11">
        <f>'OddsRatio_working_3-way'!X430^(1/3)*COS('OddsRatio_working_3-way'!Y430/3)</f>
        <v>0.52572510255084859</v>
      </c>
      <c r="AA430" s="11">
        <f>'OddsRatio_working_3-way'!X430^(1/3)*COS(('OddsRatio_working_3-way'!Y430+2*PI())/3)</f>
        <v>-0.30916134019360647</v>
      </c>
      <c r="AB430" s="11">
        <f>'OddsRatio_working_3-way'!X430^(1/3)*COS(('OddsRatio_working_3-way'!Y430+4*PI())/3)</f>
        <v>-0.21656376235724226</v>
      </c>
      <c r="AC430" s="11">
        <f>'OddsRatio_working_3-way'!X430^(1/3)*SIN('OddsRatio_working_3-way'!Y430/3)</f>
        <v>5.3461236490132194E-2</v>
      </c>
      <c r="AD430" s="11">
        <f>'OddsRatio_working_3-way'!X430^(1/3)*SIN(('OddsRatio_working_3-way'!Y430+2*PI())/3)</f>
        <v>0.42856067597114794</v>
      </c>
      <c r="AE430" s="11">
        <f>'OddsRatio_working_3-way'!X430^(1/3)*SIN(('OddsRatio_working_3-way'!Y430+4*PI())/3)</f>
        <v>-0.48202191246128018</v>
      </c>
      <c r="AF430" s="11">
        <f>-'OddsRatio_working_3-way'!U430/(3*'OddsRatio_working_3-way'!X430^(1/3))*COS(('OddsRatio_working_3-way'!Y430)/3)</f>
        <v>0.52572510255084848</v>
      </c>
      <c r="AG430" s="11">
        <f>-'OddsRatio_working_3-way'!U430/(3*'OddsRatio_working_3-way'!X430^(1/3))*COS(('OddsRatio_working_3-way'!Y430+2*PI())/3)</f>
        <v>-0.30916134019360642</v>
      </c>
      <c r="AH430" s="11">
        <f>-'OddsRatio_working_3-way'!U430/(3*'OddsRatio_working_3-way'!X430^(1/3))*COS(('OddsRatio_working_3-way'!Y430+4*PI())/3)</f>
        <v>-0.2165637623572422</v>
      </c>
      <c r="AI430" s="11">
        <f>'OddsRatio_working_3-way'!U430/(3*'OddsRatio_working_3-way'!X430^(1/3))*SIN(('OddsRatio_working_3-way'!Y430)/3)</f>
        <v>-5.346123649013218E-2</v>
      </c>
      <c r="AJ430" s="11">
        <f>'OddsRatio_working_3-way'!U430/(3*'OddsRatio_working_3-way'!X430^(1/3))*SIN(('OddsRatio_working_3-way'!Y430+2*PI())/3)</f>
        <v>-0.42856067597114789</v>
      </c>
      <c r="AK430" s="11">
        <f>'OddsRatio_working_3-way'!U430/(3*'OddsRatio_working_3-way'!X430^(1/3))*SIN(('OddsRatio_working_3-way'!Y430+4*PI())/3)</f>
        <v>0.48202191246128012</v>
      </c>
      <c r="AL430" s="11">
        <f>'OddsRatio_working_3-way'!Z430+'OddsRatio_working_3-way'!AF430</f>
        <v>1.051450205101697</v>
      </c>
      <c r="AM430" s="11">
        <f>'OddsRatio_working_3-way'!AA430+'OddsRatio_working_3-way'!AG430</f>
        <v>-0.61832268038721283</v>
      </c>
      <c r="AN430" s="11">
        <f>'OddsRatio_working_3-way'!AB430+'OddsRatio_working_3-way'!AH430</f>
        <v>-0.43312752471448446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1.051450205101697</v>
      </c>
      <c r="AS430" s="11">
        <f>IF(('OddsRatio_working_3-way'!X430=0),IF(Q430&gt;0,-Q430^(1/3),(-Q430)^(1/3)),'OddsRatio_working_3-way'!AM430-'OddsRatio_working_3-way'!R430/3)</f>
        <v>-0.61832268038721283</v>
      </c>
      <c r="AT430" s="11">
        <f>IF(('OddsRatio_working_3-way'!X430=0),IF(Q430&gt;0,-Q430^(1/3),(-Q430)^(1/3)),'OddsRatio_working_3-way'!AN430-'OddsRatio_working_3-way'!R430/3)</f>
        <v>-0.43312752471448446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1.75</v>
      </c>
      <c r="B431" s="4">
        <f>IF('True_Odds_Calculator_3-way'!B432="","",'True_Odds_Calculator_3-way'!B432)</f>
        <v>3.79</v>
      </c>
      <c r="C431" s="4">
        <f>IF('True_Odds_Calculator_3-way'!C432="","",'True_Odds_Calculator_3-way'!C432)</f>
        <v>4.9400000000000004</v>
      </c>
      <c r="D431" s="9">
        <f t="shared" si="91"/>
        <v>0.55585920280113221</v>
      </c>
      <c r="E431" s="9">
        <f t="shared" si="92"/>
        <v>0.25174064814316438</v>
      </c>
      <c r="F431" s="9">
        <f t="shared" si="93"/>
        <v>0.19240014905570341</v>
      </c>
      <c r="G431" s="9">
        <f t="shared" si="94"/>
        <v>1.0653556271341524</v>
      </c>
      <c r="H431" s="9">
        <f t="shared" si="95"/>
        <v>1.7990167203506144</v>
      </c>
      <c r="I431" s="9">
        <f t="shared" si="96"/>
        <v>3.9723421997042849</v>
      </c>
      <c r="J431" s="9">
        <f t="shared" si="97"/>
        <v>5.1975011709085601</v>
      </c>
      <c r="K431" s="11">
        <f t="shared" si="98"/>
        <v>0.5714285714285714</v>
      </c>
      <c r="L431" s="11">
        <f t="shared" si="99"/>
        <v>0.26385224274406333</v>
      </c>
      <c r="M431" s="11">
        <f t="shared" si="100"/>
        <v>0.20242914979757085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-0.25162713969824102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0.22829552061603164</v>
      </c>
      <c r="Q431" s="11">
        <f>2*'OddsRatio_working_3-way'!K431*'OddsRatio_working_3-way'!L431*'OddsRatio_working_3-way'!M431</f>
        <v>6.1041583052414874E-2</v>
      </c>
      <c r="R431" s="11">
        <f t="shared" si="101"/>
        <v>0</v>
      </c>
      <c r="S431" s="11">
        <f t="shared" si="102"/>
        <v>-0.90727701665969196</v>
      </c>
      <c r="T431" s="11">
        <f t="shared" si="103"/>
        <v>-0.24258743760954327</v>
      </c>
      <c r="U431" s="11">
        <f>'OddsRatio_working_3-way'!S431-'OddsRatio_working_3-way'!R431^2/3</f>
        <v>-0.90727701665969196</v>
      </c>
      <c r="V431" s="11">
        <f>'OddsRatio_working_3-way'!S431*'OddsRatio_working_3-way'!R431/3-2*'OddsRatio_working_3-way'!R431^3/27-'OddsRatio_working_3-way'!T431</f>
        <v>0.24258743760954327</v>
      </c>
      <c r="W431" s="11">
        <f>'OddsRatio_working_3-way'!V431^2+4*'OddsRatio_working_3-way'!U431^3/27</f>
        <v>-5.1792300189623761E-2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0.16631368334835517</v>
      </c>
      <c r="Y431" s="11">
        <f>IF('OddsRatio_working_3-way'!W431&gt;=0,IF('OddsRatio_working_3-way'!V431+SQRT('OddsRatio_working_3-way'!W431)&gt;0,0,PI()),ACOS('OddsRatio_working_3-way'!V431/(2*'OddsRatio_working_3-way'!X431)))</f>
        <v>0.75348793410672521</v>
      </c>
      <c r="Z431" s="11">
        <f>'OddsRatio_working_3-way'!X431^(1/3)*COS('OddsRatio_working_3-way'!Y431/3)</f>
        <v>0.53267781356707611</v>
      </c>
      <c r="AA431" s="11">
        <f>'OddsRatio_working_3-way'!X431^(1/3)*COS(('OddsRatio_working_3-way'!Y431+2*PI())/3)</f>
        <v>-0.38470281329634459</v>
      </c>
      <c r="AB431" s="11">
        <f>'OddsRatio_working_3-way'!X431^(1/3)*COS(('OddsRatio_working_3-way'!Y431+4*PI())/3)</f>
        <v>-0.14797500027073121</v>
      </c>
      <c r="AC431" s="11">
        <f>'OddsRatio_working_3-way'!X431^(1/3)*SIN('OddsRatio_working_3-way'!Y431/3)</f>
        <v>0.13667486657500924</v>
      </c>
      <c r="AD431" s="11">
        <f>'OddsRatio_working_3-way'!X431^(1/3)*SIN(('OddsRatio_working_3-way'!Y431+2*PI())/3)</f>
        <v>0.39297508529393449</v>
      </c>
      <c r="AE431" s="11">
        <f>'OddsRatio_working_3-way'!X431^(1/3)*SIN(('OddsRatio_working_3-way'!Y431+4*PI())/3)</f>
        <v>-0.5296499518689437</v>
      </c>
      <c r="AF431" s="11">
        <f>-'OddsRatio_working_3-way'!U431/(3*'OddsRatio_working_3-way'!X431^(1/3))*COS(('OddsRatio_working_3-way'!Y431)/3)</f>
        <v>0.53267781356707622</v>
      </c>
      <c r="AG431" s="11">
        <f>-'OddsRatio_working_3-way'!U431/(3*'OddsRatio_working_3-way'!X431^(1/3))*COS(('OddsRatio_working_3-way'!Y431+2*PI())/3)</f>
        <v>-0.38470281329634465</v>
      </c>
      <c r="AH431" s="11">
        <f>-'OddsRatio_working_3-way'!U431/(3*'OddsRatio_working_3-way'!X431^(1/3))*COS(('OddsRatio_working_3-way'!Y431+4*PI())/3)</f>
        <v>-0.14797500027073124</v>
      </c>
      <c r="AI431" s="11">
        <f>'OddsRatio_working_3-way'!U431/(3*'OddsRatio_working_3-way'!X431^(1/3))*SIN(('OddsRatio_working_3-way'!Y431)/3)</f>
        <v>-0.13667486657500927</v>
      </c>
      <c r="AJ431" s="11">
        <f>'OddsRatio_working_3-way'!U431/(3*'OddsRatio_working_3-way'!X431^(1/3))*SIN(('OddsRatio_working_3-way'!Y431+2*PI())/3)</f>
        <v>-0.3929750852939346</v>
      </c>
      <c r="AK431" s="11">
        <f>'OddsRatio_working_3-way'!U431/(3*'OddsRatio_working_3-way'!X431^(1/3))*SIN(('OddsRatio_working_3-way'!Y431+4*PI())/3)</f>
        <v>0.52964995186894381</v>
      </c>
      <c r="AL431" s="11">
        <f>'OddsRatio_working_3-way'!Z431+'OddsRatio_working_3-way'!AF431</f>
        <v>1.0653556271341524</v>
      </c>
      <c r="AM431" s="11">
        <f>'OddsRatio_working_3-way'!AA431+'OddsRatio_working_3-way'!AG431</f>
        <v>-0.76940562659268918</v>
      </c>
      <c r="AN431" s="11">
        <f>'OddsRatio_working_3-way'!AB431+'OddsRatio_working_3-way'!AH431</f>
        <v>-0.29595000054146248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1.0653556271341524</v>
      </c>
      <c r="AS431" s="11">
        <f>IF(('OddsRatio_working_3-way'!X431=0),IF(Q431&gt;0,-Q431^(1/3),(-Q431)^(1/3)),'OddsRatio_working_3-way'!AM431-'OddsRatio_working_3-way'!R431/3)</f>
        <v>-0.76940562659268918</v>
      </c>
      <c r="AT431" s="11">
        <f>IF(('OddsRatio_working_3-way'!X431=0),IF(Q431&gt;0,-Q431^(1/3),(-Q431)^(1/3)),'OddsRatio_working_3-way'!AN431-'OddsRatio_working_3-way'!R431/3)</f>
        <v>-0.29595000054146248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5.62</v>
      </c>
      <c r="B432" s="4">
        <f>IF('True_Odds_Calculator_3-way'!B433="","",'True_Odds_Calculator_3-way'!B433)</f>
        <v>4.28</v>
      </c>
      <c r="C432" s="4">
        <f>IF('True_Odds_Calculator_3-way'!C433="","",'True_Odds_Calculator_3-way'!C433)</f>
        <v>1.6</v>
      </c>
      <c r="D432" s="9">
        <f t="shared" si="91"/>
        <v>0.16850393179035741</v>
      </c>
      <c r="E432" s="9">
        <f t="shared" si="92"/>
        <v>0.22205750913188277</v>
      </c>
      <c r="F432" s="9">
        <f t="shared" si="93"/>
        <v>0.6094385590777599</v>
      </c>
      <c r="G432" s="9">
        <f t="shared" si="94"/>
        <v>1.0680908274911851</v>
      </c>
      <c r="H432" s="9">
        <f t="shared" si="95"/>
        <v>5.9345796230092756</v>
      </c>
      <c r="I432" s="9">
        <f t="shared" si="96"/>
        <v>4.5033379141710865</v>
      </c>
      <c r="J432" s="9">
        <f t="shared" si="97"/>
        <v>1.6408544964947112</v>
      </c>
      <c r="K432" s="11">
        <f t="shared" si="98"/>
        <v>0.17793594306049823</v>
      </c>
      <c r="L432" s="11">
        <f t="shared" si="99"/>
        <v>0.23364485981308411</v>
      </c>
      <c r="M432" s="11">
        <f t="shared" si="100"/>
        <v>0.625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-0.23624738084943631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0.22086091063291979</v>
      </c>
      <c r="Q432" s="11">
        <f>2*'OddsRatio_working_3-way'!K432*'OddsRatio_working_3-way'!L432*'OddsRatio_working_3-way'!M432</f>
        <v>5.1967273090098784E-2</v>
      </c>
      <c r="R432" s="11">
        <f t="shared" si="101"/>
        <v>0</v>
      </c>
      <c r="S432" s="11">
        <f t="shared" si="102"/>
        <v>-0.93487136170062968</v>
      </c>
      <c r="T432" s="11">
        <f t="shared" si="103"/>
        <v>-0.2199697321648541</v>
      </c>
      <c r="U432" s="11">
        <f>'OddsRatio_working_3-way'!S432-'OddsRatio_working_3-way'!R432^2/3</f>
        <v>-0.93487136170062968</v>
      </c>
      <c r="V432" s="11">
        <f>'OddsRatio_working_3-way'!S432*'OddsRatio_working_3-way'!R432/3-2*'OddsRatio_working_3-way'!R432^3/27-'OddsRatio_working_3-way'!T432</f>
        <v>0.2199697321648541</v>
      </c>
      <c r="W432" s="11">
        <f>'OddsRatio_working_3-way'!V432^2+4*'OddsRatio_working_3-way'!U432^3/27</f>
        <v>-7.2659693962830965E-2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0.17395859926395463</v>
      </c>
      <c r="Y432" s="11">
        <f>IF('OddsRatio_working_3-way'!W432&gt;=0,IF('OddsRatio_working_3-way'!V432+SQRT('OddsRatio_working_3-way'!W432)&gt;0,0,PI()),ACOS('OddsRatio_working_3-way'!V432/(2*'OddsRatio_working_3-way'!X432)))</f>
        <v>0.88634583621854646</v>
      </c>
      <c r="Z432" s="11">
        <f>'OddsRatio_working_3-way'!X432^(1/3)*COS('OddsRatio_working_3-way'!Y432/3)</f>
        <v>0.53404541374559267</v>
      </c>
      <c r="AA432" s="11">
        <f>'OddsRatio_working_3-way'!X432^(1/3)*COS(('OddsRatio_working_3-way'!Y432+2*PI())/3)</f>
        <v>-0.40778656042949429</v>
      </c>
      <c r="AB432" s="11">
        <f>'OddsRatio_working_3-way'!X432^(1/3)*COS(('OddsRatio_working_3-way'!Y432+4*PI())/3)</f>
        <v>-0.12625885331609804</v>
      </c>
      <c r="AC432" s="11">
        <f>'OddsRatio_working_3-way'!X432^(1/3)*SIN('OddsRatio_working_3-way'!Y432/3)</f>
        <v>0.16254009748625736</v>
      </c>
      <c r="AD432" s="11">
        <f>'OddsRatio_working_3-way'!X432^(1/3)*SIN(('OddsRatio_working_3-way'!Y432+2*PI())/3)</f>
        <v>0.38122684633512588</v>
      </c>
      <c r="AE432" s="11">
        <f>'OddsRatio_working_3-way'!X432^(1/3)*SIN(('OddsRatio_working_3-way'!Y432+4*PI())/3)</f>
        <v>-0.54376694382138313</v>
      </c>
      <c r="AF432" s="11">
        <f>-'OddsRatio_working_3-way'!U432/(3*'OddsRatio_working_3-way'!X432^(1/3))*COS(('OddsRatio_working_3-way'!Y432)/3)</f>
        <v>0.53404541374559256</v>
      </c>
      <c r="AG432" s="11">
        <f>-'OddsRatio_working_3-way'!U432/(3*'OddsRatio_working_3-way'!X432^(1/3))*COS(('OddsRatio_working_3-way'!Y432+2*PI())/3)</f>
        <v>-0.40778656042949418</v>
      </c>
      <c r="AH432" s="11">
        <f>-'OddsRatio_working_3-way'!U432/(3*'OddsRatio_working_3-way'!X432^(1/3))*COS(('OddsRatio_working_3-way'!Y432+4*PI())/3)</f>
        <v>-0.12625885331609801</v>
      </c>
      <c r="AI432" s="11">
        <f>'OddsRatio_working_3-way'!U432/(3*'OddsRatio_working_3-way'!X432^(1/3))*SIN(('OddsRatio_working_3-way'!Y432)/3)</f>
        <v>-0.16254009748625733</v>
      </c>
      <c r="AJ432" s="11">
        <f>'OddsRatio_working_3-way'!U432/(3*'OddsRatio_working_3-way'!X432^(1/3))*SIN(('OddsRatio_working_3-way'!Y432+2*PI())/3)</f>
        <v>-0.38122684633512582</v>
      </c>
      <c r="AK432" s="11">
        <f>'OddsRatio_working_3-way'!U432/(3*'OddsRatio_working_3-way'!X432^(1/3))*SIN(('OddsRatio_working_3-way'!Y432+4*PI())/3)</f>
        <v>0.54376694382138302</v>
      </c>
      <c r="AL432" s="11">
        <f>'OddsRatio_working_3-way'!Z432+'OddsRatio_working_3-way'!AF432</f>
        <v>1.0680908274911851</v>
      </c>
      <c r="AM432" s="11">
        <f>'OddsRatio_working_3-way'!AA432+'OddsRatio_working_3-way'!AG432</f>
        <v>-0.81557312085898848</v>
      </c>
      <c r="AN432" s="11">
        <f>'OddsRatio_working_3-way'!AB432+'OddsRatio_working_3-way'!AH432</f>
        <v>-0.25251770663219608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1.0680908274911851</v>
      </c>
      <c r="AS432" s="11">
        <f>IF(('OddsRatio_working_3-way'!X432=0),IF(Q432&gt;0,-Q432^(1/3),(-Q432)^(1/3)),'OddsRatio_working_3-way'!AM432-'OddsRatio_working_3-way'!R432/3)</f>
        <v>-0.81557312085898848</v>
      </c>
      <c r="AT432" s="11">
        <f>IF(('OddsRatio_working_3-way'!X432=0),IF(Q432&gt;0,-Q432^(1/3),(-Q432)^(1/3)),'OddsRatio_working_3-way'!AN432-'OddsRatio_working_3-way'!R432/3)</f>
        <v>-0.25251770663219608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4.0999999999999996</v>
      </c>
      <c r="B433" s="4">
        <f>IF('True_Odds_Calculator_3-way'!B434="","",'True_Odds_Calculator_3-way'!B434)</f>
        <v>3.29</v>
      </c>
      <c r="C433" s="4">
        <f>IF('True_Odds_Calculator_3-way'!C434="","",'True_Odds_Calculator_3-way'!C434)</f>
        <v>2.11</v>
      </c>
      <c r="D433" s="9">
        <f t="shared" si="91"/>
        <v>0.23769881698896672</v>
      </c>
      <c r="E433" s="9">
        <f t="shared" si="92"/>
        <v>0.29681999385720015</v>
      </c>
      <c r="F433" s="9">
        <f t="shared" si="93"/>
        <v>0.46548118915383285</v>
      </c>
      <c r="G433" s="9">
        <f t="shared" si="94"/>
        <v>1.034517590528556</v>
      </c>
      <c r="H433" s="9">
        <f t="shared" si="95"/>
        <v>4.2070045306385229</v>
      </c>
      <c r="I433" s="9">
        <f t="shared" si="96"/>
        <v>3.3690452823103931</v>
      </c>
      <c r="J433" s="9">
        <f t="shared" si="97"/>
        <v>2.1483145254866973</v>
      </c>
      <c r="K433" s="11">
        <f t="shared" si="98"/>
        <v>0.24390243902439027</v>
      </c>
      <c r="L433" s="11">
        <f t="shared" si="99"/>
        <v>0.303951367781155</v>
      </c>
      <c r="M433" s="11">
        <f t="shared" si="100"/>
        <v>0.47393364928909953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-0.27685855316900287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0.2283763600251425</v>
      </c>
      <c r="Q433" s="11">
        <f>2*'OddsRatio_working_3-way'!K433*'OddsRatio_working_3-way'!L433*'OddsRatio_working_3-way'!M433</f>
        <v>7.0269649238505372E-2</v>
      </c>
      <c r="R433" s="11">
        <f t="shared" si="101"/>
        <v>0</v>
      </c>
      <c r="S433" s="11">
        <f t="shared" si="102"/>
        <v>-0.82488461133340762</v>
      </c>
      <c r="T433" s="11">
        <f t="shared" si="103"/>
        <v>-0.25381064964104844</v>
      </c>
      <c r="U433" s="11">
        <f>'OddsRatio_working_3-way'!S433-'OddsRatio_working_3-way'!R433^2/3</f>
        <v>-0.82488461133340762</v>
      </c>
      <c r="V433" s="11">
        <f>'OddsRatio_working_3-way'!S433*'OddsRatio_working_3-way'!R433/3-2*'OddsRatio_working_3-way'!R433^3/27-'OddsRatio_working_3-way'!T433</f>
        <v>0.25381064964104844</v>
      </c>
      <c r="W433" s="11">
        <f>'OddsRatio_working_3-way'!V433^2+4*'OddsRatio_working_3-way'!U433^3/27</f>
        <v>-1.8732753938916769E-2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0.14418096251770535</v>
      </c>
      <c r="Y433" s="11">
        <f>IF('OddsRatio_working_3-way'!W433&gt;=0,IF('OddsRatio_working_3-way'!V433+SQRT('OddsRatio_working_3-way'!W433)&gt;0,0,PI()),ACOS('OddsRatio_working_3-way'!V433/(2*'OddsRatio_working_3-way'!X433)))</f>
        <v>0.49455319486715643</v>
      </c>
      <c r="Z433" s="11">
        <f>'OddsRatio_working_3-way'!X433^(1/3)*COS('OddsRatio_working_3-way'!Y433/3)</f>
        <v>0.51725879526427798</v>
      </c>
      <c r="AA433" s="11">
        <f>'OddsRatio_working_3-way'!X433^(1/3)*COS(('OddsRatio_working_3-way'!Y433+2*PI())/3)</f>
        <v>-0.33315225905507939</v>
      </c>
      <c r="AB433" s="11">
        <f>'OddsRatio_working_3-way'!X433^(1/3)*COS(('OddsRatio_working_3-way'!Y433+4*PI())/3)</f>
        <v>-0.18410653620919842</v>
      </c>
      <c r="AC433" s="11">
        <f>'OddsRatio_working_3-way'!X433^(1/3)*SIN('OddsRatio_working_3-way'!Y433/3)</f>
        <v>8.6051588206631641E-2</v>
      </c>
      <c r="AD433" s="11">
        <f>'OddsRatio_working_3-way'!X433^(1/3)*SIN(('OddsRatio_working_3-way'!Y433+2*PI())/3)</f>
        <v>0.40493346292648269</v>
      </c>
      <c r="AE433" s="11">
        <f>'OddsRatio_working_3-way'!X433^(1/3)*SIN(('OddsRatio_working_3-way'!Y433+4*PI())/3)</f>
        <v>-0.49098505113311447</v>
      </c>
      <c r="AF433" s="11">
        <f>-'OddsRatio_working_3-way'!U433/(3*'OddsRatio_working_3-way'!X433^(1/3))*COS(('OddsRatio_working_3-way'!Y433)/3)</f>
        <v>0.51725879526427798</v>
      </c>
      <c r="AG433" s="11">
        <f>-'OddsRatio_working_3-way'!U433/(3*'OddsRatio_working_3-way'!X433^(1/3))*COS(('OddsRatio_working_3-way'!Y433+2*PI())/3)</f>
        <v>-0.33315225905507939</v>
      </c>
      <c r="AH433" s="11">
        <f>-'OddsRatio_working_3-way'!U433/(3*'OddsRatio_working_3-way'!X433^(1/3))*COS(('OddsRatio_working_3-way'!Y433+4*PI())/3)</f>
        <v>-0.18410653620919842</v>
      </c>
      <c r="AI433" s="11">
        <f>'OddsRatio_working_3-way'!U433/(3*'OddsRatio_working_3-way'!X433^(1/3))*SIN(('OddsRatio_working_3-way'!Y433)/3)</f>
        <v>-8.6051588206631641E-2</v>
      </c>
      <c r="AJ433" s="11">
        <f>'OddsRatio_working_3-way'!U433/(3*'OddsRatio_working_3-way'!X433^(1/3))*SIN(('OddsRatio_working_3-way'!Y433+2*PI())/3)</f>
        <v>-0.40493346292648269</v>
      </c>
      <c r="AK433" s="11">
        <f>'OddsRatio_working_3-way'!U433/(3*'OddsRatio_working_3-way'!X433^(1/3))*SIN(('OddsRatio_working_3-way'!Y433+4*PI())/3)</f>
        <v>0.49098505113311447</v>
      </c>
      <c r="AL433" s="11">
        <f>'OddsRatio_working_3-way'!Z433+'OddsRatio_working_3-way'!AF433</f>
        <v>1.034517590528556</v>
      </c>
      <c r="AM433" s="11">
        <f>'OddsRatio_working_3-way'!AA433+'OddsRatio_working_3-way'!AG433</f>
        <v>-0.66630451811015878</v>
      </c>
      <c r="AN433" s="11">
        <f>'OddsRatio_working_3-way'!AB433+'OddsRatio_working_3-way'!AH433</f>
        <v>-0.36821307241839685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1.034517590528556</v>
      </c>
      <c r="AS433" s="11">
        <f>IF(('OddsRatio_working_3-way'!X433=0),IF(Q433&gt;0,-Q433^(1/3),(-Q433)^(1/3)),'OddsRatio_working_3-way'!AM433-'OddsRatio_working_3-way'!R433/3)</f>
        <v>-0.66630451811015878</v>
      </c>
      <c r="AT433" s="11">
        <f>IF(('OddsRatio_working_3-way'!X433=0),IF(Q433&gt;0,-Q433^(1/3),(-Q433)^(1/3)),'OddsRatio_working_3-way'!AN433-'OddsRatio_working_3-way'!R433/3)</f>
        <v>-0.36821307241839685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3.77</v>
      </c>
      <c r="B434" s="4">
        <f>IF('True_Odds_Calculator_3-way'!B435="","",'True_Odds_Calculator_3-way'!B435)</f>
        <v>3.58</v>
      </c>
      <c r="C434" s="4">
        <f>IF('True_Odds_Calculator_3-way'!C435="","",'True_Odds_Calculator_3-way'!C435)</f>
        <v>2.09</v>
      </c>
      <c r="D434" s="9">
        <f t="shared" si="91"/>
        <v>0.25831654031571788</v>
      </c>
      <c r="E434" s="9">
        <f t="shared" si="92"/>
        <v>0.27216242101718136</v>
      </c>
      <c r="F434" s="9">
        <f t="shared" si="93"/>
        <v>0.46952103866710065</v>
      </c>
      <c r="G434" s="9">
        <f t="shared" si="94"/>
        <v>1.0365412965488769</v>
      </c>
      <c r="H434" s="9">
        <f t="shared" si="95"/>
        <v>3.8712193914403885</v>
      </c>
      <c r="I434" s="9">
        <f t="shared" si="96"/>
        <v>3.6742765450961024</v>
      </c>
      <c r="J434" s="9">
        <f t="shared" si="97"/>
        <v>2.1298300132382759</v>
      </c>
      <c r="K434" s="11">
        <f t="shared" si="98"/>
        <v>0.26525198938992045</v>
      </c>
      <c r="L434" s="11">
        <f t="shared" si="99"/>
        <v>0.27932960893854747</v>
      </c>
      <c r="M434" s="11">
        <f t="shared" si="100"/>
        <v>0.47846889952153115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-0.2761565255456504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0.22830488515023489</v>
      </c>
      <c r="Q434" s="11">
        <f>2*'OddsRatio_working_3-way'!K434*'OddsRatio_working_3-way'!L434*'OddsRatio_working_3-way'!M434</f>
        <v>7.0902138245414581E-2</v>
      </c>
      <c r="R434" s="11">
        <f t="shared" si="101"/>
        <v>0</v>
      </c>
      <c r="S434" s="11">
        <f t="shared" si="102"/>
        <v>-0.82672276057621052</v>
      </c>
      <c r="T434" s="11">
        <f t="shared" si="103"/>
        <v>-0.25674619893671141</v>
      </c>
      <c r="U434" s="11">
        <f>'OddsRatio_working_3-way'!S434-'OddsRatio_working_3-way'!R434^2/3</f>
        <v>-0.82672276057621052</v>
      </c>
      <c r="V434" s="11">
        <f>'OddsRatio_working_3-way'!S434*'OddsRatio_working_3-way'!R434/3-2*'OddsRatio_working_3-way'!R434^3/27-'OddsRatio_working_3-way'!T434</f>
        <v>0.25674619893671141</v>
      </c>
      <c r="W434" s="11">
        <f>'OddsRatio_working_3-way'!V434^2+4*'OddsRatio_working_3-way'!U434^3/27</f>
        <v>-1.779111339480173E-2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0.14466316399074361</v>
      </c>
      <c r="Y434" s="11">
        <f>IF('OddsRatio_working_3-way'!W434&gt;=0,IF('OddsRatio_working_3-way'!V434+SQRT('OddsRatio_working_3-way'!W434)&gt;0,0,PI()),ACOS('OddsRatio_working_3-way'!V434/(2*'OddsRatio_working_3-way'!X434)))</f>
        <v>0.47913692829017962</v>
      </c>
      <c r="Z434" s="11">
        <f>'OddsRatio_working_3-way'!X434^(1/3)*COS('OddsRatio_working_3-way'!Y434/3)</f>
        <v>0.51827064827443847</v>
      </c>
      <c r="AA434" s="11">
        <f>'OddsRatio_working_3-way'!X434^(1/3)*COS(('OddsRatio_working_3-way'!Y434+2*PI())/3)</f>
        <v>-0.3314356802701432</v>
      </c>
      <c r="AB434" s="11">
        <f>'OddsRatio_working_3-way'!X434^(1/3)*COS(('OddsRatio_working_3-way'!Y434+4*PI())/3)</f>
        <v>-0.18683496800429536</v>
      </c>
      <c r="AC434" s="11">
        <f>'OddsRatio_working_3-way'!X434^(1/3)*SIN('OddsRatio_working_3-way'!Y434/3)</f>
        <v>8.3485260151698909E-2</v>
      </c>
      <c r="AD434" s="11">
        <f>'OddsRatio_working_3-way'!X434^(1/3)*SIN(('OddsRatio_working_3-way'!Y434+2*PI())/3)</f>
        <v>0.40709291736564385</v>
      </c>
      <c r="AE434" s="11">
        <f>'OddsRatio_working_3-way'!X434^(1/3)*SIN(('OddsRatio_working_3-way'!Y434+4*PI())/3)</f>
        <v>-0.49057817751734273</v>
      </c>
      <c r="AF434" s="11">
        <f>-'OddsRatio_working_3-way'!U434/(3*'OddsRatio_working_3-way'!X434^(1/3))*COS(('OddsRatio_working_3-way'!Y434)/3)</f>
        <v>0.51827064827443847</v>
      </c>
      <c r="AG434" s="11">
        <f>-'OddsRatio_working_3-way'!U434/(3*'OddsRatio_working_3-way'!X434^(1/3))*COS(('OddsRatio_working_3-way'!Y434+2*PI())/3)</f>
        <v>-0.3314356802701432</v>
      </c>
      <c r="AH434" s="11">
        <f>-'OddsRatio_working_3-way'!U434/(3*'OddsRatio_working_3-way'!X434^(1/3))*COS(('OddsRatio_working_3-way'!Y434+4*PI())/3)</f>
        <v>-0.18683496800429536</v>
      </c>
      <c r="AI434" s="11">
        <f>'OddsRatio_working_3-way'!U434/(3*'OddsRatio_working_3-way'!X434^(1/3))*SIN(('OddsRatio_working_3-way'!Y434)/3)</f>
        <v>-8.3485260151698909E-2</v>
      </c>
      <c r="AJ434" s="11">
        <f>'OddsRatio_working_3-way'!U434/(3*'OddsRatio_working_3-way'!X434^(1/3))*SIN(('OddsRatio_working_3-way'!Y434+2*PI())/3)</f>
        <v>-0.40709291736564385</v>
      </c>
      <c r="AK434" s="11">
        <f>'OddsRatio_working_3-way'!U434/(3*'OddsRatio_working_3-way'!X434^(1/3))*SIN(('OddsRatio_working_3-way'!Y434+4*PI())/3)</f>
        <v>0.49057817751734273</v>
      </c>
      <c r="AL434" s="11">
        <f>'OddsRatio_working_3-way'!Z434+'OddsRatio_working_3-way'!AF434</f>
        <v>1.0365412965488769</v>
      </c>
      <c r="AM434" s="11">
        <f>'OddsRatio_working_3-way'!AA434+'OddsRatio_working_3-way'!AG434</f>
        <v>-0.66287136054028639</v>
      </c>
      <c r="AN434" s="11">
        <f>'OddsRatio_working_3-way'!AB434+'OddsRatio_working_3-way'!AH434</f>
        <v>-0.37366993600859072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1.0365412965488769</v>
      </c>
      <c r="AS434" s="11">
        <f>IF(('OddsRatio_working_3-way'!X434=0),IF(Q434&gt;0,-Q434^(1/3),(-Q434)^(1/3)),'OddsRatio_working_3-way'!AM434-'OddsRatio_working_3-way'!R434/3)</f>
        <v>-0.66287136054028639</v>
      </c>
      <c r="AT434" s="11">
        <f>IF(('OddsRatio_working_3-way'!X434=0),IF(Q434&gt;0,-Q434^(1/3),(-Q434)^(1/3)),'OddsRatio_working_3-way'!AN434-'OddsRatio_working_3-way'!R434/3)</f>
        <v>-0.37366993600859072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8.18</v>
      </c>
      <c r="B435" s="4">
        <f>IF('True_Odds_Calculator_3-way'!B436="","",'True_Odds_Calculator_3-way'!B436)</f>
        <v>4.7</v>
      </c>
      <c r="C435" s="4">
        <f>IF('True_Odds_Calculator_3-way'!C436="","",'True_Odds_Calculator_3-way'!C436)</f>
        <v>1.45</v>
      </c>
      <c r="D435" s="9">
        <f t="shared" si="91"/>
        <v>0.1169101114063168</v>
      </c>
      <c r="E435" s="9">
        <f t="shared" si="92"/>
        <v>0.20439392106251963</v>
      </c>
      <c r="F435" s="9">
        <f t="shared" si="93"/>
        <v>0.67869596753116368</v>
      </c>
      <c r="G435" s="9">
        <f t="shared" si="94"/>
        <v>1.0520306517204601</v>
      </c>
      <c r="H435" s="9">
        <f t="shared" si="95"/>
        <v>8.5535800793529031</v>
      </c>
      <c r="I435" s="9">
        <f t="shared" si="96"/>
        <v>4.8925134113657025</v>
      </c>
      <c r="J435" s="9">
        <f t="shared" si="97"/>
        <v>1.4734137932742071</v>
      </c>
      <c r="K435" s="11">
        <f t="shared" si="98"/>
        <v>0.12224938875305624</v>
      </c>
      <c r="L435" s="11">
        <f t="shared" si="99"/>
        <v>0.21276595744680851</v>
      </c>
      <c r="M435" s="11">
        <f t="shared" si="100"/>
        <v>0.68965517241379315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-0.2144467744279035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0.20324072994455281</v>
      </c>
      <c r="Q435" s="11">
        <f>2*'OddsRatio_working_3-way'!K435*'OddsRatio_working_3-way'!L435*'OddsRatio_working_3-way'!M435</f>
        <v>3.5876563097008436E-2</v>
      </c>
      <c r="R435" s="11">
        <f t="shared" si="101"/>
        <v>0</v>
      </c>
      <c r="S435" s="11">
        <f t="shared" si="102"/>
        <v>-0.94774440178339858</v>
      </c>
      <c r="T435" s="11">
        <f t="shared" si="103"/>
        <v>-0.1672982174374931</v>
      </c>
      <c r="U435" s="11">
        <f>'OddsRatio_working_3-way'!S435-'OddsRatio_working_3-way'!R435^2/3</f>
        <v>-0.94774440178339858</v>
      </c>
      <c r="V435" s="11">
        <f>'OddsRatio_working_3-way'!S435*'OddsRatio_working_3-way'!R435/3-2*'OddsRatio_working_3-way'!R435^3/27-'OddsRatio_working_3-way'!T435</f>
        <v>0.1672982174374931</v>
      </c>
      <c r="W435" s="11">
        <f>'OddsRatio_working_3-way'!V435^2+4*'OddsRatio_working_3-way'!U435^3/27</f>
        <v>-9.81272259035912E-2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0.17756401624579932</v>
      </c>
      <c r="Y435" s="11">
        <f>IF('OddsRatio_working_3-way'!W435&gt;=0,IF('OddsRatio_working_3-way'!V435+SQRT('OddsRatio_working_3-way'!W435)&gt;0,0,PI()),ACOS('OddsRatio_working_3-way'!V435/(2*'OddsRatio_working_3-way'!X435)))</f>
        <v>1.0802672065540246</v>
      </c>
      <c r="Z435" s="11">
        <f>'OddsRatio_working_3-way'!X435^(1/3)*COS('OddsRatio_working_3-way'!Y435/3)</f>
        <v>0.52601532586023003</v>
      </c>
      <c r="AA435" s="11">
        <f>'OddsRatio_working_3-way'!X435^(1/3)*COS(('OddsRatio_working_3-way'!Y435+2*PI())/3)</f>
        <v>-0.43452153457310083</v>
      </c>
      <c r="AB435" s="11">
        <f>'OddsRatio_working_3-way'!X435^(1/3)*COS(('OddsRatio_working_3-way'!Y435+4*PI())/3)</f>
        <v>-9.1493791287129325E-2</v>
      </c>
      <c r="AC435" s="11">
        <f>'OddsRatio_working_3-way'!X435^(1/3)*SIN('OddsRatio_working_3-way'!Y435/3)</f>
        <v>0.19804715992566554</v>
      </c>
      <c r="AD435" s="11">
        <f>'OddsRatio_working_3-way'!X435^(1/3)*SIN(('OddsRatio_working_3-way'!Y435+2*PI())/3)</f>
        <v>0.35651905501207604</v>
      </c>
      <c r="AE435" s="11">
        <f>'OddsRatio_working_3-way'!X435^(1/3)*SIN(('OddsRatio_working_3-way'!Y435+4*PI())/3)</f>
        <v>-0.55456621493774161</v>
      </c>
      <c r="AF435" s="11">
        <f>-'OddsRatio_working_3-way'!U435/(3*'OddsRatio_working_3-way'!X435^(1/3))*COS(('OddsRatio_working_3-way'!Y435)/3)</f>
        <v>0.52601532586023003</v>
      </c>
      <c r="AG435" s="11">
        <f>-'OddsRatio_working_3-way'!U435/(3*'OddsRatio_working_3-way'!X435^(1/3))*COS(('OddsRatio_working_3-way'!Y435+2*PI())/3)</f>
        <v>-0.43452153457310083</v>
      </c>
      <c r="AH435" s="11">
        <f>-'OddsRatio_working_3-way'!U435/(3*'OddsRatio_working_3-way'!X435^(1/3))*COS(('OddsRatio_working_3-way'!Y435+4*PI())/3)</f>
        <v>-9.1493791287129325E-2</v>
      </c>
      <c r="AI435" s="11">
        <f>'OddsRatio_working_3-way'!U435/(3*'OddsRatio_working_3-way'!X435^(1/3))*SIN(('OddsRatio_working_3-way'!Y435)/3)</f>
        <v>-0.19804715992566554</v>
      </c>
      <c r="AJ435" s="11">
        <f>'OddsRatio_working_3-way'!U435/(3*'OddsRatio_working_3-way'!X435^(1/3))*SIN(('OddsRatio_working_3-way'!Y435+2*PI())/3)</f>
        <v>-0.35651905501207604</v>
      </c>
      <c r="AK435" s="11">
        <f>'OddsRatio_working_3-way'!U435/(3*'OddsRatio_working_3-way'!X435^(1/3))*SIN(('OddsRatio_working_3-way'!Y435+4*PI())/3)</f>
        <v>0.55456621493774161</v>
      </c>
      <c r="AL435" s="11">
        <f>'OddsRatio_working_3-way'!Z435+'OddsRatio_working_3-way'!AF435</f>
        <v>1.0520306517204601</v>
      </c>
      <c r="AM435" s="11">
        <f>'OddsRatio_working_3-way'!AA435+'OddsRatio_working_3-way'!AG435</f>
        <v>-0.86904306914620166</v>
      </c>
      <c r="AN435" s="11">
        <f>'OddsRatio_working_3-way'!AB435+'OddsRatio_working_3-way'!AH435</f>
        <v>-0.18298758257425865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1.0520306517204601</v>
      </c>
      <c r="AS435" s="11">
        <f>IF(('OddsRatio_working_3-way'!X435=0),IF(Q435&gt;0,-Q435^(1/3),(-Q435)^(1/3)),'OddsRatio_working_3-way'!AM435-'OddsRatio_working_3-way'!R435/3)</f>
        <v>-0.86904306914620166</v>
      </c>
      <c r="AT435" s="11">
        <f>IF(('OddsRatio_working_3-way'!X435=0),IF(Q435&gt;0,-Q435^(1/3),(-Q435)^(1/3)),'OddsRatio_working_3-way'!AN435-'OddsRatio_working_3-way'!R435/3)</f>
        <v>-0.18298758257425865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2.2799999999999998</v>
      </c>
      <c r="B436" s="4">
        <f>IF('True_Odds_Calculator_3-way'!B437="","",'True_Odds_Calculator_3-way'!B437)</f>
        <v>3.37</v>
      </c>
      <c r="C436" s="4">
        <f>IF('True_Odds_Calculator_3-way'!C437="","",'True_Odds_Calculator_3-way'!C437)</f>
        <v>3.41</v>
      </c>
      <c r="D436" s="9">
        <f t="shared" si="91"/>
        <v>0.42792468251444926</v>
      </c>
      <c r="E436" s="9">
        <f t="shared" si="92"/>
        <v>0.28774663813302037</v>
      </c>
      <c r="F436" s="9">
        <f t="shared" si="93"/>
        <v>0.28432867935253031</v>
      </c>
      <c r="G436" s="9">
        <f t="shared" si="94"/>
        <v>1.0444217406657665</v>
      </c>
      <c r="H436" s="9">
        <f t="shared" si="95"/>
        <v>2.3368598280521811</v>
      </c>
      <c r="I436" s="9">
        <f t="shared" si="96"/>
        <v>3.4752795253778674</v>
      </c>
      <c r="J436" s="9">
        <f t="shared" si="97"/>
        <v>3.5170563950044977</v>
      </c>
      <c r="K436" s="11">
        <f t="shared" si="98"/>
        <v>0.43859649122807021</v>
      </c>
      <c r="L436" s="11">
        <f t="shared" si="99"/>
        <v>0.29673590504451036</v>
      </c>
      <c r="M436" s="11">
        <f t="shared" si="100"/>
        <v>0.29325513196480935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-0.27903342595548364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0.23128821121697446</v>
      </c>
      <c r="Q436" s="11">
        <f>2*'OddsRatio_working_3-way'!K436*'OddsRatio_working_3-way'!L436*'OddsRatio_working_3-way'!M436</f>
        <v>7.6332742975899148E-2</v>
      </c>
      <c r="R436" s="11">
        <f t="shared" si="101"/>
        <v>0</v>
      </c>
      <c r="S436" s="11">
        <f t="shared" si="102"/>
        <v>-0.82889069804086357</v>
      </c>
      <c r="T436" s="11">
        <f t="shared" si="103"/>
        <v>-0.27356128648213313</v>
      </c>
      <c r="U436" s="11">
        <f>'OddsRatio_working_3-way'!S436-'OddsRatio_working_3-way'!R436^2/3</f>
        <v>-0.82889069804086357</v>
      </c>
      <c r="V436" s="11">
        <f>'OddsRatio_working_3-way'!S436*'OddsRatio_working_3-way'!R436/3-2*'OddsRatio_working_3-way'!R436^3/27-'OddsRatio_working_3-way'!T436</f>
        <v>0.27356128648213313</v>
      </c>
      <c r="W436" s="11">
        <f>'OddsRatio_working_3-way'!V436^2+4*'OddsRatio_working_3-way'!U436^3/27</f>
        <v>-9.5342178489933732E-3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0.1452325680682135</v>
      </c>
      <c r="Y436" s="11">
        <f>IF('OddsRatio_working_3-way'!W436&gt;=0,IF('OddsRatio_working_3-way'!V436+SQRT('OddsRatio_working_3-way'!W436)&gt;0,0,PI()),ACOS('OddsRatio_working_3-way'!V436/(2*'OddsRatio_working_3-way'!X436)))</f>
        <v>0.34283868216490654</v>
      </c>
      <c r="Z436" s="11">
        <f>'OddsRatio_working_3-way'!X436^(1/3)*COS('OddsRatio_working_3-way'!Y436/3)</f>
        <v>0.52221087033288327</v>
      </c>
      <c r="AA436" s="11">
        <f>'OddsRatio_working_3-way'!X436^(1/3)*COS(('OddsRatio_working_3-way'!Y436+2*PI())/3)</f>
        <v>-0.31301429462073249</v>
      </c>
      <c r="AB436" s="11">
        <f>'OddsRatio_working_3-way'!X436^(1/3)*COS(('OddsRatio_working_3-way'!Y436+4*PI())/3)</f>
        <v>-0.20919657571215067</v>
      </c>
      <c r="AC436" s="11">
        <f>'OddsRatio_working_3-way'!X436^(1/3)*SIN('OddsRatio_working_3-way'!Y436/3)</f>
        <v>5.9939187958522662E-2</v>
      </c>
      <c r="AD436" s="11">
        <f>'OddsRatio_working_3-way'!X436^(1/3)*SIN(('OddsRatio_working_3-way'!Y436+2*PI())/3)</f>
        <v>0.4222782858613971</v>
      </c>
      <c r="AE436" s="11">
        <f>'OddsRatio_working_3-way'!X436^(1/3)*SIN(('OddsRatio_working_3-way'!Y436+4*PI())/3)</f>
        <v>-0.4822174738199197</v>
      </c>
      <c r="AF436" s="11">
        <f>-'OddsRatio_working_3-way'!U436/(3*'OddsRatio_working_3-way'!X436^(1/3))*COS(('OddsRatio_working_3-way'!Y436)/3)</f>
        <v>0.52221087033288327</v>
      </c>
      <c r="AG436" s="11">
        <f>-'OddsRatio_working_3-way'!U436/(3*'OddsRatio_working_3-way'!X436^(1/3))*COS(('OddsRatio_working_3-way'!Y436+2*PI())/3)</f>
        <v>-0.31301429462073249</v>
      </c>
      <c r="AH436" s="11">
        <f>-'OddsRatio_working_3-way'!U436/(3*'OddsRatio_working_3-way'!X436^(1/3))*COS(('OddsRatio_working_3-way'!Y436+4*PI())/3)</f>
        <v>-0.20919657571215067</v>
      </c>
      <c r="AI436" s="11">
        <f>'OddsRatio_working_3-way'!U436/(3*'OddsRatio_working_3-way'!X436^(1/3))*SIN(('OddsRatio_working_3-way'!Y436)/3)</f>
        <v>-5.9939187958522662E-2</v>
      </c>
      <c r="AJ436" s="11">
        <f>'OddsRatio_working_3-way'!U436/(3*'OddsRatio_working_3-way'!X436^(1/3))*SIN(('OddsRatio_working_3-way'!Y436+2*PI())/3)</f>
        <v>-0.4222782858613971</v>
      </c>
      <c r="AK436" s="11">
        <f>'OddsRatio_working_3-way'!U436/(3*'OddsRatio_working_3-way'!X436^(1/3))*SIN(('OddsRatio_working_3-way'!Y436+4*PI())/3)</f>
        <v>0.4822174738199197</v>
      </c>
      <c r="AL436" s="11">
        <f>'OddsRatio_working_3-way'!Z436+'OddsRatio_working_3-way'!AF436</f>
        <v>1.0444217406657665</v>
      </c>
      <c r="AM436" s="11">
        <f>'OddsRatio_working_3-way'!AA436+'OddsRatio_working_3-way'!AG436</f>
        <v>-0.62602858924146498</v>
      </c>
      <c r="AN436" s="11">
        <f>'OddsRatio_working_3-way'!AB436+'OddsRatio_working_3-way'!AH436</f>
        <v>-0.41839315142430133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1.0444217406657665</v>
      </c>
      <c r="AS436" s="11">
        <f>IF(('OddsRatio_working_3-way'!X436=0),IF(Q436&gt;0,-Q436^(1/3),(-Q436)^(1/3)),'OddsRatio_working_3-way'!AM436-'OddsRatio_working_3-way'!R436/3)</f>
        <v>-0.62602858924146498</v>
      </c>
      <c r="AT436" s="11">
        <f>IF(('OddsRatio_working_3-way'!X436=0),IF(Q436&gt;0,-Q436^(1/3),(-Q436)^(1/3)),'OddsRatio_working_3-way'!AN436-'OddsRatio_working_3-way'!R436/3)</f>
        <v>-0.41839315142430133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2.94</v>
      </c>
      <c r="B437" s="4">
        <f>IF('True_Odds_Calculator_3-way'!B438="","",'True_Odds_Calculator_3-way'!B438)</f>
        <v>3.3</v>
      </c>
      <c r="C437" s="4">
        <f>IF('True_Odds_Calculator_3-way'!C438="","",'True_Odds_Calculator_3-way'!C438)</f>
        <v>2.6</v>
      </c>
      <c r="D437" s="9">
        <f t="shared" si="91"/>
        <v>0.33086328260770653</v>
      </c>
      <c r="E437" s="9">
        <f t="shared" si="92"/>
        <v>0.29431791531836876</v>
      </c>
      <c r="F437" s="9">
        <f t="shared" si="93"/>
        <v>0.37481880207392487</v>
      </c>
      <c r="G437" s="9">
        <f t="shared" si="94"/>
        <v>1.0424723800988303</v>
      </c>
      <c r="H437" s="9">
        <f t="shared" si="95"/>
        <v>3.022396417391731</v>
      </c>
      <c r="I437" s="9">
        <f t="shared" si="96"/>
        <v>3.3976864742273087</v>
      </c>
      <c r="J437" s="9">
        <f t="shared" si="97"/>
        <v>2.6679558081581289</v>
      </c>
      <c r="K437" s="11">
        <f t="shared" si="98"/>
        <v>0.3401360544217687</v>
      </c>
      <c r="L437" s="11">
        <f t="shared" si="99"/>
        <v>0.30303030303030304</v>
      </c>
      <c r="M437" s="11">
        <f t="shared" si="100"/>
        <v>0.38461538461538458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-0.28301856873285447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0.23151451722880295</v>
      </c>
      <c r="Q437" s="11">
        <f>2*'OddsRatio_working_3-way'!K437*'OddsRatio_working_3-way'!L437*'OddsRatio_working_3-way'!M437</f>
        <v>7.9285793571507848E-2</v>
      </c>
      <c r="R437" s="11">
        <f t="shared" si="101"/>
        <v>0</v>
      </c>
      <c r="S437" s="11">
        <f t="shared" si="102"/>
        <v>-0.81801882563872697</v>
      </c>
      <c r="T437" s="11">
        <f t="shared" si="103"/>
        <v>-0.28014343343792014</v>
      </c>
      <c r="U437" s="11">
        <f>'OddsRatio_working_3-way'!S437-'OddsRatio_working_3-way'!R437^2/3</f>
        <v>-0.81801882563872697</v>
      </c>
      <c r="V437" s="11">
        <f>'OddsRatio_working_3-way'!S437*'OddsRatio_working_3-way'!R437/3-2*'OddsRatio_working_3-way'!R437^3/27-'OddsRatio_working_3-way'!T437</f>
        <v>0.28014343343792014</v>
      </c>
      <c r="W437" s="11">
        <f>'OddsRatio_working_3-way'!V437^2+4*'OddsRatio_working_3-way'!U437^3/27</f>
        <v>-2.6131712097289261E-3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0.14238461513460235</v>
      </c>
      <c r="Y437" s="11">
        <f>IF('OddsRatio_working_3-way'!W437&gt;=0,IF('OddsRatio_working_3-way'!V437+SQRT('OddsRatio_working_3-way'!W437)&gt;0,0,PI()),ACOS('OddsRatio_working_3-way'!V437/(2*'OddsRatio_working_3-way'!X437)))</f>
        <v>0.18048927216466915</v>
      </c>
      <c r="Z437" s="11">
        <f>'OddsRatio_working_3-way'!X437^(1/3)*COS('OddsRatio_working_3-way'!Y437/3)</f>
        <v>0.52123619004941524</v>
      </c>
      <c r="AA437" s="11">
        <f>'OddsRatio_working_3-way'!X437^(1/3)*COS(('OddsRatio_working_3-way'!Y437+2*PI())/3)</f>
        <v>-0.28780875604571166</v>
      </c>
      <c r="AB437" s="11">
        <f>'OddsRatio_working_3-way'!X437^(1/3)*COS(('OddsRatio_working_3-way'!Y437+4*PI())/3)</f>
        <v>-0.23342743400370375</v>
      </c>
      <c r="AC437" s="11">
        <f>'OddsRatio_working_3-way'!X437^(1/3)*SIN('OddsRatio_working_3-way'!Y437/3)</f>
        <v>3.1397070919841022E-2</v>
      </c>
      <c r="AD437" s="11">
        <f>'OddsRatio_working_3-way'!X437^(1/3)*SIN(('OddsRatio_working_3-way'!Y437+2*PI())/3)</f>
        <v>0.43570524649468673</v>
      </c>
      <c r="AE437" s="11">
        <f>'OddsRatio_working_3-way'!X437^(1/3)*SIN(('OddsRatio_working_3-way'!Y437+4*PI())/3)</f>
        <v>-0.46710231741452773</v>
      </c>
      <c r="AF437" s="11">
        <f>-'OddsRatio_working_3-way'!U437/(3*'OddsRatio_working_3-way'!X437^(1/3))*COS(('OddsRatio_working_3-way'!Y437)/3)</f>
        <v>0.52123619004941513</v>
      </c>
      <c r="AG437" s="11">
        <f>-'OddsRatio_working_3-way'!U437/(3*'OddsRatio_working_3-way'!X437^(1/3))*COS(('OddsRatio_working_3-way'!Y437+2*PI())/3)</f>
        <v>-0.2878087560457116</v>
      </c>
      <c r="AH437" s="11">
        <f>-'OddsRatio_working_3-way'!U437/(3*'OddsRatio_working_3-way'!X437^(1/3))*COS(('OddsRatio_working_3-way'!Y437+4*PI())/3)</f>
        <v>-0.23342743400370372</v>
      </c>
      <c r="AI437" s="11">
        <f>'OddsRatio_working_3-way'!U437/(3*'OddsRatio_working_3-way'!X437^(1/3))*SIN(('OddsRatio_working_3-way'!Y437)/3)</f>
        <v>-3.1397070919841015E-2</v>
      </c>
      <c r="AJ437" s="11">
        <f>'OddsRatio_working_3-way'!U437/(3*'OddsRatio_working_3-way'!X437^(1/3))*SIN(('OddsRatio_working_3-way'!Y437+2*PI())/3)</f>
        <v>-0.43570524649468662</v>
      </c>
      <c r="AK437" s="11">
        <f>'OddsRatio_working_3-way'!U437/(3*'OddsRatio_working_3-way'!X437^(1/3))*SIN(('OddsRatio_working_3-way'!Y437+4*PI())/3)</f>
        <v>0.46710231741452768</v>
      </c>
      <c r="AL437" s="11">
        <f>'OddsRatio_working_3-way'!Z437+'OddsRatio_working_3-way'!AF437</f>
        <v>1.0424723800988303</v>
      </c>
      <c r="AM437" s="11">
        <f>'OddsRatio_working_3-way'!AA437+'OddsRatio_working_3-way'!AG437</f>
        <v>-0.57561751209142331</v>
      </c>
      <c r="AN437" s="11">
        <f>'OddsRatio_working_3-way'!AB437+'OddsRatio_working_3-way'!AH437</f>
        <v>-0.4668548680074075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1.0424723800988303</v>
      </c>
      <c r="AS437" s="11">
        <f>IF(('OddsRatio_working_3-way'!X437=0),IF(Q437&gt;0,-Q437^(1/3),(-Q437)^(1/3)),'OddsRatio_working_3-way'!AM437-'OddsRatio_working_3-way'!R437/3)</f>
        <v>-0.57561751209142331</v>
      </c>
      <c r="AT437" s="11">
        <f>IF(('OddsRatio_working_3-way'!X437=0),IF(Q437&gt;0,-Q437^(1/3),(-Q437)^(1/3)),'OddsRatio_working_3-way'!AN437-'OddsRatio_working_3-way'!R437/3)</f>
        <v>-0.4668548680074075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1.37</v>
      </c>
      <c r="B438" s="4">
        <f>IF('True_Odds_Calculator_3-way'!B439="","",'True_Odds_Calculator_3-way'!B439)</f>
        <v>4.96</v>
      </c>
      <c r="C438" s="4">
        <f>IF('True_Odds_Calculator_3-way'!C439="","",'True_Odds_Calculator_3-way'!C439)</f>
        <v>9.77</v>
      </c>
      <c r="D438" s="9">
        <f t="shared" si="91"/>
        <v>0.71472179523291401</v>
      </c>
      <c r="E438" s="9">
        <f t="shared" si="92"/>
        <v>0.18968353503610522</v>
      </c>
      <c r="F438" s="9">
        <f t="shared" si="93"/>
        <v>9.5594669730980492E-2</v>
      </c>
      <c r="G438" s="9">
        <f t="shared" si="94"/>
        <v>1.0787724401141521</v>
      </c>
      <c r="H438" s="9">
        <f t="shared" si="95"/>
        <v>1.3991458028422366</v>
      </c>
      <c r="I438" s="9">
        <f t="shared" si="96"/>
        <v>5.2719388628520418</v>
      </c>
      <c r="J438" s="9">
        <f t="shared" si="97"/>
        <v>10.460834299801114</v>
      </c>
      <c r="K438" s="11">
        <f t="shared" si="98"/>
        <v>0.72992700729927007</v>
      </c>
      <c r="L438" s="11">
        <f t="shared" si="99"/>
        <v>0.20161290322580647</v>
      </c>
      <c r="M438" s="11">
        <f t="shared" si="100"/>
        <v>0.10235414534288639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-0.19355290591058427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0.1973215363774152</v>
      </c>
      <c r="Q438" s="11">
        <f>2*'OddsRatio_working_3-way'!K438*'OddsRatio_working_3-way'!L438*'OddsRatio_working_3-way'!M438</f>
        <v>3.0125425401132097E-2</v>
      </c>
      <c r="R438" s="11">
        <f t="shared" si="101"/>
        <v>0</v>
      </c>
      <c r="S438" s="11">
        <f t="shared" si="102"/>
        <v>-1.019470802823141</v>
      </c>
      <c r="T438" s="11">
        <f t="shared" si="103"/>
        <v>-0.15564439737757879</v>
      </c>
      <c r="U438" s="11">
        <f>'OddsRatio_working_3-way'!S438-'OddsRatio_working_3-way'!R438^2/3</f>
        <v>-1.019470802823141</v>
      </c>
      <c r="V438" s="11">
        <f>'OddsRatio_working_3-way'!S438*'OddsRatio_working_3-way'!R438/3-2*'OddsRatio_working_3-way'!R438^3/27-'OddsRatio_working_3-way'!T438</f>
        <v>0.15564439737757879</v>
      </c>
      <c r="W438" s="11">
        <f>'OddsRatio_working_3-way'!V438^2+4*'OddsRatio_working_3-way'!U438^3/27</f>
        <v>-0.13274624772427718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0.19809809827412961</v>
      </c>
      <c r="Y438" s="11">
        <f>IF('OddsRatio_working_3-way'!W438&gt;=0,IF('OddsRatio_working_3-way'!V438+SQRT('OddsRatio_working_3-way'!W438)&gt;0,0,PI()),ACOS('OddsRatio_working_3-way'!V438/(2*'OddsRatio_working_3-way'!X438)))</f>
        <v>1.1670711219726329</v>
      </c>
      <c r="Z438" s="11">
        <f>'OddsRatio_working_3-way'!X438^(1/3)*COS('OddsRatio_working_3-way'!Y438/3)</f>
        <v>0.53938622005707604</v>
      </c>
      <c r="AA438" s="11">
        <f>'OddsRatio_working_3-way'!X438^(1/3)*COS(('OddsRatio_working_3-way'!Y438+2*PI())/3)</f>
        <v>-0.46117308265019358</v>
      </c>
      <c r="AB438" s="11">
        <f>'OddsRatio_working_3-way'!X438^(1/3)*COS(('OddsRatio_working_3-way'!Y438+4*PI())/3)</f>
        <v>-7.8213137406882349E-2</v>
      </c>
      <c r="AC438" s="11">
        <f>'OddsRatio_working_3-way'!X438^(1/3)*SIN('OddsRatio_working_3-way'!Y438/3)</f>
        <v>0.22110202747507002</v>
      </c>
      <c r="AD438" s="11">
        <f>'OddsRatio_working_3-way'!X438^(1/3)*SIN(('OddsRatio_working_3-way'!Y438+2*PI())/3)</f>
        <v>0.35657115528315636</v>
      </c>
      <c r="AE438" s="11">
        <f>'OddsRatio_working_3-way'!X438^(1/3)*SIN(('OddsRatio_working_3-way'!Y438+4*PI())/3)</f>
        <v>-0.57767318275822632</v>
      </c>
      <c r="AF438" s="11">
        <f>-'OddsRatio_working_3-way'!U438/(3*'OddsRatio_working_3-way'!X438^(1/3))*COS(('OddsRatio_working_3-way'!Y438)/3)</f>
        <v>0.53938622005707593</v>
      </c>
      <c r="AG438" s="11">
        <f>-'OddsRatio_working_3-way'!U438/(3*'OddsRatio_working_3-way'!X438^(1/3))*COS(('OddsRatio_working_3-way'!Y438+2*PI())/3)</f>
        <v>-0.46117308265019347</v>
      </c>
      <c r="AH438" s="11">
        <f>-'OddsRatio_working_3-way'!U438/(3*'OddsRatio_working_3-way'!X438^(1/3))*COS(('OddsRatio_working_3-way'!Y438+4*PI())/3)</f>
        <v>-7.8213137406882335E-2</v>
      </c>
      <c r="AI438" s="11">
        <f>'OddsRatio_working_3-way'!U438/(3*'OddsRatio_working_3-way'!X438^(1/3))*SIN(('OddsRatio_working_3-way'!Y438)/3)</f>
        <v>-0.22110202747506999</v>
      </c>
      <c r="AJ438" s="11">
        <f>'OddsRatio_working_3-way'!U438/(3*'OddsRatio_working_3-way'!X438^(1/3))*SIN(('OddsRatio_working_3-way'!Y438+2*PI())/3)</f>
        <v>-0.3565711552831563</v>
      </c>
      <c r="AK438" s="11">
        <f>'OddsRatio_working_3-way'!U438/(3*'OddsRatio_working_3-way'!X438^(1/3))*SIN(('OddsRatio_working_3-way'!Y438+4*PI())/3)</f>
        <v>0.57767318275822621</v>
      </c>
      <c r="AL438" s="11">
        <f>'OddsRatio_working_3-way'!Z438+'OddsRatio_working_3-way'!AF438</f>
        <v>1.0787724401141521</v>
      </c>
      <c r="AM438" s="11">
        <f>'OddsRatio_working_3-way'!AA438+'OddsRatio_working_3-way'!AG438</f>
        <v>-0.92234616530038704</v>
      </c>
      <c r="AN438" s="11">
        <f>'OddsRatio_working_3-way'!AB438+'OddsRatio_working_3-way'!AH438</f>
        <v>-0.1564262748137647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1.0787724401141521</v>
      </c>
      <c r="AS438" s="11">
        <f>IF(('OddsRatio_working_3-way'!X438=0),IF(Q438&gt;0,-Q438^(1/3),(-Q438)^(1/3)),'OddsRatio_working_3-way'!AM438-'OddsRatio_working_3-way'!R438/3)</f>
        <v>-0.92234616530038704</v>
      </c>
      <c r="AT438" s="11">
        <f>IF(('OddsRatio_working_3-way'!X438=0),IF(Q438&gt;0,-Q438^(1/3),(-Q438)^(1/3)),'OddsRatio_working_3-way'!AN438-'OddsRatio_working_3-way'!R438/3)</f>
        <v>-0.1564262748137647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4.32</v>
      </c>
      <c r="B439" s="4">
        <f>IF('True_Odds_Calculator_3-way'!B440="","",'True_Odds_Calculator_3-way'!B440)</f>
        <v>3.52</v>
      </c>
      <c r="C439" s="4">
        <f>IF('True_Odds_Calculator_3-way'!C440="","",'True_Odds_Calculator_3-way'!C440)</f>
        <v>1.94</v>
      </c>
      <c r="D439" s="9">
        <f t="shared" si="91"/>
        <v>0.22278764648791971</v>
      </c>
      <c r="E439" s="9">
        <f t="shared" si="92"/>
        <v>0.2741259841507126</v>
      </c>
      <c r="F439" s="9">
        <f t="shared" si="93"/>
        <v>0.50308636936136775</v>
      </c>
      <c r="G439" s="9">
        <f t="shared" si="94"/>
        <v>1.0507768728201721</v>
      </c>
      <c r="H439" s="9">
        <f t="shared" si="95"/>
        <v>4.4885792177629709</v>
      </c>
      <c r="I439" s="9">
        <f t="shared" si="96"/>
        <v>3.647957719506834</v>
      </c>
      <c r="J439" s="9">
        <f t="shared" si="97"/>
        <v>1.9877302604509612</v>
      </c>
      <c r="K439" s="11">
        <f t="shared" si="98"/>
        <v>0.23148148148148145</v>
      </c>
      <c r="L439" s="11">
        <f t="shared" si="99"/>
        <v>0.28409090909090912</v>
      </c>
      <c r="M439" s="11">
        <f t="shared" si="100"/>
        <v>0.51546391752577325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-0.26658661355826307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0.22982726752056651</v>
      </c>
      <c r="Q439" s="11">
        <f>2*'OddsRatio_working_3-way'!K439*'OddsRatio_working_3-way'!L439*'OddsRatio_working_3-way'!M439</f>
        <v>6.779565413586032E-2</v>
      </c>
      <c r="R439" s="11">
        <f t="shared" si="101"/>
        <v>0</v>
      </c>
      <c r="S439" s="11">
        <f t="shared" si="102"/>
        <v>-0.86211105821462142</v>
      </c>
      <c r="T439" s="11">
        <f t="shared" si="103"/>
        <v>-0.25431004667097973</v>
      </c>
      <c r="U439" s="11">
        <f>'OddsRatio_working_3-way'!S439-'OddsRatio_working_3-way'!R439^2/3</f>
        <v>-0.86211105821462142</v>
      </c>
      <c r="V439" s="11">
        <f>'OddsRatio_working_3-way'!S439*'OddsRatio_working_3-way'!R439/3-2*'OddsRatio_working_3-way'!R439^3/27-'OddsRatio_working_3-way'!T439</f>
        <v>0.25431004667097973</v>
      </c>
      <c r="W439" s="11">
        <f>'OddsRatio_working_3-way'!V439^2+4*'OddsRatio_working_3-way'!U439^3/27</f>
        <v>-3.0252551764719762E-2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0.1540504394691197</v>
      </c>
      <c r="Y439" s="11">
        <f>IF('OddsRatio_working_3-way'!W439&gt;=0,IF('OddsRatio_working_3-way'!V439+SQRT('OddsRatio_working_3-way'!W439)&gt;0,0,PI()),ACOS('OddsRatio_working_3-way'!V439/(2*'OddsRatio_working_3-way'!X439)))</f>
        <v>0.59986537318016886</v>
      </c>
      <c r="Z439" s="11">
        <f>'OddsRatio_working_3-way'!X439^(1/3)*COS('OddsRatio_working_3-way'!Y439/3)</f>
        <v>0.52538843641008603</v>
      </c>
      <c r="AA439" s="11">
        <f>'OddsRatio_working_3-way'!X439^(1/3)*COS(('OddsRatio_working_3-way'!Y439+2*PI())/3)</f>
        <v>-0.35490597297947052</v>
      </c>
      <c r="AB439" s="11">
        <f>'OddsRatio_working_3-way'!X439^(1/3)*COS(('OddsRatio_working_3-way'!Y439+4*PI())/3)</f>
        <v>-0.17048246343061571</v>
      </c>
      <c r="AC439" s="11">
        <f>'OddsRatio_working_3-way'!X439^(1/3)*SIN('OddsRatio_working_3-way'!Y439/3)</f>
        <v>0.10647696288292685</v>
      </c>
      <c r="AD439" s="11">
        <f>'OddsRatio_working_3-way'!X439^(1/3)*SIN(('OddsRatio_working_3-way'!Y439+2*PI())/3)</f>
        <v>0.40176125134425617</v>
      </c>
      <c r="AE439" s="11">
        <f>'OddsRatio_working_3-way'!X439^(1/3)*SIN(('OddsRatio_working_3-way'!Y439+4*PI())/3)</f>
        <v>-0.50823821422718307</v>
      </c>
      <c r="AF439" s="11">
        <f>-'OddsRatio_working_3-way'!U439/(3*'OddsRatio_working_3-way'!X439^(1/3))*COS(('OddsRatio_working_3-way'!Y439)/3)</f>
        <v>0.52538843641008592</v>
      </c>
      <c r="AG439" s="11">
        <f>-'OddsRatio_working_3-way'!U439/(3*'OddsRatio_working_3-way'!X439^(1/3))*COS(('OddsRatio_working_3-way'!Y439+2*PI())/3)</f>
        <v>-0.35490597297947041</v>
      </c>
      <c r="AH439" s="11">
        <f>-'OddsRatio_working_3-way'!U439/(3*'OddsRatio_working_3-way'!X439^(1/3))*COS(('OddsRatio_working_3-way'!Y439+4*PI())/3)</f>
        <v>-0.17048246343061565</v>
      </c>
      <c r="AI439" s="11">
        <f>'OddsRatio_working_3-way'!U439/(3*'OddsRatio_working_3-way'!X439^(1/3))*SIN(('OddsRatio_working_3-way'!Y439)/3)</f>
        <v>-0.10647696288292684</v>
      </c>
      <c r="AJ439" s="11">
        <f>'OddsRatio_working_3-way'!U439/(3*'OddsRatio_working_3-way'!X439^(1/3))*SIN(('OddsRatio_working_3-way'!Y439+2*PI())/3)</f>
        <v>-0.40176125134425611</v>
      </c>
      <c r="AK439" s="11">
        <f>'OddsRatio_working_3-way'!U439/(3*'OddsRatio_working_3-way'!X439^(1/3))*SIN(('OddsRatio_working_3-way'!Y439+4*PI())/3)</f>
        <v>0.50823821422718296</v>
      </c>
      <c r="AL439" s="11">
        <f>'OddsRatio_working_3-way'!Z439+'OddsRatio_working_3-way'!AF439</f>
        <v>1.0507768728201721</v>
      </c>
      <c r="AM439" s="11">
        <f>'OddsRatio_working_3-way'!AA439+'OddsRatio_working_3-way'!AG439</f>
        <v>-0.70981194595894093</v>
      </c>
      <c r="AN439" s="11">
        <f>'OddsRatio_working_3-way'!AB439+'OddsRatio_working_3-way'!AH439</f>
        <v>-0.34096492686123137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1.0507768728201721</v>
      </c>
      <c r="AS439" s="11">
        <f>IF(('OddsRatio_working_3-way'!X439=0),IF(Q439&gt;0,-Q439^(1/3),(-Q439)^(1/3)),'OddsRatio_working_3-way'!AM439-'OddsRatio_working_3-way'!R439/3)</f>
        <v>-0.70981194595894093</v>
      </c>
      <c r="AT439" s="11">
        <f>IF(('OddsRatio_working_3-way'!X439=0),IF(Q439&gt;0,-Q439^(1/3),(-Q439)^(1/3)),'OddsRatio_working_3-way'!AN439-'OddsRatio_working_3-way'!R439/3)</f>
        <v>-0.34096492686123137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2.44</v>
      </c>
      <c r="B440" s="4">
        <f>IF('True_Odds_Calculator_3-way'!B441="","",'True_Odds_Calculator_3-way'!B441)</f>
        <v>3.25</v>
      </c>
      <c r="C440" s="4">
        <f>IF('True_Odds_Calculator_3-way'!C441="","",'True_Odds_Calculator_3-way'!C441)</f>
        <v>3.22</v>
      </c>
      <c r="D440" s="9">
        <f t="shared" si="91"/>
        <v>0.39965390649624644</v>
      </c>
      <c r="E440" s="9">
        <f t="shared" si="92"/>
        <v>0.29876317308409606</v>
      </c>
      <c r="F440" s="9">
        <f t="shared" si="93"/>
        <v>0.30158292041965756</v>
      </c>
      <c r="G440" s="9">
        <f t="shared" si="94"/>
        <v>1.0431701094394841</v>
      </c>
      <c r="H440" s="9">
        <f t="shared" si="95"/>
        <v>2.5021649575928566</v>
      </c>
      <c r="I440" s="9">
        <f t="shared" si="96"/>
        <v>3.3471327462388389</v>
      </c>
      <c r="J440" s="9">
        <f t="shared" si="97"/>
        <v>3.3158376429556542</v>
      </c>
      <c r="K440" s="11">
        <f t="shared" si="98"/>
        <v>0.4098360655737705</v>
      </c>
      <c r="L440" s="11">
        <f t="shared" si="99"/>
        <v>0.30769230769230771</v>
      </c>
      <c r="M440" s="11">
        <f t="shared" si="100"/>
        <v>0.3105590062111801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-0.28168837577248129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0.23145065910568408</v>
      </c>
      <c r="Q440" s="11">
        <f>2*'OddsRatio_working_3-way'!K440*'OddsRatio_working_3-way'!L440*'OddsRatio_working_3-way'!M440</f>
        <v>7.8325096144055514E-2</v>
      </c>
      <c r="R440" s="11">
        <f t="shared" si="101"/>
        <v>0</v>
      </c>
      <c r="S440" s="11">
        <f t="shared" si="102"/>
        <v>-0.82165498832165496</v>
      </c>
      <c r="T440" s="11">
        <f t="shared" si="103"/>
        <v>-0.27805583361138914</v>
      </c>
      <c r="U440" s="11">
        <f>'OddsRatio_working_3-way'!S440-'OddsRatio_working_3-way'!R440^2/3</f>
        <v>-0.82165498832165496</v>
      </c>
      <c r="V440" s="11">
        <f>'OddsRatio_working_3-way'!S440*'OddsRatio_working_3-way'!R440/3-2*'OddsRatio_working_3-way'!R440^3/27-'OddsRatio_working_3-way'!T440</f>
        <v>0.27805583361138914</v>
      </c>
      <c r="W440" s="11">
        <f>'OddsRatio_working_3-way'!V440^2+4*'OddsRatio_working_3-way'!U440^3/27</f>
        <v>-4.8646844882815482E-3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0.1433350367963169</v>
      </c>
      <c r="Y440" s="11">
        <f>IF('OddsRatio_working_3-way'!W440&gt;=0,IF('OddsRatio_working_3-way'!V440+SQRT('OddsRatio_working_3-way'!W440)&gt;0,0,PI()),ACOS('OddsRatio_working_3-way'!V440/(2*'OddsRatio_working_3-way'!X440)))</f>
        <v>0.24576829945024814</v>
      </c>
      <c r="Z440" s="11">
        <f>'OddsRatio_working_3-way'!X440^(1/3)*COS('OddsRatio_working_3-way'!Y440/3)</f>
        <v>0.52158505471974193</v>
      </c>
      <c r="AA440" s="11">
        <f>'OddsRatio_working_3-way'!X440^(1/3)*COS(('OddsRatio_working_3-way'!Y440+2*PI())/3)</f>
        <v>-0.297880532161512</v>
      </c>
      <c r="AB440" s="11">
        <f>'OddsRatio_working_3-way'!X440^(1/3)*COS(('OddsRatio_working_3-way'!Y440+4*PI())/3)</f>
        <v>-0.22370452255823012</v>
      </c>
      <c r="AC440" s="11">
        <f>'OddsRatio_working_3-way'!X440^(1/3)*SIN('OddsRatio_working_3-way'!Y440/3)</f>
        <v>4.2825539111867324E-2</v>
      </c>
      <c r="AD440" s="11">
        <f>'OddsRatio_working_3-way'!X440^(1/3)*SIN(('OddsRatio_working_3-way'!Y440+2*PI())/3)</f>
        <v>0.43029313806565955</v>
      </c>
      <c r="AE440" s="11">
        <f>'OddsRatio_working_3-way'!X440^(1/3)*SIN(('OddsRatio_working_3-way'!Y440+4*PI())/3)</f>
        <v>-0.47311867717752659</v>
      </c>
      <c r="AF440" s="11">
        <f>-'OddsRatio_working_3-way'!U440/(3*'OddsRatio_working_3-way'!X440^(1/3))*COS(('OddsRatio_working_3-way'!Y440)/3)</f>
        <v>0.52158505471974204</v>
      </c>
      <c r="AG440" s="11">
        <f>-'OddsRatio_working_3-way'!U440/(3*'OddsRatio_working_3-way'!X440^(1/3))*COS(('OddsRatio_working_3-way'!Y440+2*PI())/3)</f>
        <v>-0.29788053216151206</v>
      </c>
      <c r="AH440" s="11">
        <f>-'OddsRatio_working_3-way'!U440/(3*'OddsRatio_working_3-way'!X440^(1/3))*COS(('OddsRatio_working_3-way'!Y440+4*PI())/3)</f>
        <v>-0.22370452255823015</v>
      </c>
      <c r="AI440" s="11">
        <f>'OddsRatio_working_3-way'!U440/(3*'OddsRatio_working_3-way'!X440^(1/3))*SIN(('OddsRatio_working_3-way'!Y440)/3)</f>
        <v>-4.2825539111867331E-2</v>
      </c>
      <c r="AJ440" s="11">
        <f>'OddsRatio_working_3-way'!U440/(3*'OddsRatio_working_3-way'!X440^(1/3))*SIN(('OddsRatio_working_3-way'!Y440+2*PI())/3)</f>
        <v>-0.43029313806565961</v>
      </c>
      <c r="AK440" s="11">
        <f>'OddsRatio_working_3-way'!U440/(3*'OddsRatio_working_3-way'!X440^(1/3))*SIN(('OddsRatio_working_3-way'!Y440+4*PI())/3)</f>
        <v>0.47311867717752665</v>
      </c>
      <c r="AL440" s="11">
        <f>'OddsRatio_working_3-way'!Z440+'OddsRatio_working_3-way'!AF440</f>
        <v>1.0431701094394841</v>
      </c>
      <c r="AM440" s="11">
        <f>'OddsRatio_working_3-way'!AA440+'OddsRatio_working_3-way'!AG440</f>
        <v>-0.595761064323024</v>
      </c>
      <c r="AN440" s="11">
        <f>'OddsRatio_working_3-way'!AB440+'OddsRatio_working_3-way'!AH440</f>
        <v>-0.44740904511646029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1.0431701094394841</v>
      </c>
      <c r="AS440" s="11">
        <f>IF(('OddsRatio_working_3-way'!X440=0),IF(Q440&gt;0,-Q440^(1/3),(-Q440)^(1/3)),'OddsRatio_working_3-way'!AM440-'OddsRatio_working_3-way'!R440/3)</f>
        <v>-0.595761064323024</v>
      </c>
      <c r="AT440" s="11">
        <f>IF(('OddsRatio_working_3-way'!X440=0),IF(Q440&gt;0,-Q440^(1/3),(-Q440)^(1/3)),'OddsRatio_working_3-way'!AN440-'OddsRatio_working_3-way'!R440/3)</f>
        <v>-0.44740904511646029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2.6</v>
      </c>
      <c r="B441" s="4">
        <f>IF('True_Odds_Calculator_3-way'!B442="","",'True_Odds_Calculator_3-way'!B442)</f>
        <v>3.09</v>
      </c>
      <c r="C441" s="4">
        <f>IF('True_Odds_Calculator_3-way'!C442="","",'True_Odds_Calculator_3-way'!C442)</f>
        <v>3.12</v>
      </c>
      <c r="D441" s="9">
        <f t="shared" si="91"/>
        <v>0.37449127988897662</v>
      </c>
      <c r="E441" s="9">
        <f t="shared" si="92"/>
        <v>0.31428600910257065</v>
      </c>
      <c r="F441" s="9">
        <f t="shared" si="93"/>
        <v>0.31122271100845295</v>
      </c>
      <c r="G441" s="9">
        <f t="shared" si="94"/>
        <v>1.043930716318122</v>
      </c>
      <c r="H441" s="9">
        <f t="shared" si="95"/>
        <v>2.670289146108995</v>
      </c>
      <c r="I441" s="9">
        <f t="shared" si="96"/>
        <v>3.1818151971048736</v>
      </c>
      <c r="J441" s="9">
        <f t="shared" si="97"/>
        <v>3.2131331185944187</v>
      </c>
      <c r="K441" s="11">
        <f t="shared" si="98"/>
        <v>0.38461538461538458</v>
      </c>
      <c r="L441" s="11">
        <f t="shared" si="99"/>
        <v>0.3236245954692557</v>
      </c>
      <c r="M441" s="11">
        <f t="shared" si="100"/>
        <v>0.32051282051282048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-0.28282364055328968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0.23178733970369519</v>
      </c>
      <c r="Q441" s="11">
        <f>2*'OddsRatio_working_3-way'!K441*'OddsRatio_working_3-way'!L441*'OddsRatio_working_3-way'!M441</f>
        <v>7.9789101447055144E-2</v>
      </c>
      <c r="R441" s="11">
        <f t="shared" si="101"/>
        <v>0</v>
      </c>
      <c r="S441" s="11">
        <f t="shared" si="102"/>
        <v>-0.81954726008847123</v>
      </c>
      <c r="T441" s="11">
        <f t="shared" si="103"/>
        <v>-0.282116096415997</v>
      </c>
      <c r="U441" s="11">
        <f>'OddsRatio_working_3-way'!S441-'OddsRatio_working_3-way'!R441^2/3</f>
        <v>-0.81954726008847123</v>
      </c>
      <c r="V441" s="11">
        <f>'OddsRatio_working_3-way'!S441*'OddsRatio_working_3-way'!R441/3-2*'OddsRatio_working_3-way'!R441^3/27-'OddsRatio_working_3-way'!T441</f>
        <v>0.282116096415997</v>
      </c>
      <c r="W441" s="11">
        <f>'OddsRatio_working_3-way'!V441^2+4*'OddsRatio_working_3-way'!U441^3/27</f>
        <v>-1.9594321714882096E-3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0.14278386115777258</v>
      </c>
      <c r="Y441" s="11">
        <f>IF('OddsRatio_working_3-way'!W441&gt;=0,IF('OddsRatio_working_3-way'!V441+SQRT('OddsRatio_working_3-way'!W441)&gt;0,0,PI()),ACOS('OddsRatio_working_3-way'!V441/(2*'OddsRatio_working_3-way'!X441)))</f>
        <v>0.15563623287815864</v>
      </c>
      <c r="Z441" s="11">
        <f>'OddsRatio_working_3-way'!X441^(1/3)*COS('OddsRatio_working_3-way'!Y441/3)</f>
        <v>0.52196535815906098</v>
      </c>
      <c r="AA441" s="11">
        <f>'OddsRatio_working_3-way'!X441^(1/3)*COS(('OddsRatio_working_3-way'!Y441+2*PI())/3)</f>
        <v>-0.28445476214708576</v>
      </c>
      <c r="AB441" s="11">
        <f>'OddsRatio_working_3-way'!X441^(1/3)*COS(('OddsRatio_working_3-way'!Y441+4*PI())/3)</f>
        <v>-0.23751059601197519</v>
      </c>
      <c r="AC441" s="11">
        <f>'OddsRatio_working_3-way'!X441^(1/3)*SIN('OddsRatio_working_3-way'!Y441/3)</f>
        <v>2.7103226954988523E-2</v>
      </c>
      <c r="AD441" s="11">
        <f>'OddsRatio_working_3-way'!X441^(1/3)*SIN(('OddsRatio_working_3-way'!Y441+2*PI())/3)</f>
        <v>0.43848364658369571</v>
      </c>
      <c r="AE441" s="11">
        <f>'OddsRatio_working_3-way'!X441^(1/3)*SIN(('OddsRatio_working_3-way'!Y441+4*PI())/3)</f>
        <v>-0.46558687353868422</v>
      </c>
      <c r="AF441" s="11">
        <f>-'OddsRatio_working_3-way'!U441/(3*'OddsRatio_working_3-way'!X441^(1/3))*COS(('OddsRatio_working_3-way'!Y441)/3)</f>
        <v>0.52196535815906098</v>
      </c>
      <c r="AG441" s="11">
        <f>-'OddsRatio_working_3-way'!U441/(3*'OddsRatio_working_3-way'!X441^(1/3))*COS(('OddsRatio_working_3-way'!Y441+2*PI())/3)</f>
        <v>-0.28445476214708576</v>
      </c>
      <c r="AH441" s="11">
        <f>-'OddsRatio_working_3-way'!U441/(3*'OddsRatio_working_3-way'!X441^(1/3))*COS(('OddsRatio_working_3-way'!Y441+4*PI())/3)</f>
        <v>-0.23751059601197519</v>
      </c>
      <c r="AI441" s="11">
        <f>'OddsRatio_working_3-way'!U441/(3*'OddsRatio_working_3-way'!X441^(1/3))*SIN(('OddsRatio_working_3-way'!Y441)/3)</f>
        <v>-2.7103226954988523E-2</v>
      </c>
      <c r="AJ441" s="11">
        <f>'OddsRatio_working_3-way'!U441/(3*'OddsRatio_working_3-way'!X441^(1/3))*SIN(('OddsRatio_working_3-way'!Y441+2*PI())/3)</f>
        <v>-0.43848364658369571</v>
      </c>
      <c r="AK441" s="11">
        <f>'OddsRatio_working_3-way'!U441/(3*'OddsRatio_working_3-way'!X441^(1/3))*SIN(('OddsRatio_working_3-way'!Y441+4*PI())/3)</f>
        <v>0.46558687353868422</v>
      </c>
      <c r="AL441" s="11">
        <f>'OddsRatio_working_3-way'!Z441+'OddsRatio_working_3-way'!AF441</f>
        <v>1.043930716318122</v>
      </c>
      <c r="AM441" s="11">
        <f>'OddsRatio_working_3-way'!AA441+'OddsRatio_working_3-way'!AG441</f>
        <v>-0.56890952429417152</v>
      </c>
      <c r="AN441" s="11">
        <f>'OddsRatio_working_3-way'!AB441+'OddsRatio_working_3-way'!AH441</f>
        <v>-0.47502119202395038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1.043930716318122</v>
      </c>
      <c r="AS441" s="11">
        <f>IF(('OddsRatio_working_3-way'!X441=0),IF(Q441&gt;0,-Q441^(1/3),(-Q441)^(1/3)),'OddsRatio_working_3-way'!AM441-'OddsRatio_working_3-way'!R441/3)</f>
        <v>-0.56890952429417152</v>
      </c>
      <c r="AT441" s="11">
        <f>IF(('OddsRatio_working_3-way'!X441=0),IF(Q441&gt;0,-Q441^(1/3),(-Q441)^(1/3)),'OddsRatio_working_3-way'!AN441-'OddsRatio_working_3-way'!R441/3)</f>
        <v>-0.47502119202395038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1.71</v>
      </c>
      <c r="B442" s="4">
        <f>IF('True_Odds_Calculator_3-way'!B443="","",'True_Odds_Calculator_3-way'!B443)</f>
        <v>4.03</v>
      </c>
      <c r="C442" s="4">
        <f>IF('True_Odds_Calculator_3-way'!C443="","",'True_Odds_Calculator_3-way'!C443)</f>
        <v>5.19</v>
      </c>
      <c r="D442" s="9">
        <f t="shared" si="91"/>
        <v>0.57406453455634454</v>
      </c>
      <c r="E442" s="9">
        <f t="shared" si="92"/>
        <v>0.24001469368312101</v>
      </c>
      <c r="F442" s="9">
        <f t="shared" si="93"/>
        <v>0.18592077176053465</v>
      </c>
      <c r="G442" s="9">
        <f t="shared" si="94"/>
        <v>1.0450203246265659</v>
      </c>
      <c r="H442" s="9">
        <f t="shared" si="95"/>
        <v>1.7419644304848618</v>
      </c>
      <c r="I442" s="9">
        <f t="shared" si="96"/>
        <v>4.1664115836184941</v>
      </c>
      <c r="J442" s="9">
        <f t="shared" si="97"/>
        <v>5.3786351601853113</v>
      </c>
      <c r="K442" s="11">
        <f t="shared" si="98"/>
        <v>0.58479532163742687</v>
      </c>
      <c r="L442" s="11">
        <f t="shared" si="99"/>
        <v>0.24813895781637715</v>
      </c>
      <c r="M442" s="11">
        <f t="shared" si="100"/>
        <v>0.19267822736030826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-0.2520266610769768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0.22171989943366915</v>
      </c>
      <c r="Q442" s="11">
        <f>2*'OddsRatio_working_3-way'!K442*'OddsRatio_working_3-way'!L442*'OddsRatio_working_3-way'!M442</f>
        <v>5.5919268457419714E-2</v>
      </c>
      <c r="R442" s="11">
        <f t="shared" si="101"/>
        <v>0</v>
      </c>
      <c r="S442" s="11">
        <f t="shared" si="102"/>
        <v>-0.87974779527769476</v>
      </c>
      <c r="T442" s="11">
        <f t="shared" si="103"/>
        <v>-0.22187838468542115</v>
      </c>
      <c r="U442" s="11">
        <f>'OddsRatio_working_3-way'!S442-'OddsRatio_working_3-way'!R442^2/3</f>
        <v>-0.87974779527769476</v>
      </c>
      <c r="V442" s="11">
        <f>'OddsRatio_working_3-way'!S442*'OddsRatio_working_3-way'!R442/3-2*'OddsRatio_working_3-way'!R442^3/27-'OddsRatio_working_3-way'!T442</f>
        <v>0.22187838468542115</v>
      </c>
      <c r="W442" s="11">
        <f>'OddsRatio_working_3-way'!V442^2+4*'OddsRatio_working_3-way'!U442^3/27</f>
        <v>-5.1642018838449655E-2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0.15880179188934029</v>
      </c>
      <c r="Y442" s="11">
        <f>IF('OddsRatio_working_3-way'!W442&gt;=0,IF('OddsRatio_working_3-way'!V442+SQRT('OddsRatio_working_3-way'!W442)&gt;0,0,PI()),ACOS('OddsRatio_working_3-way'!V442/(2*'OddsRatio_working_3-way'!X442)))</f>
        <v>0.7973550507563042</v>
      </c>
      <c r="Z442" s="11">
        <f>'OddsRatio_working_3-way'!X442^(1/3)*COS('OddsRatio_working_3-way'!Y442/3)</f>
        <v>0.52251016231328296</v>
      </c>
      <c r="AA442" s="11">
        <f>'OddsRatio_working_3-way'!X442^(1/3)*COS(('OddsRatio_working_3-way'!Y442+2*PI())/3)</f>
        <v>-0.38443907577012115</v>
      </c>
      <c r="AB442" s="11">
        <f>'OddsRatio_working_3-way'!X442^(1/3)*COS(('OddsRatio_working_3-way'!Y442+4*PI())/3)</f>
        <v>-0.13807108654316208</v>
      </c>
      <c r="AC442" s="11">
        <f>'OddsRatio_working_3-way'!X442^(1/3)*SIN('OddsRatio_working_3-way'!Y442/3)</f>
        <v>0.14224062489989181</v>
      </c>
      <c r="AD442" s="11">
        <f>'OddsRatio_working_3-way'!X442^(1/3)*SIN(('OddsRatio_working_3-way'!Y442+2*PI())/3)</f>
        <v>0.38138676184888748</v>
      </c>
      <c r="AE442" s="11">
        <f>'OddsRatio_working_3-way'!X442^(1/3)*SIN(('OddsRatio_working_3-way'!Y442+4*PI())/3)</f>
        <v>-0.52362738674877918</v>
      </c>
      <c r="AF442" s="11">
        <f>-'OddsRatio_working_3-way'!U442/(3*'OddsRatio_working_3-way'!X442^(1/3))*COS(('OddsRatio_working_3-way'!Y442)/3)</f>
        <v>0.52251016231328296</v>
      </c>
      <c r="AG442" s="11">
        <f>-'OddsRatio_working_3-way'!U442/(3*'OddsRatio_working_3-way'!X442^(1/3))*COS(('OddsRatio_working_3-way'!Y442+2*PI())/3)</f>
        <v>-0.38443907577012115</v>
      </c>
      <c r="AH442" s="11">
        <f>-'OddsRatio_working_3-way'!U442/(3*'OddsRatio_working_3-way'!X442^(1/3))*COS(('OddsRatio_working_3-way'!Y442+4*PI())/3)</f>
        <v>-0.13807108654316208</v>
      </c>
      <c r="AI442" s="11">
        <f>'OddsRatio_working_3-way'!U442/(3*'OddsRatio_working_3-way'!X442^(1/3))*SIN(('OddsRatio_working_3-way'!Y442)/3)</f>
        <v>-0.14224062489989181</v>
      </c>
      <c r="AJ442" s="11">
        <f>'OddsRatio_working_3-way'!U442/(3*'OddsRatio_working_3-way'!X442^(1/3))*SIN(('OddsRatio_working_3-way'!Y442+2*PI())/3)</f>
        <v>-0.38138676184888748</v>
      </c>
      <c r="AK442" s="11">
        <f>'OddsRatio_working_3-way'!U442/(3*'OddsRatio_working_3-way'!X442^(1/3))*SIN(('OddsRatio_working_3-way'!Y442+4*PI())/3)</f>
        <v>0.52362738674877918</v>
      </c>
      <c r="AL442" s="11">
        <f>'OddsRatio_working_3-way'!Z442+'OddsRatio_working_3-way'!AF442</f>
        <v>1.0450203246265659</v>
      </c>
      <c r="AM442" s="11">
        <f>'OddsRatio_working_3-way'!AA442+'OddsRatio_working_3-way'!AG442</f>
        <v>-0.76887815154024231</v>
      </c>
      <c r="AN442" s="11">
        <f>'OddsRatio_working_3-way'!AB442+'OddsRatio_working_3-way'!AH442</f>
        <v>-0.27614217308632416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1.0450203246265659</v>
      </c>
      <c r="AS442" s="11">
        <f>IF(('OddsRatio_working_3-way'!X442=0),IF(Q442&gt;0,-Q442^(1/3),(-Q442)^(1/3)),'OddsRatio_working_3-way'!AM442-'OddsRatio_working_3-way'!R442/3)</f>
        <v>-0.76887815154024231</v>
      </c>
      <c r="AT442" s="11">
        <f>IF(('OddsRatio_working_3-way'!X442=0),IF(Q442&gt;0,-Q442^(1/3),(-Q442)^(1/3)),'OddsRatio_working_3-way'!AN442-'OddsRatio_working_3-way'!R442/3)</f>
        <v>-0.27614217308632416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1.61</v>
      </c>
      <c r="B443" s="4">
        <f>IF('True_Odds_Calculator_3-way'!B444="","",'True_Odds_Calculator_3-way'!B444)</f>
        <v>4.24</v>
      </c>
      <c r="C443" s="4">
        <f>IF('True_Odds_Calculator_3-way'!C444="","",'True_Odds_Calculator_3-way'!C444)</f>
        <v>5.95</v>
      </c>
      <c r="D443" s="9">
        <f t="shared" si="91"/>
        <v>0.61039555093392084</v>
      </c>
      <c r="E443" s="9">
        <f t="shared" si="92"/>
        <v>0.2277790819899326</v>
      </c>
      <c r="F443" s="9">
        <f t="shared" si="93"/>
        <v>0.16182536707614645</v>
      </c>
      <c r="G443" s="9">
        <f t="shared" si="94"/>
        <v>1.0463638163218789</v>
      </c>
      <c r="H443" s="9">
        <f t="shared" si="95"/>
        <v>1.6382819279563463</v>
      </c>
      <c r="I443" s="9">
        <f t="shared" si="96"/>
        <v>4.3902187648828876</v>
      </c>
      <c r="J443" s="9">
        <f t="shared" si="97"/>
        <v>6.1795008907933013</v>
      </c>
      <c r="K443" s="11">
        <f t="shared" si="98"/>
        <v>0.6211180124223602</v>
      </c>
      <c r="L443" s="11">
        <f t="shared" si="99"/>
        <v>0.23584905660377356</v>
      </c>
      <c r="M443" s="11">
        <f t="shared" si="100"/>
        <v>0.16806722689075629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-0.24086369576542666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0.2166576228522582</v>
      </c>
      <c r="Q443" s="11">
        <f>2*'OddsRatio_working_3-way'!K443*'OddsRatio_working_3-way'!L443*'OddsRatio_working_3-way'!M443</f>
        <v>4.9240368830058667E-2</v>
      </c>
      <c r="R443" s="11">
        <f t="shared" si="101"/>
        <v>0</v>
      </c>
      <c r="S443" s="11">
        <f t="shared" si="102"/>
        <v>-0.89950302457892051</v>
      </c>
      <c r="T443" s="11">
        <f t="shared" si="103"/>
        <v>-0.20443250558611822</v>
      </c>
      <c r="U443" s="11">
        <f>'OddsRatio_working_3-way'!S443-'OddsRatio_working_3-way'!R443^2/3</f>
        <v>-0.89950302457892051</v>
      </c>
      <c r="V443" s="11">
        <f>'OddsRatio_working_3-way'!S443*'OddsRatio_working_3-way'!R443/3-2*'OddsRatio_working_3-way'!R443^3/27-'OddsRatio_working_3-way'!T443</f>
        <v>0.20443250558611822</v>
      </c>
      <c r="W443" s="11">
        <f>'OddsRatio_working_3-way'!V443^2+4*'OddsRatio_working_3-way'!U443^3/27</f>
        <v>-6.6028538283836313E-2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0.16418068371770669</v>
      </c>
      <c r="Y443" s="11">
        <f>IF('OddsRatio_working_3-way'!W443&gt;=0,IF('OddsRatio_working_3-way'!V443+SQRT('OddsRatio_working_3-way'!W443)&gt;0,0,PI()),ACOS('OddsRatio_working_3-way'!V443/(2*'OddsRatio_working_3-way'!X443)))</f>
        <v>0.89875603958418449</v>
      </c>
      <c r="Z443" s="11">
        <f>'OddsRatio_working_3-way'!X443^(1/3)*COS('OddsRatio_working_3-way'!Y443/3)</f>
        <v>0.52318190816093957</v>
      </c>
      <c r="AA443" s="11">
        <f>'OddsRatio_working_3-way'!X443^(1/3)*COS(('OddsRatio_working_3-way'!Y443+2*PI())/3)</f>
        <v>-0.40154192540449746</v>
      </c>
      <c r="AB443" s="11">
        <f>'OddsRatio_working_3-way'!X443^(1/3)*COS(('OddsRatio_working_3-way'!Y443+4*PI())/3)</f>
        <v>-0.12163998275644226</v>
      </c>
      <c r="AC443" s="11">
        <f>'OddsRatio_working_3-way'!X443^(1/3)*SIN('OddsRatio_working_3-way'!Y443/3)</f>
        <v>0.16160146193455391</v>
      </c>
      <c r="AD443" s="11">
        <f>'OddsRatio_working_3-way'!X443^(1/3)*SIN(('OddsRatio_working_3-way'!Y443+2*PI())/3)</f>
        <v>0.37228809230051385</v>
      </c>
      <c r="AE443" s="11">
        <f>'OddsRatio_working_3-way'!X443^(1/3)*SIN(('OddsRatio_working_3-way'!Y443+4*PI())/3)</f>
        <v>-0.53388955423506779</v>
      </c>
      <c r="AF443" s="11">
        <f>-'OddsRatio_working_3-way'!U443/(3*'OddsRatio_working_3-way'!X443^(1/3))*COS(('OddsRatio_working_3-way'!Y443)/3)</f>
        <v>0.52318190816093946</v>
      </c>
      <c r="AG443" s="11">
        <f>-'OddsRatio_working_3-way'!U443/(3*'OddsRatio_working_3-way'!X443^(1/3))*COS(('OddsRatio_working_3-way'!Y443+2*PI())/3)</f>
        <v>-0.4015419254044974</v>
      </c>
      <c r="AH443" s="11">
        <f>-'OddsRatio_working_3-way'!U443/(3*'OddsRatio_working_3-way'!X443^(1/3))*COS(('OddsRatio_working_3-way'!Y443+4*PI())/3)</f>
        <v>-0.12163998275644224</v>
      </c>
      <c r="AI443" s="11">
        <f>'OddsRatio_working_3-way'!U443/(3*'OddsRatio_working_3-way'!X443^(1/3))*SIN(('OddsRatio_working_3-way'!Y443)/3)</f>
        <v>-0.16160146193455388</v>
      </c>
      <c r="AJ443" s="11">
        <f>'OddsRatio_working_3-way'!U443/(3*'OddsRatio_working_3-way'!X443^(1/3))*SIN(('OddsRatio_working_3-way'!Y443+2*PI())/3)</f>
        <v>-0.3722880923005138</v>
      </c>
      <c r="AK443" s="11">
        <f>'OddsRatio_working_3-way'!U443/(3*'OddsRatio_working_3-way'!X443^(1/3))*SIN(('OddsRatio_working_3-way'!Y443+4*PI())/3)</f>
        <v>0.53388955423506768</v>
      </c>
      <c r="AL443" s="11">
        <f>'OddsRatio_working_3-way'!Z443+'OddsRatio_working_3-way'!AF443</f>
        <v>1.0463638163218789</v>
      </c>
      <c r="AM443" s="11">
        <f>'OddsRatio_working_3-way'!AA443+'OddsRatio_working_3-way'!AG443</f>
        <v>-0.8030838508089948</v>
      </c>
      <c r="AN443" s="11">
        <f>'OddsRatio_working_3-way'!AB443+'OddsRatio_working_3-way'!AH443</f>
        <v>-0.2432799655128845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1.0463638163218789</v>
      </c>
      <c r="AS443" s="11">
        <f>IF(('OddsRatio_working_3-way'!X443=0),IF(Q443&gt;0,-Q443^(1/3),(-Q443)^(1/3)),'OddsRatio_working_3-way'!AM443-'OddsRatio_working_3-way'!R443/3)</f>
        <v>-0.8030838508089948</v>
      </c>
      <c r="AT443" s="11">
        <f>IF(('OddsRatio_working_3-way'!X443=0),IF(Q443&gt;0,-Q443^(1/3),(-Q443)^(1/3)),'OddsRatio_working_3-way'!AN443-'OddsRatio_working_3-way'!R443/3)</f>
        <v>-0.2432799655128845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2.64</v>
      </c>
      <c r="B444" s="4">
        <f>IF('True_Odds_Calculator_3-way'!B445="","",'True_Odds_Calculator_3-way'!B445)</f>
        <v>3.1</v>
      </c>
      <c r="C444" s="4">
        <f>IF('True_Odds_Calculator_3-way'!C445="","",'True_Odds_Calculator_3-way'!C445)</f>
        <v>3.12</v>
      </c>
      <c r="D444" s="9">
        <f t="shared" si="91"/>
        <v>0.37111221131736621</v>
      </c>
      <c r="E444" s="9">
        <f t="shared" si="92"/>
        <v>0.31546555299268747</v>
      </c>
      <c r="F444" s="9">
        <f t="shared" si="93"/>
        <v>0.31342223568994637</v>
      </c>
      <c r="G444" s="9">
        <f t="shared" si="94"/>
        <v>1.033294384115379</v>
      </c>
      <c r="H444" s="9">
        <f t="shared" si="95"/>
        <v>2.6946027899492213</v>
      </c>
      <c r="I444" s="9">
        <f t="shared" si="96"/>
        <v>3.1699182066422957</v>
      </c>
      <c r="J444" s="9">
        <f t="shared" si="97"/>
        <v>3.1905840943246035</v>
      </c>
      <c r="K444" s="11">
        <f t="shared" si="98"/>
        <v>0.37878787878787878</v>
      </c>
      <c r="L444" s="11">
        <f t="shared" si="99"/>
        <v>0.32258064516129031</v>
      </c>
      <c r="M444" s="11">
        <f t="shared" si="100"/>
        <v>0.32051282051282048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-0.28594255207158437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0.22949720530365691</v>
      </c>
      <c r="Q444" s="11">
        <f>2*'OddsRatio_working_3-way'!K444*'OddsRatio_working_3-way'!L444*'OddsRatio_working_3-way'!M444</f>
        <v>7.832669122991702E-2</v>
      </c>
      <c r="R444" s="11">
        <f t="shared" si="101"/>
        <v>0</v>
      </c>
      <c r="S444" s="11">
        <f t="shared" si="102"/>
        <v>-0.80259899634036758</v>
      </c>
      <c r="T444" s="11">
        <f t="shared" si="103"/>
        <v>-0.27392457212981824</v>
      </c>
      <c r="U444" s="11">
        <f>'OddsRatio_working_3-way'!S444-'OddsRatio_working_3-way'!R444^2/3</f>
        <v>-0.80259899634036758</v>
      </c>
      <c r="V444" s="11">
        <f>'OddsRatio_working_3-way'!S444*'OddsRatio_working_3-way'!R444/3-2*'OddsRatio_working_3-way'!R444^3/27-'OddsRatio_working_3-way'!T444</f>
        <v>0.27392457212981824</v>
      </c>
      <c r="W444" s="11">
        <f>'OddsRatio_working_3-way'!V444^2+4*'OddsRatio_working_3-way'!U444^3/27</f>
        <v>-1.5588550065930157E-3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0.13837767723073779</v>
      </c>
      <c r="Y444" s="11">
        <f>IF('OddsRatio_working_3-way'!W444&gt;=0,IF('OddsRatio_working_3-way'!V444+SQRT('OddsRatio_working_3-way'!W444)&gt;0,0,PI()),ACOS('OddsRatio_working_3-way'!V444/(2*'OddsRatio_working_3-way'!X444)))</f>
        <v>0.14314991568623725</v>
      </c>
      <c r="Z444" s="11">
        <f>'OddsRatio_working_3-way'!X444^(1/3)*COS('OddsRatio_working_3-way'!Y444/3)</f>
        <v>0.5166471920576895</v>
      </c>
      <c r="AA444" s="11">
        <f>'OddsRatio_working_3-way'!X444^(1/3)*COS(('OddsRatio_working_3-way'!Y444+2*PI())/3)</f>
        <v>-0.27968965063119422</v>
      </c>
      <c r="AB444" s="11">
        <f>'OddsRatio_working_3-way'!X444^(1/3)*COS(('OddsRatio_working_3-way'!Y444+4*PI())/3)</f>
        <v>-0.23695754142649539</v>
      </c>
      <c r="AC444" s="11">
        <f>'OddsRatio_working_3-way'!X444^(1/3)*SIN('OddsRatio_working_3-way'!Y444/3)</f>
        <v>2.4671394752373527E-2</v>
      </c>
      <c r="AD444" s="11">
        <f>'OddsRatio_working_3-way'!X444^(1/3)*SIN(('OddsRatio_working_3-way'!Y444+2*PI())/3)</f>
        <v>0.43509389573967028</v>
      </c>
      <c r="AE444" s="11">
        <f>'OddsRatio_working_3-way'!X444^(1/3)*SIN(('OddsRatio_working_3-way'!Y444+4*PI())/3)</f>
        <v>-0.45976529049204362</v>
      </c>
      <c r="AF444" s="11">
        <f>-'OddsRatio_working_3-way'!U444/(3*'OddsRatio_working_3-way'!X444^(1/3))*COS(('OddsRatio_working_3-way'!Y444)/3)</f>
        <v>0.5166471920576895</v>
      </c>
      <c r="AG444" s="11">
        <f>-'OddsRatio_working_3-way'!U444/(3*'OddsRatio_working_3-way'!X444^(1/3))*COS(('OddsRatio_working_3-way'!Y444+2*PI())/3)</f>
        <v>-0.27968965063119422</v>
      </c>
      <c r="AH444" s="11">
        <f>-'OddsRatio_working_3-way'!U444/(3*'OddsRatio_working_3-way'!X444^(1/3))*COS(('OddsRatio_working_3-way'!Y444+4*PI())/3)</f>
        <v>-0.23695754142649539</v>
      </c>
      <c r="AI444" s="11">
        <f>'OddsRatio_working_3-way'!U444/(3*'OddsRatio_working_3-way'!X444^(1/3))*SIN(('OddsRatio_working_3-way'!Y444)/3)</f>
        <v>-2.4671394752373527E-2</v>
      </c>
      <c r="AJ444" s="11">
        <f>'OddsRatio_working_3-way'!U444/(3*'OddsRatio_working_3-way'!X444^(1/3))*SIN(('OddsRatio_working_3-way'!Y444+2*PI())/3)</f>
        <v>-0.43509389573967028</v>
      </c>
      <c r="AK444" s="11">
        <f>'OddsRatio_working_3-way'!U444/(3*'OddsRatio_working_3-way'!X444^(1/3))*SIN(('OddsRatio_working_3-way'!Y444+4*PI())/3)</f>
        <v>0.45976529049204362</v>
      </c>
      <c r="AL444" s="11">
        <f>'OddsRatio_working_3-way'!Z444+'OddsRatio_working_3-way'!AF444</f>
        <v>1.033294384115379</v>
      </c>
      <c r="AM444" s="11">
        <f>'OddsRatio_working_3-way'!AA444+'OddsRatio_working_3-way'!AG444</f>
        <v>-0.55937930126238844</v>
      </c>
      <c r="AN444" s="11">
        <f>'OddsRatio_working_3-way'!AB444+'OddsRatio_working_3-way'!AH444</f>
        <v>-0.47391508285299078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1.033294384115379</v>
      </c>
      <c r="AS444" s="11">
        <f>IF(('OddsRatio_working_3-way'!X444=0),IF(Q444&gt;0,-Q444^(1/3),(-Q444)^(1/3)),'OddsRatio_working_3-way'!AM444-'OddsRatio_working_3-way'!R444/3)</f>
        <v>-0.55937930126238844</v>
      </c>
      <c r="AT444" s="11">
        <f>IF(('OddsRatio_working_3-way'!X444=0),IF(Q444&gt;0,-Q444^(1/3),(-Q444)^(1/3)),'OddsRatio_working_3-way'!AN444-'OddsRatio_working_3-way'!R444/3)</f>
        <v>-0.47391508285299078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1.77</v>
      </c>
      <c r="B445" s="4">
        <f>IF('True_Odds_Calculator_3-way'!B446="","",'True_Odds_Calculator_3-way'!B446)</f>
        <v>3.98</v>
      </c>
      <c r="C445" s="4">
        <f>IF('True_Odds_Calculator_3-way'!C446="","",'True_Odds_Calculator_3-way'!C446)</f>
        <v>4.82</v>
      </c>
      <c r="D445" s="9">
        <f t="shared" si="91"/>
        <v>0.55516160414587457</v>
      </c>
      <c r="E445" s="9">
        <f t="shared" si="92"/>
        <v>0.24384015599214731</v>
      </c>
      <c r="F445" s="9">
        <f t="shared" si="93"/>
        <v>0.20099823986197807</v>
      </c>
      <c r="G445" s="9">
        <f t="shared" si="94"/>
        <v>1.0406198809385869</v>
      </c>
      <c r="H445" s="9">
        <f t="shared" si="95"/>
        <v>1.8012773083227123</v>
      </c>
      <c r="I445" s="9">
        <f t="shared" si="96"/>
        <v>4.1010472451969902</v>
      </c>
      <c r="J445" s="9">
        <f t="shared" si="97"/>
        <v>4.9751679451854018</v>
      </c>
      <c r="K445" s="11">
        <f t="shared" si="98"/>
        <v>0.56497175141242939</v>
      </c>
      <c r="L445" s="11">
        <f t="shared" si="99"/>
        <v>0.25125628140703515</v>
      </c>
      <c r="M445" s="11">
        <f t="shared" si="100"/>
        <v>0.20746887966804978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-0.25814693647810993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0.22294231313163798</v>
      </c>
      <c r="Q445" s="11">
        <f>2*'OddsRatio_working_3-way'!K445*'OddsRatio_working_3-way'!L445*'OddsRatio_working_3-way'!M445</f>
        <v>5.8901535833986246E-2</v>
      </c>
      <c r="R445" s="11">
        <f t="shared" si="101"/>
        <v>0</v>
      </c>
      <c r="S445" s="11">
        <f t="shared" si="102"/>
        <v>-0.86362563961917405</v>
      </c>
      <c r="T445" s="11">
        <f t="shared" si="103"/>
        <v>-0.22817057849912123</v>
      </c>
      <c r="U445" s="11">
        <f>'OddsRatio_working_3-way'!S445-'OddsRatio_working_3-way'!R445^2/3</f>
        <v>-0.86362563961917405</v>
      </c>
      <c r="V445" s="11">
        <f>'OddsRatio_working_3-way'!S445*'OddsRatio_working_3-way'!R445/3-2*'OddsRatio_working_3-way'!R445^3/27-'OddsRatio_working_3-way'!T445</f>
        <v>0.22817057849912123</v>
      </c>
      <c r="W445" s="11">
        <f>'OddsRatio_working_3-way'!V445^2+4*'OddsRatio_working_3-way'!U445^3/27</f>
        <v>-4.3365525125841631E-2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0.15445657805550503</v>
      </c>
      <c r="Y445" s="11">
        <f>IF('OddsRatio_working_3-way'!W445&gt;=0,IF('OddsRatio_working_3-way'!V445+SQRT('OddsRatio_working_3-way'!W445)&gt;0,0,PI()),ACOS('OddsRatio_working_3-way'!V445/(2*'OddsRatio_working_3-way'!X445)))</f>
        <v>0.73976988862151183</v>
      </c>
      <c r="Z445" s="11">
        <f>'OddsRatio_working_3-way'!X445^(1/3)*COS('OddsRatio_working_3-way'!Y445/3)</f>
        <v>0.52030994046929346</v>
      </c>
      <c r="AA445" s="11">
        <f>'OddsRatio_working_3-way'!X445^(1/3)*COS(('OddsRatio_working_3-way'!Y445+2*PI())/3)</f>
        <v>-0.37357712103167445</v>
      </c>
      <c r="AB445" s="11">
        <f>'OddsRatio_working_3-way'!X445^(1/3)*COS(('OddsRatio_working_3-way'!Y445+4*PI())/3)</f>
        <v>-0.14673281943761896</v>
      </c>
      <c r="AC445" s="11">
        <f>'OddsRatio_working_3-way'!X445^(1/3)*SIN('OddsRatio_working_3-way'!Y445/3)</f>
        <v>0.13096861858946066</v>
      </c>
      <c r="AD445" s="11">
        <f>'OddsRatio_working_3-way'!X445^(1/3)*SIN(('OddsRatio_working_3-way'!Y445+2*PI())/3)</f>
        <v>0.38511731699324692</v>
      </c>
      <c r="AE445" s="11">
        <f>'OddsRatio_working_3-way'!X445^(1/3)*SIN(('OddsRatio_working_3-way'!Y445+4*PI())/3)</f>
        <v>-0.51608593558270743</v>
      </c>
      <c r="AF445" s="11">
        <f>-'OddsRatio_working_3-way'!U445/(3*'OddsRatio_working_3-way'!X445^(1/3))*COS(('OddsRatio_working_3-way'!Y445)/3)</f>
        <v>0.52030994046929346</v>
      </c>
      <c r="AG445" s="11">
        <f>-'OddsRatio_working_3-way'!U445/(3*'OddsRatio_working_3-way'!X445^(1/3))*COS(('OddsRatio_working_3-way'!Y445+2*PI())/3)</f>
        <v>-0.37357712103167445</v>
      </c>
      <c r="AH445" s="11">
        <f>-'OddsRatio_working_3-way'!U445/(3*'OddsRatio_working_3-way'!X445^(1/3))*COS(('OddsRatio_working_3-way'!Y445+4*PI())/3)</f>
        <v>-0.14673281943761896</v>
      </c>
      <c r="AI445" s="11">
        <f>'OddsRatio_working_3-way'!U445/(3*'OddsRatio_working_3-way'!X445^(1/3))*SIN(('OddsRatio_working_3-way'!Y445)/3)</f>
        <v>-0.13096861858946066</v>
      </c>
      <c r="AJ445" s="11">
        <f>'OddsRatio_working_3-way'!U445/(3*'OddsRatio_working_3-way'!X445^(1/3))*SIN(('OddsRatio_working_3-way'!Y445+2*PI())/3)</f>
        <v>-0.38511731699324692</v>
      </c>
      <c r="AK445" s="11">
        <f>'OddsRatio_working_3-way'!U445/(3*'OddsRatio_working_3-way'!X445^(1/3))*SIN(('OddsRatio_working_3-way'!Y445+4*PI())/3)</f>
        <v>0.51608593558270743</v>
      </c>
      <c r="AL445" s="11">
        <f>'OddsRatio_working_3-way'!Z445+'OddsRatio_working_3-way'!AF445</f>
        <v>1.0406198809385869</v>
      </c>
      <c r="AM445" s="11">
        <f>'OddsRatio_working_3-way'!AA445+'OddsRatio_working_3-way'!AG445</f>
        <v>-0.74715424206334891</v>
      </c>
      <c r="AN445" s="11">
        <f>'OddsRatio_working_3-way'!AB445+'OddsRatio_working_3-way'!AH445</f>
        <v>-0.29346563887523791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1.0406198809385869</v>
      </c>
      <c r="AS445" s="11">
        <f>IF(('OddsRatio_working_3-way'!X445=0),IF(Q445&gt;0,-Q445^(1/3),(-Q445)^(1/3)),'OddsRatio_working_3-way'!AM445-'OddsRatio_working_3-way'!R445/3)</f>
        <v>-0.74715424206334891</v>
      </c>
      <c r="AT445" s="11">
        <f>IF(('OddsRatio_working_3-way'!X445=0),IF(Q445&gt;0,-Q445^(1/3),(-Q445)^(1/3)),'OddsRatio_working_3-way'!AN445-'OddsRatio_working_3-way'!R445/3)</f>
        <v>-0.29346563887523791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2.86</v>
      </c>
      <c r="B446" s="4">
        <f>IF('True_Odds_Calculator_3-way'!B447="","",'True_Odds_Calculator_3-way'!B447)</f>
        <v>3.37</v>
      </c>
      <c r="C446" s="4">
        <f>IF('True_Odds_Calculator_3-way'!C447="","",'True_Odds_Calculator_3-way'!C447)</f>
        <v>2.66</v>
      </c>
      <c r="D446" s="9">
        <f t="shared" si="91"/>
        <v>0.34207891779009497</v>
      </c>
      <c r="E446" s="9">
        <f t="shared" si="92"/>
        <v>0.28979971167960739</v>
      </c>
      <c r="F446" s="9">
        <f t="shared" si="93"/>
        <v>0.36812137053029764</v>
      </c>
      <c r="G446" s="9">
        <f t="shared" si="94"/>
        <v>1.0340333576413445</v>
      </c>
      <c r="H446" s="9">
        <f t="shared" si="95"/>
        <v>2.9233020452128997</v>
      </c>
      <c r="I446" s="9">
        <f t="shared" si="96"/>
        <v>3.4506590576099869</v>
      </c>
      <c r="J446" s="9">
        <f t="shared" si="97"/>
        <v>2.7164953736846327</v>
      </c>
      <c r="K446" s="11">
        <f t="shared" si="98"/>
        <v>0.34965034965034969</v>
      </c>
      <c r="L446" s="11">
        <f t="shared" si="99"/>
        <v>0.29673590504451036</v>
      </c>
      <c r="M446" s="11">
        <f t="shared" si="100"/>
        <v>0.37593984962406013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-0.28542486718341775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0.22974058582367185</v>
      </c>
      <c r="Q446" s="11">
        <f>2*'OddsRatio_working_3-way'!K446*'OddsRatio_working_3-way'!L446*'OddsRatio_working_3-way'!M446</f>
        <v>7.8010385678666166E-2</v>
      </c>
      <c r="R446" s="11">
        <f t="shared" si="101"/>
        <v>0</v>
      </c>
      <c r="S446" s="11">
        <f t="shared" si="102"/>
        <v>-0.80490739328622529</v>
      </c>
      <c r="T446" s="11">
        <f t="shared" si="103"/>
        <v>-0.27331320654880314</v>
      </c>
      <c r="U446" s="11">
        <f>'OddsRatio_working_3-way'!S446-'OddsRatio_working_3-way'!R446^2/3</f>
        <v>-0.80490739328622529</v>
      </c>
      <c r="V446" s="11">
        <f>'OddsRatio_working_3-way'!S446*'OddsRatio_working_3-way'!R446/3-2*'OddsRatio_working_3-way'!R446^3/27-'OddsRatio_working_3-way'!T446</f>
        <v>0.27331320654880314</v>
      </c>
      <c r="W446" s="11">
        <f>'OddsRatio_working_3-way'!V446^2+4*'OddsRatio_working_3-way'!U446^3/27</f>
        <v>-2.5562039131479392E-3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0.1389750991968855</v>
      </c>
      <c r="Y446" s="11">
        <f>IF('OddsRatio_working_3-way'!W446&gt;=0,IF('OddsRatio_working_3-way'!V446+SQRT('OddsRatio_working_3-way'!W446)&gt;0,0,PI()),ACOS('OddsRatio_working_3-way'!V446/(2*'OddsRatio_working_3-way'!X446)))</f>
        <v>0.18291751643405973</v>
      </c>
      <c r="Z446" s="11">
        <f>'OddsRatio_working_3-way'!X446^(1/3)*COS('OddsRatio_working_3-way'!Y446/3)</f>
        <v>0.51701667882067237</v>
      </c>
      <c r="AA446" s="11">
        <f>'OddsRatio_working_3-way'!X446^(1/3)*COS(('OddsRatio_working_3-way'!Y446+2*PI())/3)</f>
        <v>-0.28584263448973457</v>
      </c>
      <c r="AB446" s="11">
        <f>'OddsRatio_working_3-way'!X446^(1/3)*COS(('OddsRatio_working_3-way'!Y446+4*PI())/3)</f>
        <v>-0.23117404433093786</v>
      </c>
      <c r="AC446" s="11">
        <f>'OddsRatio_working_3-way'!X446^(1/3)*SIN('OddsRatio_working_3-way'!Y446/3)</f>
        <v>3.1562925244398805E-2</v>
      </c>
      <c r="AD446" s="11">
        <f>'OddsRatio_working_3-way'!X446^(1/3)*SIN(('OddsRatio_working_3-way'!Y446+2*PI())/3)</f>
        <v>0.43196811541676289</v>
      </c>
      <c r="AE446" s="11">
        <f>'OddsRatio_working_3-way'!X446^(1/3)*SIN(('OddsRatio_working_3-way'!Y446+4*PI())/3)</f>
        <v>-0.46353104066116152</v>
      </c>
      <c r="AF446" s="11">
        <f>-'OddsRatio_working_3-way'!U446/(3*'OddsRatio_working_3-way'!X446^(1/3))*COS(('OddsRatio_working_3-way'!Y446)/3)</f>
        <v>0.51701667882067226</v>
      </c>
      <c r="AG446" s="11">
        <f>-'OddsRatio_working_3-way'!U446/(3*'OddsRatio_working_3-way'!X446^(1/3))*COS(('OddsRatio_working_3-way'!Y446+2*PI())/3)</f>
        <v>-0.28584263448973452</v>
      </c>
      <c r="AH446" s="11">
        <f>-'OddsRatio_working_3-way'!U446/(3*'OddsRatio_working_3-way'!X446^(1/3))*COS(('OddsRatio_working_3-way'!Y446+4*PI())/3)</f>
        <v>-0.23117404433093783</v>
      </c>
      <c r="AI446" s="11">
        <f>'OddsRatio_working_3-way'!U446/(3*'OddsRatio_working_3-way'!X446^(1/3))*SIN(('OddsRatio_working_3-way'!Y446)/3)</f>
        <v>-3.1562925244398798E-2</v>
      </c>
      <c r="AJ446" s="11">
        <f>'OddsRatio_working_3-way'!U446/(3*'OddsRatio_working_3-way'!X446^(1/3))*SIN(('OddsRatio_working_3-way'!Y446+2*PI())/3)</f>
        <v>-0.43196811541676278</v>
      </c>
      <c r="AK446" s="11">
        <f>'OddsRatio_working_3-way'!U446/(3*'OddsRatio_working_3-way'!X446^(1/3))*SIN(('OddsRatio_working_3-way'!Y446+4*PI())/3)</f>
        <v>0.46353104066116141</v>
      </c>
      <c r="AL446" s="11">
        <f>'OddsRatio_working_3-way'!Z446+'OddsRatio_working_3-way'!AF446</f>
        <v>1.0340333576413445</v>
      </c>
      <c r="AM446" s="11">
        <f>'OddsRatio_working_3-way'!AA446+'OddsRatio_working_3-way'!AG446</f>
        <v>-0.57168526897946914</v>
      </c>
      <c r="AN446" s="11">
        <f>'OddsRatio_working_3-way'!AB446+'OddsRatio_working_3-way'!AH446</f>
        <v>-0.46234808866187571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1.0340333576413445</v>
      </c>
      <c r="AS446" s="11">
        <f>IF(('OddsRatio_working_3-way'!X446=0),IF(Q446&gt;0,-Q446^(1/3),(-Q446)^(1/3)),'OddsRatio_working_3-way'!AM446-'OddsRatio_working_3-way'!R446/3)</f>
        <v>-0.57168526897946914</v>
      </c>
      <c r="AT446" s="11">
        <f>IF(('OddsRatio_working_3-way'!X446=0),IF(Q446&gt;0,-Q446^(1/3),(-Q446)^(1/3)),'OddsRatio_working_3-way'!AN446-'OddsRatio_working_3-way'!R446/3)</f>
        <v>-0.46234808866187571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7.88</v>
      </c>
      <c r="B447" s="4">
        <f>IF('True_Odds_Calculator_3-way'!B448="","",'True_Odds_Calculator_3-way'!B448)</f>
        <v>4.54</v>
      </c>
      <c r="C447" s="4">
        <f>IF('True_Odds_Calculator_3-way'!C448="","",'True_Odds_Calculator_3-way'!C448)</f>
        <v>1.47</v>
      </c>
      <c r="D447" s="9">
        <f t="shared" si="91"/>
        <v>0.12091426424507257</v>
      </c>
      <c r="E447" s="9">
        <f t="shared" si="92"/>
        <v>0.21093331888000763</v>
      </c>
      <c r="F447" s="9">
        <f t="shared" si="93"/>
        <v>0.66815241687492</v>
      </c>
      <c r="G447" s="9">
        <f t="shared" si="94"/>
        <v>1.0567329694062102</v>
      </c>
      <c r="H447" s="9">
        <f t="shared" si="95"/>
        <v>8.2703228295147273</v>
      </c>
      <c r="I447" s="9">
        <f t="shared" si="96"/>
        <v>4.7408347116979845</v>
      </c>
      <c r="J447" s="9">
        <f t="shared" si="97"/>
        <v>1.4966644956209187</v>
      </c>
      <c r="K447" s="11">
        <f t="shared" si="98"/>
        <v>0.12690355329949238</v>
      </c>
      <c r="L447" s="11">
        <f t="shared" si="99"/>
        <v>0.22026431718061673</v>
      </c>
      <c r="M447" s="11">
        <f t="shared" si="100"/>
        <v>0.68027210884353739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-0.21766577782077756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0.20707538365421077</v>
      </c>
      <c r="Q447" s="11">
        <f>2*'OddsRatio_working_3-way'!K447*'OddsRatio_working_3-way'!L447*'OddsRatio_working_3-way'!M447</f>
        <v>3.8030373490213182E-2</v>
      </c>
      <c r="R447" s="11">
        <f t="shared" si="101"/>
        <v>0</v>
      </c>
      <c r="S447" s="11">
        <f t="shared" si="102"/>
        <v>-0.95134561678645346</v>
      </c>
      <c r="T447" s="11">
        <f t="shared" si="103"/>
        <v>-0.17471912154021185</v>
      </c>
      <c r="U447" s="11">
        <f>'OddsRatio_working_3-way'!S447-'OddsRatio_working_3-way'!R447^2/3</f>
        <v>-0.95134561678645346</v>
      </c>
      <c r="V447" s="11">
        <f>'OddsRatio_working_3-way'!S447*'OddsRatio_working_3-way'!R447/3-2*'OddsRatio_working_3-way'!R447^3/27-'OddsRatio_working_3-way'!T447</f>
        <v>0.17471912154021185</v>
      </c>
      <c r="W447" s="11">
        <f>'OddsRatio_working_3-way'!V447^2+4*'OddsRatio_working_3-way'!U447^3/27</f>
        <v>-9.7032253803288934E-2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0.17857703186235363</v>
      </c>
      <c r="Y447" s="11">
        <f>IF('OddsRatio_working_3-way'!W447&gt;=0,IF('OddsRatio_working_3-way'!V447+SQRT('OddsRatio_working_3-way'!W447)&gt;0,0,PI()),ACOS('OddsRatio_working_3-way'!V447/(2*'OddsRatio_working_3-way'!X447)))</f>
        <v>1.0596261359487209</v>
      </c>
      <c r="Z447" s="11">
        <f>'OddsRatio_working_3-way'!X447^(1/3)*COS('OddsRatio_working_3-way'!Y447/3)</f>
        <v>0.5283664847031051</v>
      </c>
      <c r="AA447" s="11">
        <f>'OddsRatio_working_3-way'!X447^(1/3)*COS(('OddsRatio_working_3-way'!Y447+2*PI())/3)</f>
        <v>-0.43287837440483917</v>
      </c>
      <c r="AB447" s="11">
        <f>'OddsRatio_working_3-way'!X447^(1/3)*COS(('OddsRatio_working_3-way'!Y447+4*PI())/3)</f>
        <v>-9.5488110298266149E-2</v>
      </c>
      <c r="AC447" s="11">
        <f>'OddsRatio_working_3-way'!X447^(1/3)*SIN('OddsRatio_working_3-way'!Y447/3)</f>
        <v>0.19479235980388915</v>
      </c>
      <c r="AD447" s="11">
        <f>'OddsRatio_working_3-way'!X447^(1/3)*SIN(('OddsRatio_working_3-way'!Y447+2*PI())/3)</f>
        <v>0.36018261835922666</v>
      </c>
      <c r="AE447" s="11">
        <f>'OddsRatio_working_3-way'!X447^(1/3)*SIN(('OddsRatio_working_3-way'!Y447+4*PI())/3)</f>
        <v>-0.55497497816311558</v>
      </c>
      <c r="AF447" s="11">
        <f>-'OddsRatio_working_3-way'!U447/(3*'OddsRatio_working_3-way'!X447^(1/3))*COS(('OddsRatio_working_3-way'!Y447)/3)</f>
        <v>0.5283664847031051</v>
      </c>
      <c r="AG447" s="11">
        <f>-'OddsRatio_working_3-way'!U447/(3*'OddsRatio_working_3-way'!X447^(1/3))*COS(('OddsRatio_working_3-way'!Y447+2*PI())/3)</f>
        <v>-0.43287837440483917</v>
      </c>
      <c r="AH447" s="11">
        <f>-'OddsRatio_working_3-way'!U447/(3*'OddsRatio_working_3-way'!X447^(1/3))*COS(('OddsRatio_working_3-way'!Y447+4*PI())/3)</f>
        <v>-9.5488110298266149E-2</v>
      </c>
      <c r="AI447" s="11">
        <f>'OddsRatio_working_3-way'!U447/(3*'OddsRatio_working_3-way'!X447^(1/3))*SIN(('OddsRatio_working_3-way'!Y447)/3)</f>
        <v>-0.19479235980388915</v>
      </c>
      <c r="AJ447" s="11">
        <f>'OddsRatio_working_3-way'!U447/(3*'OddsRatio_working_3-way'!X447^(1/3))*SIN(('OddsRatio_working_3-way'!Y447+2*PI())/3)</f>
        <v>-0.36018261835922666</v>
      </c>
      <c r="AK447" s="11">
        <f>'OddsRatio_working_3-way'!U447/(3*'OddsRatio_working_3-way'!X447^(1/3))*SIN(('OddsRatio_working_3-way'!Y447+4*PI())/3)</f>
        <v>0.55497497816311558</v>
      </c>
      <c r="AL447" s="11">
        <f>'OddsRatio_working_3-way'!Z447+'OddsRatio_working_3-way'!AF447</f>
        <v>1.0567329694062102</v>
      </c>
      <c r="AM447" s="11">
        <f>'OddsRatio_working_3-way'!AA447+'OddsRatio_working_3-way'!AG447</f>
        <v>-0.86575674880967834</v>
      </c>
      <c r="AN447" s="11">
        <f>'OddsRatio_working_3-way'!AB447+'OddsRatio_working_3-way'!AH447</f>
        <v>-0.1909762205965323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1.0567329694062102</v>
      </c>
      <c r="AS447" s="11">
        <f>IF(('OddsRatio_working_3-way'!X447=0),IF(Q447&gt;0,-Q447^(1/3),(-Q447)^(1/3)),'OddsRatio_working_3-way'!AM447-'OddsRatio_working_3-way'!R447/3)</f>
        <v>-0.86575674880967834</v>
      </c>
      <c r="AT447" s="11">
        <f>IF(('OddsRatio_working_3-way'!X447=0),IF(Q447&gt;0,-Q447^(1/3),(-Q447)^(1/3)),'OddsRatio_working_3-way'!AN447-'OddsRatio_working_3-way'!R447/3)</f>
        <v>-0.1909762205965323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1.76</v>
      </c>
      <c r="B448" s="4">
        <f>IF('True_Odds_Calculator_3-way'!B449="","",'True_Odds_Calculator_3-way'!B449)</f>
        <v>3.69</v>
      </c>
      <c r="C448" s="4">
        <f>IF('True_Odds_Calculator_3-way'!C449="","",'True_Odds_Calculator_3-way'!C449)</f>
        <v>5.44</v>
      </c>
      <c r="D448" s="9">
        <f t="shared" si="91"/>
        <v>0.55858878116741228</v>
      </c>
      <c r="E448" s="9">
        <f t="shared" si="92"/>
        <v>0.26336698581793172</v>
      </c>
      <c r="F448" s="9">
        <f t="shared" si="93"/>
        <v>0.17804423301465619</v>
      </c>
      <c r="G448" s="9">
        <f t="shared" si="94"/>
        <v>1.0397706772631481</v>
      </c>
      <c r="H448" s="9">
        <f t="shared" si="95"/>
        <v>1.7902257147199923</v>
      </c>
      <c r="I448" s="9">
        <f t="shared" si="96"/>
        <v>3.7969831218378682</v>
      </c>
      <c r="J448" s="9">
        <f t="shared" si="97"/>
        <v>5.6165818070483775</v>
      </c>
      <c r="K448" s="11">
        <f t="shared" si="98"/>
        <v>0.56818181818181823</v>
      </c>
      <c r="L448" s="11">
        <f t="shared" si="99"/>
        <v>0.2710027100271003</v>
      </c>
      <c r="M448" s="11">
        <f t="shared" si="100"/>
        <v>0.18382352941176469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-0.25692768792661191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0.22332588800486933</v>
      </c>
      <c r="Q448" s="11">
        <f>2*'OddsRatio_working_3-way'!K448*'OddsRatio_working_3-way'!L448*'OddsRatio_working_3-way'!M448</f>
        <v>5.6609857542425701E-2</v>
      </c>
      <c r="R448" s="11">
        <f t="shared" si="101"/>
        <v>0</v>
      </c>
      <c r="S448" s="11">
        <f t="shared" si="102"/>
        <v>-0.86921689836970584</v>
      </c>
      <c r="T448" s="11">
        <f t="shared" si="103"/>
        <v>-0.22033381454238432</v>
      </c>
      <c r="U448" s="11">
        <f>'OddsRatio_working_3-way'!S448-'OddsRatio_working_3-way'!R448^2/3</f>
        <v>-0.86921689836970584</v>
      </c>
      <c r="V448" s="11">
        <f>'OddsRatio_working_3-way'!S448*'OddsRatio_working_3-way'!R448/3-2*'OddsRatio_working_3-way'!R448^3/27-'OddsRatio_working_3-way'!T448</f>
        <v>0.22033381454238432</v>
      </c>
      <c r="W448" s="11">
        <f>'OddsRatio_working_3-way'!V448^2+4*'OddsRatio_working_3-way'!U448^3/27</f>
        <v>-4.8745811832248388E-2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0.15595897029591324</v>
      </c>
      <c r="Y448" s="11">
        <f>IF('OddsRatio_working_3-way'!W448&gt;=0,IF('OddsRatio_working_3-way'!V448+SQRT('OddsRatio_working_3-way'!W448)&gt;0,0,PI()),ACOS('OddsRatio_working_3-way'!V448/(2*'OddsRatio_working_3-way'!X448)))</f>
        <v>0.78641993549381439</v>
      </c>
      <c r="Z448" s="11">
        <f>'OddsRatio_working_3-way'!X448^(1/3)*COS('OddsRatio_working_3-way'!Y448/3)</f>
        <v>0.51988533863157416</v>
      </c>
      <c r="AA448" s="11">
        <f>'OddsRatio_working_3-way'!X448^(1/3)*COS(('OddsRatio_working_3-way'!Y448+2*PI())/3)</f>
        <v>-0.38074685218780763</v>
      </c>
      <c r="AB448" s="11">
        <f>'OddsRatio_working_3-way'!X448^(1/3)*COS(('OddsRatio_working_3-way'!Y448+4*PI())/3)</f>
        <v>-0.13913848644376664</v>
      </c>
      <c r="AC448" s="11">
        <f>'OddsRatio_working_3-way'!X448^(1/3)*SIN('OddsRatio_working_3-way'!Y448/3)</f>
        <v>0.13949265500078784</v>
      </c>
      <c r="AD448" s="11">
        <f>'OddsRatio_working_3-way'!X448^(1/3)*SIN(('OddsRatio_working_3-way'!Y448+2*PI())/3)</f>
        <v>0.38048758280962475</v>
      </c>
      <c r="AE448" s="11">
        <f>'OddsRatio_working_3-way'!X448^(1/3)*SIN(('OddsRatio_working_3-way'!Y448+4*PI())/3)</f>
        <v>-0.51998023781041247</v>
      </c>
      <c r="AF448" s="11">
        <f>-'OddsRatio_working_3-way'!U448/(3*'OddsRatio_working_3-way'!X448^(1/3))*COS(('OddsRatio_working_3-way'!Y448)/3)</f>
        <v>0.51988533863157405</v>
      </c>
      <c r="AG448" s="11">
        <f>-'OddsRatio_working_3-way'!U448/(3*'OddsRatio_working_3-way'!X448^(1/3))*COS(('OddsRatio_working_3-way'!Y448+2*PI())/3)</f>
        <v>-0.38074685218780757</v>
      </c>
      <c r="AH448" s="11">
        <f>-'OddsRatio_working_3-way'!U448/(3*'OddsRatio_working_3-way'!X448^(1/3))*COS(('OddsRatio_working_3-way'!Y448+4*PI())/3)</f>
        <v>-0.13913848644376661</v>
      </c>
      <c r="AI448" s="11">
        <f>'OddsRatio_working_3-way'!U448/(3*'OddsRatio_working_3-way'!X448^(1/3))*SIN(('OddsRatio_working_3-way'!Y448)/3)</f>
        <v>-0.13949265500078781</v>
      </c>
      <c r="AJ448" s="11">
        <f>'OddsRatio_working_3-way'!U448/(3*'OddsRatio_working_3-way'!X448^(1/3))*SIN(('OddsRatio_working_3-way'!Y448+2*PI())/3)</f>
        <v>-0.38048758280962469</v>
      </c>
      <c r="AK448" s="11">
        <f>'OddsRatio_working_3-way'!U448/(3*'OddsRatio_working_3-way'!X448^(1/3))*SIN(('OddsRatio_working_3-way'!Y448+4*PI())/3)</f>
        <v>0.51998023781041236</v>
      </c>
      <c r="AL448" s="11">
        <f>'OddsRatio_working_3-way'!Z448+'OddsRatio_working_3-way'!AF448</f>
        <v>1.0397706772631481</v>
      </c>
      <c r="AM448" s="11">
        <f>'OddsRatio_working_3-way'!AA448+'OddsRatio_working_3-way'!AG448</f>
        <v>-0.76149370437561514</v>
      </c>
      <c r="AN448" s="11">
        <f>'OddsRatio_working_3-way'!AB448+'OddsRatio_working_3-way'!AH448</f>
        <v>-0.27827697288753328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1.0397706772631481</v>
      </c>
      <c r="AS448" s="11">
        <f>IF(('OddsRatio_working_3-way'!X448=0),IF(Q448&gt;0,-Q448^(1/3),(-Q448)^(1/3)),'OddsRatio_working_3-way'!AM448-'OddsRatio_working_3-way'!R448/3)</f>
        <v>-0.76149370437561514</v>
      </c>
      <c r="AT448" s="11">
        <f>IF(('OddsRatio_working_3-way'!X448=0),IF(Q448&gt;0,-Q448^(1/3),(-Q448)^(1/3)),'OddsRatio_working_3-way'!AN448-'OddsRatio_working_3-way'!R448/3)</f>
        <v>-0.27827697288753328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2.09</v>
      </c>
      <c r="B449" s="4">
        <f>IF('True_Odds_Calculator_3-way'!B450="","",'True_Odds_Calculator_3-way'!B450)</f>
        <v>3.54</v>
      </c>
      <c r="C449" s="4">
        <f>IF('True_Odds_Calculator_3-way'!C450="","",'True_Odds_Calculator_3-way'!C450)</f>
        <v>3.82</v>
      </c>
      <c r="D449" s="9">
        <f t="shared" si="91"/>
        <v>0.46964054957686802</v>
      </c>
      <c r="E449" s="9">
        <f t="shared" si="92"/>
        <v>0.27536436818548798</v>
      </c>
      <c r="F449" s="9">
        <f t="shared" si="93"/>
        <v>0.25499508223764417</v>
      </c>
      <c r="G449" s="9">
        <f t="shared" si="94"/>
        <v>1.0360440630155801</v>
      </c>
      <c r="H449" s="9">
        <f t="shared" si="95"/>
        <v>2.1292880286869815</v>
      </c>
      <c r="I449" s="9">
        <f t="shared" si="96"/>
        <v>3.6315519200595725</v>
      </c>
      <c r="J449" s="9">
        <f t="shared" si="97"/>
        <v>3.9216442577039352</v>
      </c>
      <c r="K449" s="11">
        <f t="shared" si="98"/>
        <v>0.47846889952153115</v>
      </c>
      <c r="L449" s="11">
        <f t="shared" si="99"/>
        <v>0.2824858757062147</v>
      </c>
      <c r="M449" s="11">
        <f t="shared" si="100"/>
        <v>0.26178010471204188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-0.27624626308953593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0.22821637544841872</v>
      </c>
      <c r="Q449" s="11">
        <f>2*'OddsRatio_working_3-way'!K449*'OddsRatio_working_3-way'!L449*'OddsRatio_working_3-way'!M449</f>
        <v>7.0764767580905011E-2</v>
      </c>
      <c r="R449" s="11">
        <f t="shared" si="101"/>
        <v>0</v>
      </c>
      <c r="S449" s="11">
        <f t="shared" si="102"/>
        <v>-0.82613380139897152</v>
      </c>
      <c r="T449" s="11">
        <f t="shared" si="103"/>
        <v>-0.2561655198136345</v>
      </c>
      <c r="U449" s="11">
        <f>'OddsRatio_working_3-way'!S449-'OddsRatio_working_3-way'!R449^2/3</f>
        <v>-0.82613380139897152</v>
      </c>
      <c r="V449" s="11">
        <f>'OddsRatio_working_3-way'!S449*'OddsRatio_working_3-way'!R449/3-2*'OddsRatio_working_3-way'!R449^3/27-'OddsRatio_working_3-way'!T449</f>
        <v>0.2561655198136345</v>
      </c>
      <c r="W449" s="11">
        <f>'OddsRatio_working_3-way'!V449^2+4*'OddsRatio_working_3-way'!U449^3/27</f>
        <v>-1.7910172949784295E-2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0.14450860397496568</v>
      </c>
      <c r="Y449" s="11">
        <f>IF('OddsRatio_working_3-way'!W449&gt;=0,IF('OddsRatio_working_3-way'!V449+SQRT('OddsRatio_working_3-way'!W449)&gt;0,0,PI()),ACOS('OddsRatio_working_3-way'!V449/(2*'OddsRatio_working_3-way'!X449)))</f>
        <v>0.48143122054380116</v>
      </c>
      <c r="Z449" s="11">
        <f>'OddsRatio_working_3-way'!X449^(1/3)*COS('OddsRatio_working_3-way'!Y449/3)</f>
        <v>0.51802203150779003</v>
      </c>
      <c r="AA449" s="11">
        <f>'OddsRatio_working_3-way'!X449^(1/3)*COS(('OddsRatio_working_3-way'!Y449+2*PI())/3)</f>
        <v>-0.33162872367799207</v>
      </c>
      <c r="AB449" s="11">
        <f>'OddsRatio_working_3-way'!X449^(1/3)*COS(('OddsRatio_working_3-way'!Y449+4*PI())/3)</f>
        <v>-0.18639330782979791</v>
      </c>
      <c r="AC449" s="11">
        <f>'OddsRatio_working_3-way'!X449^(1/3)*SIN('OddsRatio_working_3-way'!Y449/3)</f>
        <v>8.3851706435822196E-2</v>
      </c>
      <c r="AD449" s="11">
        <f>'OddsRatio_working_3-way'!X449^(1/3)*SIN(('OddsRatio_working_3-way'!Y449+2*PI())/3)</f>
        <v>0.4066943857878581</v>
      </c>
      <c r="AE449" s="11">
        <f>'OddsRatio_working_3-way'!X449^(1/3)*SIN(('OddsRatio_working_3-way'!Y449+4*PI())/3)</f>
        <v>-0.49054609222368023</v>
      </c>
      <c r="AF449" s="11">
        <f>-'OddsRatio_working_3-way'!U449/(3*'OddsRatio_working_3-way'!X449^(1/3))*COS(('OddsRatio_working_3-way'!Y449)/3)</f>
        <v>0.51802203150779003</v>
      </c>
      <c r="AG449" s="11">
        <f>-'OddsRatio_working_3-way'!U449/(3*'OddsRatio_working_3-way'!X449^(1/3))*COS(('OddsRatio_working_3-way'!Y449+2*PI())/3)</f>
        <v>-0.33162872367799207</v>
      </c>
      <c r="AH449" s="11">
        <f>-'OddsRatio_working_3-way'!U449/(3*'OddsRatio_working_3-way'!X449^(1/3))*COS(('OddsRatio_working_3-way'!Y449+4*PI())/3)</f>
        <v>-0.18639330782979791</v>
      </c>
      <c r="AI449" s="11">
        <f>'OddsRatio_working_3-way'!U449/(3*'OddsRatio_working_3-way'!X449^(1/3))*SIN(('OddsRatio_working_3-way'!Y449)/3)</f>
        <v>-8.3851706435822196E-2</v>
      </c>
      <c r="AJ449" s="11">
        <f>'OddsRatio_working_3-way'!U449/(3*'OddsRatio_working_3-way'!X449^(1/3))*SIN(('OddsRatio_working_3-way'!Y449+2*PI())/3)</f>
        <v>-0.4066943857878581</v>
      </c>
      <c r="AK449" s="11">
        <f>'OddsRatio_working_3-way'!U449/(3*'OddsRatio_working_3-way'!X449^(1/3))*SIN(('OddsRatio_working_3-way'!Y449+4*PI())/3)</f>
        <v>0.49054609222368023</v>
      </c>
      <c r="AL449" s="11">
        <f>'OddsRatio_working_3-way'!Z449+'OddsRatio_working_3-way'!AF449</f>
        <v>1.0360440630155801</v>
      </c>
      <c r="AM449" s="11">
        <f>'OddsRatio_working_3-way'!AA449+'OddsRatio_working_3-way'!AG449</f>
        <v>-0.66325744735598413</v>
      </c>
      <c r="AN449" s="11">
        <f>'OddsRatio_working_3-way'!AB449+'OddsRatio_working_3-way'!AH449</f>
        <v>-0.37278661565959581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1.0360440630155801</v>
      </c>
      <c r="AS449" s="11">
        <f>IF(('OddsRatio_working_3-way'!X449=0),IF(Q449&gt;0,-Q449^(1/3),(-Q449)^(1/3)),'OddsRatio_working_3-way'!AM449-'OddsRatio_working_3-way'!R449/3)</f>
        <v>-0.66325744735598413</v>
      </c>
      <c r="AT449" s="11">
        <f>IF(('OddsRatio_working_3-way'!X449=0),IF(Q449&gt;0,-Q449^(1/3),(-Q449)^(1/3)),'OddsRatio_working_3-way'!AN449-'OddsRatio_working_3-way'!R449/3)</f>
        <v>-0.37278661565959581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2.57</v>
      </c>
      <c r="B450" s="4">
        <f>IF('True_Odds_Calculator_3-way'!B451="","",'True_Odds_Calculator_3-way'!B451)</f>
        <v>3</v>
      </c>
      <c r="C450" s="4">
        <f>IF('True_Odds_Calculator_3-way'!C451="","",'True_Odds_Calculator_3-way'!C451)</f>
        <v>3.34</v>
      </c>
      <c r="D450" s="9">
        <f t="shared" si="91"/>
        <v>0.38134138158380981</v>
      </c>
      <c r="E450" s="9">
        <f t="shared" si="92"/>
        <v>0.32608845419626303</v>
      </c>
      <c r="F450" s="9">
        <f t="shared" si="93"/>
        <v>0.29257016421992738</v>
      </c>
      <c r="G450" s="9">
        <f t="shared" si="94"/>
        <v>1.03332629096725</v>
      </c>
      <c r="H450" s="9">
        <f t="shared" si="95"/>
        <v>2.6223222768185823</v>
      </c>
      <c r="I450" s="9">
        <f t="shared" si="96"/>
        <v>3.0666525819345001</v>
      </c>
      <c r="J450" s="9">
        <f t="shared" si="97"/>
        <v>3.417983520863364</v>
      </c>
      <c r="K450" s="11">
        <f t="shared" si="98"/>
        <v>0.38910505836575876</v>
      </c>
      <c r="L450" s="11">
        <f t="shared" si="99"/>
        <v>0.33333333333333331</v>
      </c>
      <c r="M450" s="11">
        <f t="shared" si="100"/>
        <v>0.29940119760479045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-0.28532817633216057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0.22950208532351635</v>
      </c>
      <c r="Q450" s="11">
        <f>2*'OddsRatio_working_3-way'!K450*'OddsRatio_working_3-way'!L450*'OddsRatio_working_3-way'!M450</f>
        <v>7.76656803125267E-2</v>
      </c>
      <c r="R450" s="11">
        <f t="shared" si="101"/>
        <v>0</v>
      </c>
      <c r="S450" s="11">
        <f t="shared" si="102"/>
        <v>-0.80434427568185518</v>
      </c>
      <c r="T450" s="11">
        <f t="shared" si="103"/>
        <v>-0.27219772442702383</v>
      </c>
      <c r="U450" s="11">
        <f>'OddsRatio_working_3-way'!S450-'OddsRatio_working_3-way'!R450^2/3</f>
        <v>-0.80434427568185518</v>
      </c>
      <c r="V450" s="11">
        <f>'OddsRatio_working_3-way'!S450*'OddsRatio_working_3-way'!R450/3-2*'OddsRatio_working_3-way'!R450^3/27-'OddsRatio_working_3-way'!T450</f>
        <v>0.27219772442702383</v>
      </c>
      <c r="W450" s="11">
        <f>'OddsRatio_working_3-way'!V450^2+4*'OddsRatio_working_3-way'!U450^3/27</f>
        <v>-3.0026782022891108E-3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0.1388292831011699</v>
      </c>
      <c r="Y450" s="11">
        <f>IF('OddsRatio_working_3-way'!W450&gt;=0,IF('OddsRatio_working_3-way'!V450+SQRT('OddsRatio_working_3-way'!W450)&gt;0,0,PI()),ACOS('OddsRatio_working_3-way'!V450/(2*'OddsRatio_working_3-way'!X450)))</f>
        <v>0.19865688720815511</v>
      </c>
      <c r="Z450" s="11">
        <f>'OddsRatio_working_3-way'!X450^(1/3)*COS('OddsRatio_working_3-way'!Y450/3)</f>
        <v>0.51666314548362513</v>
      </c>
      <c r="AA450" s="11">
        <f>'OddsRatio_working_3-way'!X450^(1/3)*COS(('OddsRatio_working_3-way'!Y450+2*PI())/3)</f>
        <v>-0.28800419471373523</v>
      </c>
      <c r="AB450" s="11">
        <f>'OddsRatio_working_3-way'!X450^(1/3)*COS(('OddsRatio_working_3-way'!Y450+4*PI())/3)</f>
        <v>-0.22865895076989004</v>
      </c>
      <c r="AC450" s="11">
        <f>'OddsRatio_working_3-way'!X450^(1/3)*SIN('OddsRatio_working_3-way'!Y450/3)</f>
        <v>3.4262992566103129E-2</v>
      </c>
      <c r="AD450" s="11">
        <f>'OddsRatio_working_3-way'!X450^(1/3)*SIN(('OddsRatio_working_3-way'!Y450+2*PI())/3)</f>
        <v>0.43031191290494314</v>
      </c>
      <c r="AE450" s="11">
        <f>'OddsRatio_working_3-way'!X450^(1/3)*SIN(('OddsRatio_working_3-way'!Y450+4*PI())/3)</f>
        <v>-0.46457490547104613</v>
      </c>
      <c r="AF450" s="11">
        <f>-'OddsRatio_working_3-way'!U450/(3*'OddsRatio_working_3-way'!X450^(1/3))*COS(('OddsRatio_working_3-way'!Y450)/3)</f>
        <v>0.51666314548362502</v>
      </c>
      <c r="AG450" s="11">
        <f>-'OddsRatio_working_3-way'!U450/(3*'OddsRatio_working_3-way'!X450^(1/3))*COS(('OddsRatio_working_3-way'!Y450+2*PI())/3)</f>
        <v>-0.28800419471373512</v>
      </c>
      <c r="AH450" s="11">
        <f>-'OddsRatio_working_3-way'!U450/(3*'OddsRatio_working_3-way'!X450^(1/3))*COS(('OddsRatio_working_3-way'!Y450+4*PI())/3)</f>
        <v>-0.22865895076988998</v>
      </c>
      <c r="AI450" s="11">
        <f>'OddsRatio_working_3-way'!U450/(3*'OddsRatio_working_3-way'!X450^(1/3))*SIN(('OddsRatio_working_3-way'!Y450)/3)</f>
        <v>-3.4262992566103122E-2</v>
      </c>
      <c r="AJ450" s="11">
        <f>'OddsRatio_working_3-way'!U450/(3*'OddsRatio_working_3-way'!X450^(1/3))*SIN(('OddsRatio_working_3-way'!Y450+2*PI())/3)</f>
        <v>-0.43031191290494303</v>
      </c>
      <c r="AK450" s="11">
        <f>'OddsRatio_working_3-way'!U450/(3*'OddsRatio_working_3-way'!X450^(1/3))*SIN(('OddsRatio_working_3-way'!Y450+4*PI())/3)</f>
        <v>0.46457490547104602</v>
      </c>
      <c r="AL450" s="11">
        <f>'OddsRatio_working_3-way'!Z450+'OddsRatio_working_3-way'!AF450</f>
        <v>1.03332629096725</v>
      </c>
      <c r="AM450" s="11">
        <f>'OddsRatio_working_3-way'!AA450+'OddsRatio_working_3-way'!AG450</f>
        <v>-0.57600838942747035</v>
      </c>
      <c r="AN450" s="11">
        <f>'OddsRatio_working_3-way'!AB450+'OddsRatio_working_3-way'!AH450</f>
        <v>-0.45731790153978003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1.03332629096725</v>
      </c>
      <c r="AS450" s="11">
        <f>IF(('OddsRatio_working_3-way'!X450=0),IF(Q450&gt;0,-Q450^(1/3),(-Q450)^(1/3)),'OddsRatio_working_3-way'!AM450-'OddsRatio_working_3-way'!R450/3)</f>
        <v>-0.57600838942747035</v>
      </c>
      <c r="AT450" s="11">
        <f>IF(('OddsRatio_working_3-way'!X450=0),IF(Q450&gt;0,-Q450^(1/3),(-Q450)^(1/3)),'OddsRatio_working_3-way'!AN450-'OddsRatio_working_3-way'!R450/3)</f>
        <v>-0.45731790153978003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4.1399999999999997</v>
      </c>
      <c r="B451" s="4">
        <f>IF('True_Odds_Calculator_3-way'!B452="","",'True_Odds_Calculator_3-way'!B452)</f>
        <v>3.87</v>
      </c>
      <c r="C451" s="4">
        <f>IF('True_Odds_Calculator_3-way'!C452="","",'True_Odds_Calculator_3-way'!C452)</f>
        <v>1.91</v>
      </c>
      <c r="D451" s="9">
        <f t="shared" si="91"/>
        <v>0.23467897882691852</v>
      </c>
      <c r="E451" s="9">
        <f t="shared" si="92"/>
        <v>0.25121061118352078</v>
      </c>
      <c r="F451" s="9">
        <f t="shared" si="93"/>
        <v>0.5141104099895607</v>
      </c>
      <c r="G451" s="9">
        <f t="shared" si="94"/>
        <v>1.0385796397663261</v>
      </c>
      <c r="H451" s="9">
        <f t="shared" si="95"/>
        <v>4.261140068866264</v>
      </c>
      <c r="I451" s="9">
        <f t="shared" si="96"/>
        <v>3.9807235661293561</v>
      </c>
      <c r="J451" s="9">
        <f t="shared" si="97"/>
        <v>1.9451074721873567</v>
      </c>
      <c r="K451" s="11">
        <f t="shared" si="98"/>
        <v>0.24154589371980678</v>
      </c>
      <c r="L451" s="11">
        <f t="shared" si="99"/>
        <v>0.25839793281653745</v>
      </c>
      <c r="M451" s="11">
        <f t="shared" si="100"/>
        <v>0.52356020942408377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-0.26798362885019433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0.22613168615353202</v>
      </c>
      <c r="Q451" s="11">
        <f>2*'OddsRatio_working_3-way'!K451*'OddsRatio_working_3-way'!L451*'OddsRatio_working_3-way'!M451</f>
        <v>6.5355978657090183E-2</v>
      </c>
      <c r="R451" s="11">
        <f t="shared" si="101"/>
        <v>0</v>
      </c>
      <c r="S451" s="11">
        <f t="shared" si="102"/>
        <v>-0.84382649463987225</v>
      </c>
      <c r="T451" s="11">
        <f t="shared" si="103"/>
        <v>-0.24388048978030991</v>
      </c>
      <c r="U451" s="11">
        <f>'OddsRatio_working_3-way'!S451-'OddsRatio_working_3-way'!R451^2/3</f>
        <v>-0.84382649463987225</v>
      </c>
      <c r="V451" s="11">
        <f>'OddsRatio_working_3-way'!S451*'OddsRatio_working_3-way'!R451/3-2*'OddsRatio_working_3-way'!R451^3/27-'OddsRatio_working_3-way'!T451</f>
        <v>0.24388048978030991</v>
      </c>
      <c r="W451" s="11">
        <f>'OddsRatio_working_3-way'!V451^2+4*'OddsRatio_working_3-way'!U451^3/27</f>
        <v>-2.9535770093515767E-2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0.14917562082072897</v>
      </c>
      <c r="Y451" s="11">
        <f>IF('OddsRatio_working_3-way'!W451&gt;=0,IF('OddsRatio_working_3-way'!V451+SQRT('OddsRatio_working_3-way'!W451)&gt;0,0,PI()),ACOS('OddsRatio_working_3-way'!V451/(2*'OddsRatio_working_3-way'!X451)))</f>
        <v>0.61386558146539882</v>
      </c>
      <c r="Z451" s="11">
        <f>'OddsRatio_working_3-way'!X451^(1/3)*COS('OddsRatio_working_3-way'!Y451/3)</f>
        <v>0.51928981988316303</v>
      </c>
      <c r="AA451" s="11">
        <f>'OddsRatio_working_3-way'!X451^(1/3)*COS(('OddsRatio_working_3-way'!Y451+2*PI())/3)</f>
        <v>-0.35297328657083732</v>
      </c>
      <c r="AB451" s="11">
        <f>'OddsRatio_working_3-way'!X451^(1/3)*COS(('OddsRatio_working_3-way'!Y451+4*PI())/3)</f>
        <v>-0.16631653331232579</v>
      </c>
      <c r="AC451" s="11">
        <f>'OddsRatio_working_3-way'!X451^(1/3)*SIN('OddsRatio_working_3-way'!Y451/3)</f>
        <v>0.10776632673986317</v>
      </c>
      <c r="AD451" s="11">
        <f>'OddsRatio_working_3-way'!X451^(1/3)*SIN(('OddsRatio_working_3-way'!Y451+2*PI())/3)</f>
        <v>0.39583501257553305</v>
      </c>
      <c r="AE451" s="11">
        <f>'OddsRatio_working_3-way'!X451^(1/3)*SIN(('OddsRatio_working_3-way'!Y451+4*PI())/3)</f>
        <v>-0.50360133931539619</v>
      </c>
      <c r="AF451" s="11">
        <f>-'OddsRatio_working_3-way'!U451/(3*'OddsRatio_working_3-way'!X451^(1/3))*COS(('OddsRatio_working_3-way'!Y451)/3)</f>
        <v>0.51928981988316292</v>
      </c>
      <c r="AG451" s="11">
        <f>-'OddsRatio_working_3-way'!U451/(3*'OddsRatio_working_3-way'!X451^(1/3))*COS(('OddsRatio_working_3-way'!Y451+2*PI())/3)</f>
        <v>-0.35297328657083721</v>
      </c>
      <c r="AH451" s="11">
        <f>-'OddsRatio_working_3-way'!U451/(3*'OddsRatio_working_3-way'!X451^(1/3))*COS(('OddsRatio_working_3-way'!Y451+4*PI())/3)</f>
        <v>-0.16631653331232576</v>
      </c>
      <c r="AI451" s="11">
        <f>'OddsRatio_working_3-way'!U451/(3*'OddsRatio_working_3-way'!X451^(1/3))*SIN(('OddsRatio_working_3-way'!Y451)/3)</f>
        <v>-0.10776632673986314</v>
      </c>
      <c r="AJ451" s="11">
        <f>'OddsRatio_working_3-way'!U451/(3*'OddsRatio_working_3-way'!X451^(1/3))*SIN(('OddsRatio_working_3-way'!Y451+2*PI())/3)</f>
        <v>-0.39583501257553294</v>
      </c>
      <c r="AK451" s="11">
        <f>'OddsRatio_working_3-way'!U451/(3*'OddsRatio_working_3-way'!X451^(1/3))*SIN(('OddsRatio_working_3-way'!Y451+4*PI())/3)</f>
        <v>0.50360133931539608</v>
      </c>
      <c r="AL451" s="11">
        <f>'OddsRatio_working_3-way'!Z451+'OddsRatio_working_3-way'!AF451</f>
        <v>1.0385796397663261</v>
      </c>
      <c r="AM451" s="11">
        <f>'OddsRatio_working_3-way'!AA451+'OddsRatio_working_3-way'!AG451</f>
        <v>-0.70594657314167453</v>
      </c>
      <c r="AN451" s="11">
        <f>'OddsRatio_working_3-way'!AB451+'OddsRatio_working_3-way'!AH451</f>
        <v>-0.33263306662465153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1.0385796397663261</v>
      </c>
      <c r="AS451" s="11">
        <f>IF(('OddsRatio_working_3-way'!X451=0),IF(Q451&gt;0,-Q451^(1/3),(-Q451)^(1/3)),'OddsRatio_working_3-way'!AM451-'OddsRatio_working_3-way'!R451/3)</f>
        <v>-0.70594657314167453</v>
      </c>
      <c r="AT451" s="11">
        <f>IF(('OddsRatio_working_3-way'!X451=0),IF(Q451&gt;0,-Q451^(1/3),(-Q451)^(1/3)),'OddsRatio_working_3-way'!AN451-'OddsRatio_working_3-way'!R451/3)</f>
        <v>-0.33263306662465153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3.66</v>
      </c>
      <c r="B452" s="4">
        <f>IF('True_Odds_Calculator_3-way'!B453="","",'True_Odds_Calculator_3-way'!B453)</f>
        <v>3.51</v>
      </c>
      <c r="C452" s="4">
        <f>IF('True_Odds_Calculator_3-way'!C453="","",'True_Odds_Calculator_3-way'!C453)</f>
        <v>2.15</v>
      </c>
      <c r="D452" s="9">
        <f t="shared" ref="D452:D515" si="104">(K452/(AR452+K452-(AR452*K452)))</f>
        <v>0.26615548076567164</v>
      </c>
      <c r="E452" s="9">
        <f t="shared" ref="E452:E515" si="105">(L452/(AR452+L452-(AR452*L452)))</f>
        <v>0.27764504630261155</v>
      </c>
      <c r="F452" s="9">
        <f t="shared" ref="F452:F515" si="106">(M452/(AR452+M452-(AR452*M452)))</f>
        <v>0.4561994729317167</v>
      </c>
      <c r="G452" s="9">
        <f t="shared" ref="G452:G515" si="107">AR452</f>
        <v>1.0365422399521627</v>
      </c>
      <c r="H452" s="9">
        <f t="shared" ref="H452:H515" si="108">IF(A452="","",1/D452)</f>
        <v>3.7572023582727536</v>
      </c>
      <c r="I452" s="9">
        <f t="shared" ref="I452:I515" si="109">IF(B452="","",1/E452)</f>
        <v>3.6017210222799281</v>
      </c>
      <c r="J452" s="9">
        <f t="shared" ref="J452:J515" si="110">IF(C452="","",1/F452)</f>
        <v>2.1920235759449871</v>
      </c>
      <c r="K452" s="11">
        <f t="shared" ref="K452:K515" si="111">1/A452</f>
        <v>0.27322404371584696</v>
      </c>
      <c r="L452" s="11">
        <f t="shared" ref="L452:L515" si="112">1/B452</f>
        <v>0.28490028490028491</v>
      </c>
      <c r="M452" s="11">
        <f t="shared" ref="M452:M515" si="113">1/C452</f>
        <v>0.46511627906976744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-0.27798831217308784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0.22881812181596148</v>
      </c>
      <c r="Q452" s="11">
        <f>2*'OddsRatio_working_3-way'!K452*'OddsRatio_working_3-way'!L452*'OddsRatio_working_3-way'!M452</f>
        <v>7.2410798043025776E-2</v>
      </c>
      <c r="R452" s="11">
        <f t="shared" ref="R452:R515" si="114">O452/N452</f>
        <v>0</v>
      </c>
      <c r="S452" s="11">
        <f t="shared" ref="S452:S515" si="115">P452/N452</f>
        <v>-0.82312137523785234</v>
      </c>
      <c r="T452" s="11">
        <f t="shared" ref="T452:T515" si="116">Q452/N452</f>
        <v>-0.26048144786007982</v>
      </c>
      <c r="U452" s="11">
        <f>'OddsRatio_working_3-way'!S452-'OddsRatio_working_3-way'!R452^2/3</f>
        <v>-0.82312137523785234</v>
      </c>
      <c r="V452" s="11">
        <f>'OddsRatio_working_3-way'!S452*'OddsRatio_working_3-way'!R452/3-2*'OddsRatio_working_3-way'!R452^3/27-'OddsRatio_working_3-way'!T452</f>
        <v>0.26048144786007982</v>
      </c>
      <c r="W452" s="11">
        <f>'OddsRatio_working_3-way'!V452^2+4*'OddsRatio_working_3-way'!U452^3/27</f>
        <v>-1.4769924399295253E-2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0.14371891757748764</v>
      </c>
      <c r="Y452" s="11">
        <f>IF('OddsRatio_working_3-way'!W452&gt;=0,IF('OddsRatio_working_3-way'!V452+SQRT('OddsRatio_working_3-way'!W452)&gt;0,0,PI()),ACOS('OddsRatio_working_3-way'!V452/(2*'OddsRatio_working_3-way'!X452)))</f>
        <v>0.43654383215687176</v>
      </c>
      <c r="Z452" s="11">
        <f>'OddsRatio_working_3-way'!X452^(1/3)*COS('OddsRatio_working_3-way'!Y452/3)</f>
        <v>0.51827111997608144</v>
      </c>
      <c r="AA452" s="11">
        <f>'OddsRatio_working_3-way'!X452^(1/3)*COS(('OddsRatio_working_3-way'!Y452+2*PI())/3)</f>
        <v>-0.32491267195350187</v>
      </c>
      <c r="AB452" s="11">
        <f>'OddsRatio_working_3-way'!X452^(1/3)*COS(('OddsRatio_working_3-way'!Y452+4*PI())/3)</f>
        <v>-0.19335844802257962</v>
      </c>
      <c r="AC452" s="11">
        <f>'OddsRatio_working_3-way'!X452^(1/3)*SIN('OddsRatio_working_3-way'!Y452/3)</f>
        <v>7.5952866599550278E-2</v>
      </c>
      <c r="AD452" s="11">
        <f>'OddsRatio_working_3-way'!X452^(1/3)*SIN(('OddsRatio_working_3-way'!Y452+2*PI())/3)</f>
        <v>0.41085952264732395</v>
      </c>
      <c r="AE452" s="11">
        <f>'OddsRatio_working_3-way'!X452^(1/3)*SIN(('OddsRatio_working_3-way'!Y452+4*PI())/3)</f>
        <v>-0.48681238924687426</v>
      </c>
      <c r="AF452" s="11">
        <f>-'OddsRatio_working_3-way'!U452/(3*'OddsRatio_working_3-way'!X452^(1/3))*COS(('OddsRatio_working_3-way'!Y452)/3)</f>
        <v>0.51827111997608122</v>
      </c>
      <c r="AG452" s="11">
        <f>-'OddsRatio_working_3-way'!U452/(3*'OddsRatio_working_3-way'!X452^(1/3))*COS(('OddsRatio_working_3-way'!Y452+2*PI())/3)</f>
        <v>-0.32491267195350176</v>
      </c>
      <c r="AH452" s="11">
        <f>-'OddsRatio_working_3-way'!U452/(3*'OddsRatio_working_3-way'!X452^(1/3))*COS(('OddsRatio_working_3-way'!Y452+4*PI())/3)</f>
        <v>-0.19335844802257954</v>
      </c>
      <c r="AI452" s="11">
        <f>'OddsRatio_working_3-way'!U452/(3*'OddsRatio_working_3-way'!X452^(1/3))*SIN(('OddsRatio_working_3-way'!Y452)/3)</f>
        <v>-7.5952866599550251E-2</v>
      </c>
      <c r="AJ452" s="11">
        <f>'OddsRatio_working_3-way'!U452/(3*'OddsRatio_working_3-way'!X452^(1/3))*SIN(('OddsRatio_working_3-way'!Y452+2*PI())/3)</f>
        <v>-0.41085952264732378</v>
      </c>
      <c r="AK452" s="11">
        <f>'OddsRatio_working_3-way'!U452/(3*'OddsRatio_working_3-way'!X452^(1/3))*SIN(('OddsRatio_working_3-way'!Y452+4*PI())/3)</f>
        <v>0.48681238924687403</v>
      </c>
      <c r="AL452" s="11">
        <f>'OddsRatio_working_3-way'!Z452+'OddsRatio_working_3-way'!AF452</f>
        <v>1.0365422399521627</v>
      </c>
      <c r="AM452" s="11">
        <f>'OddsRatio_working_3-way'!AA452+'OddsRatio_working_3-way'!AG452</f>
        <v>-0.64982534390700364</v>
      </c>
      <c r="AN452" s="11">
        <f>'OddsRatio_working_3-way'!AB452+'OddsRatio_working_3-way'!AH452</f>
        <v>-0.38671689604515913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1.0365422399521627</v>
      </c>
      <c r="AS452" s="11">
        <f>IF(('OddsRatio_working_3-way'!X452=0),IF(Q452&gt;0,-Q452^(1/3),(-Q452)^(1/3)),'OddsRatio_working_3-way'!AM452-'OddsRatio_working_3-way'!R452/3)</f>
        <v>-0.64982534390700364</v>
      </c>
      <c r="AT452" s="11">
        <f>IF(('OddsRatio_working_3-way'!X452=0),IF(Q452&gt;0,-Q452^(1/3),(-Q452)^(1/3)),'OddsRatio_working_3-way'!AN452-'OddsRatio_working_3-way'!R452/3)</f>
        <v>-0.38671689604515913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1.19</v>
      </c>
      <c r="B453" s="4">
        <f>IF('True_Odds_Calculator_3-way'!B454="","",'True_Odds_Calculator_3-way'!B454)</f>
        <v>7.77</v>
      </c>
      <c r="C453" s="4">
        <f>IF('True_Odds_Calculator_3-way'!C454="","",'True_Odds_Calculator_3-way'!C454)</f>
        <v>17.149999999999999</v>
      </c>
      <c r="D453" s="9">
        <f t="shared" si="104"/>
        <v>0.82770236495640137</v>
      </c>
      <c r="E453" s="9">
        <f t="shared" si="105"/>
        <v>0.11880430517353914</v>
      </c>
      <c r="F453" s="9">
        <f t="shared" si="106"/>
        <v>5.3493329870059572E-2</v>
      </c>
      <c r="G453" s="9">
        <f t="shared" si="107"/>
        <v>1.0955987278977628</v>
      </c>
      <c r="H453" s="9">
        <f t="shared" si="108"/>
        <v>1.2081637583005749</v>
      </c>
      <c r="I453" s="9">
        <f t="shared" si="109"/>
        <v>8.417203387867854</v>
      </c>
      <c r="J453" s="9">
        <f t="shared" si="110"/>
        <v>18.693919455548869</v>
      </c>
      <c r="K453" s="11">
        <f t="shared" si="111"/>
        <v>0.84033613445378152</v>
      </c>
      <c r="L453" s="11">
        <f t="shared" si="112"/>
        <v>0.1287001287001287</v>
      </c>
      <c r="M453" s="11">
        <f t="shared" si="113"/>
        <v>5.830903790087464E-2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-0.13100343754237975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0.14573633408922629</v>
      </c>
      <c r="Q453" s="11">
        <f>2*'OddsRatio_working_3-way'!K453*'OddsRatio_working_3-way'!L453*'OddsRatio_working_3-way'!M453</f>
        <v>1.2612404507938234E-2</v>
      </c>
      <c r="R453" s="11">
        <f t="shared" si="114"/>
        <v>0</v>
      </c>
      <c r="S453" s="11">
        <f t="shared" si="115"/>
        <v>-1.1124619080478741</v>
      </c>
      <c r="T453" s="11">
        <f t="shared" si="116"/>
        <v>-9.627537066619421E-2</v>
      </c>
      <c r="U453" s="11">
        <f>'OddsRatio_working_3-way'!S453-'OddsRatio_working_3-way'!R453^2/3</f>
        <v>-1.1124619080478741</v>
      </c>
      <c r="V453" s="11">
        <f>'OddsRatio_working_3-way'!S453*'OddsRatio_working_3-way'!R453/3-2*'OddsRatio_working_3-way'!R453^3/27-'OddsRatio_working_3-way'!T453</f>
        <v>9.627537066619421E-2</v>
      </c>
      <c r="W453" s="11">
        <f>'OddsRatio_working_3-way'!V453^2+4*'OddsRatio_working_3-way'!U453^3/27</f>
        <v>-0.19469418614972056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0.22581138874436429</v>
      </c>
      <c r="Y453" s="11">
        <f>IF('OddsRatio_working_3-way'!W453&gt;=0,IF('OddsRatio_working_3-way'!V453+SQRT('OddsRatio_working_3-way'!W453)&gt;0,0,PI()),ACOS('OddsRatio_working_3-way'!V453/(2*'OddsRatio_working_3-way'!X453)))</f>
        <v>1.3559712625655937</v>
      </c>
      <c r="Z453" s="11">
        <f>'OddsRatio_working_3-way'!X453^(1/3)*COS('OddsRatio_working_3-way'!Y453/3)</f>
        <v>0.5477993639488814</v>
      </c>
      <c r="AA453" s="11">
        <f>'OddsRatio_working_3-way'!X453^(1/3)*COS(('OddsRatio_working_3-way'!Y453+2*PI())/3)</f>
        <v>-0.5042306821782111</v>
      </c>
      <c r="AB453" s="11">
        <f>'OddsRatio_working_3-way'!X453^(1/3)*COS(('OddsRatio_working_3-way'!Y453+4*PI())/3)</f>
        <v>-4.3568681770670498E-2</v>
      </c>
      <c r="AC453" s="11">
        <f>'OddsRatio_working_3-way'!X453^(1/3)*SIN('OddsRatio_working_3-way'!Y453/3)</f>
        <v>0.26596332994072514</v>
      </c>
      <c r="AD453" s="11">
        <f>'OddsRatio_working_3-way'!X453^(1/3)*SIN(('OddsRatio_working_3-way'!Y453+2*PI())/3)</f>
        <v>0.34142650038632616</v>
      </c>
      <c r="AE453" s="11">
        <f>'OddsRatio_working_3-way'!X453^(1/3)*SIN(('OddsRatio_working_3-way'!Y453+4*PI())/3)</f>
        <v>-0.60738983032705118</v>
      </c>
      <c r="AF453" s="11">
        <f>-'OddsRatio_working_3-way'!U453/(3*'OddsRatio_working_3-way'!X453^(1/3))*COS(('OddsRatio_working_3-way'!Y453)/3)</f>
        <v>0.5477993639488814</v>
      </c>
      <c r="AG453" s="11">
        <f>-'OddsRatio_working_3-way'!U453/(3*'OddsRatio_working_3-way'!X453^(1/3))*COS(('OddsRatio_working_3-way'!Y453+2*PI())/3)</f>
        <v>-0.5042306821782111</v>
      </c>
      <c r="AH453" s="11">
        <f>-'OddsRatio_working_3-way'!U453/(3*'OddsRatio_working_3-way'!X453^(1/3))*COS(('OddsRatio_working_3-way'!Y453+4*PI())/3)</f>
        <v>-4.3568681770670498E-2</v>
      </c>
      <c r="AI453" s="11">
        <f>'OddsRatio_working_3-way'!U453/(3*'OddsRatio_working_3-way'!X453^(1/3))*SIN(('OddsRatio_working_3-way'!Y453)/3)</f>
        <v>-0.26596332994072514</v>
      </c>
      <c r="AJ453" s="11">
        <f>'OddsRatio_working_3-way'!U453/(3*'OddsRatio_working_3-way'!X453^(1/3))*SIN(('OddsRatio_working_3-way'!Y453+2*PI())/3)</f>
        <v>-0.34142650038632616</v>
      </c>
      <c r="AK453" s="11">
        <f>'OddsRatio_working_3-way'!U453/(3*'OddsRatio_working_3-way'!X453^(1/3))*SIN(('OddsRatio_working_3-way'!Y453+4*PI())/3)</f>
        <v>0.60738983032705118</v>
      </c>
      <c r="AL453" s="11">
        <f>'OddsRatio_working_3-way'!Z453+'OddsRatio_working_3-way'!AF453</f>
        <v>1.0955987278977628</v>
      </c>
      <c r="AM453" s="11">
        <f>'OddsRatio_working_3-way'!AA453+'OddsRatio_working_3-way'!AG453</f>
        <v>-1.0084613643564222</v>
      </c>
      <c r="AN453" s="11">
        <f>'OddsRatio_working_3-way'!AB453+'OddsRatio_working_3-way'!AH453</f>
        <v>-8.7137363541340995E-2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1.0955987278977628</v>
      </c>
      <c r="AS453" s="11">
        <f>IF(('OddsRatio_working_3-way'!X453=0),IF(Q453&gt;0,-Q453^(1/3),(-Q453)^(1/3)),'OddsRatio_working_3-way'!AM453-'OddsRatio_working_3-way'!R453/3)</f>
        <v>-1.0084613643564222</v>
      </c>
      <c r="AT453" s="11">
        <f>IF(('OddsRatio_working_3-way'!X453=0),IF(Q453&gt;0,-Q453^(1/3),(-Q453)^(1/3)),'OddsRatio_working_3-way'!AN453-'OddsRatio_working_3-way'!R453/3)</f>
        <v>-8.7137363541340995E-2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3.35</v>
      </c>
      <c r="B454" s="4">
        <f>IF('True_Odds_Calculator_3-way'!B455="","",'True_Odds_Calculator_3-way'!B455)</f>
        <v>3.31</v>
      </c>
      <c r="C454" s="4">
        <f>IF('True_Odds_Calculator_3-way'!C455="","",'True_Odds_Calculator_3-way'!C455)</f>
        <v>2.37</v>
      </c>
      <c r="D454" s="9">
        <f t="shared" si="104"/>
        <v>0.29140471445394717</v>
      </c>
      <c r="E454" s="9">
        <f t="shared" si="105"/>
        <v>0.29496231282469337</v>
      </c>
      <c r="F454" s="9">
        <f t="shared" si="106"/>
        <v>0.41363297272135968</v>
      </c>
      <c r="G454" s="9">
        <f t="shared" si="107"/>
        <v>1.0347461581327786</v>
      </c>
      <c r="H454" s="9">
        <f t="shared" si="108"/>
        <v>3.4316534716120297</v>
      </c>
      <c r="I454" s="9">
        <f t="shared" si="109"/>
        <v>3.390263625286718</v>
      </c>
      <c r="J454" s="9">
        <f t="shared" si="110"/>
        <v>2.417602236641907</v>
      </c>
      <c r="K454" s="11">
        <f t="shared" si="111"/>
        <v>0.29850746268656714</v>
      </c>
      <c r="L454" s="11">
        <f t="shared" si="112"/>
        <v>0.30211480362537763</v>
      </c>
      <c r="M454" s="11">
        <f t="shared" si="113"/>
        <v>0.42194092827004215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-0.28299532586788811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0.22945428123446401</v>
      </c>
      <c r="Q454" s="11">
        <f>2*'OddsRatio_working_3-way'!K454*'OddsRatio_working_3-way'!L454*'OddsRatio_working_3-way'!M454</f>
        <v>7.6104239215410943E-2</v>
      </c>
      <c r="R454" s="11">
        <f t="shared" si="114"/>
        <v>0</v>
      </c>
      <c r="S454" s="11">
        <f t="shared" si="115"/>
        <v>-0.81080590476459358</v>
      </c>
      <c r="T454" s="11">
        <f t="shared" si="116"/>
        <v>-0.26892401484729467</v>
      </c>
      <c r="U454" s="11">
        <f>'OddsRatio_working_3-way'!S454-'OddsRatio_working_3-way'!R454^2/3</f>
        <v>-0.81080590476459358</v>
      </c>
      <c r="V454" s="11">
        <f>'OddsRatio_working_3-way'!S454*'OddsRatio_working_3-way'!R454/3-2*'OddsRatio_working_3-way'!R454^3/27-'OddsRatio_working_3-way'!T454</f>
        <v>0.26892401484729467</v>
      </c>
      <c r="W454" s="11">
        <f>'OddsRatio_working_3-way'!V454^2+4*'OddsRatio_working_3-way'!U454^3/27</f>
        <v>-6.6471099590076355E-3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0.14050554768459819</v>
      </c>
      <c r="Y454" s="11">
        <f>IF('OddsRatio_working_3-way'!W454&gt;=0,IF('OddsRatio_working_3-way'!V454+SQRT('OddsRatio_working_3-way'!W454)&gt;0,0,PI()),ACOS('OddsRatio_working_3-way'!V454/(2*'OddsRatio_working_3-way'!X454)))</f>
        <v>0.29436290531407927</v>
      </c>
      <c r="Z454" s="11">
        <f>'OddsRatio_working_3-way'!X454^(1/3)*COS('OddsRatio_working_3-way'!Y454/3)</f>
        <v>0.5173730790663893</v>
      </c>
      <c r="AA454" s="11">
        <f>'OddsRatio_working_3-way'!X454^(1/3)*COS(('OddsRatio_working_3-way'!Y454+2*PI())/3)</f>
        <v>-0.30279208322297491</v>
      </c>
      <c r="AB454" s="11">
        <f>'OddsRatio_working_3-way'!X454^(1/3)*COS(('OddsRatio_working_3-way'!Y454+4*PI())/3)</f>
        <v>-0.21458099584341453</v>
      </c>
      <c r="AC454" s="11">
        <f>'OddsRatio_working_3-way'!X454^(1/3)*SIN('OddsRatio_working_3-way'!Y454/3)</f>
        <v>5.0928695044098984E-2</v>
      </c>
      <c r="AD454" s="11">
        <f>'OddsRatio_working_3-way'!X454^(1/3)*SIN(('OddsRatio_working_3-way'!Y454+2*PI())/3)</f>
        <v>0.42259388218361871</v>
      </c>
      <c r="AE454" s="11">
        <f>'OddsRatio_working_3-way'!X454^(1/3)*SIN(('OddsRatio_working_3-way'!Y454+4*PI())/3)</f>
        <v>-0.47352257722771751</v>
      </c>
      <c r="AF454" s="11">
        <f>-'OddsRatio_working_3-way'!U454/(3*'OddsRatio_working_3-way'!X454^(1/3))*COS(('OddsRatio_working_3-way'!Y454)/3)</f>
        <v>0.5173730790663893</v>
      </c>
      <c r="AG454" s="11">
        <f>-'OddsRatio_working_3-way'!U454/(3*'OddsRatio_working_3-way'!X454^(1/3))*COS(('OddsRatio_working_3-way'!Y454+2*PI())/3)</f>
        <v>-0.30279208322297491</v>
      </c>
      <c r="AH454" s="11">
        <f>-'OddsRatio_working_3-way'!U454/(3*'OddsRatio_working_3-way'!X454^(1/3))*COS(('OddsRatio_working_3-way'!Y454+4*PI())/3)</f>
        <v>-0.21458099584341453</v>
      </c>
      <c r="AI454" s="11">
        <f>'OddsRatio_working_3-way'!U454/(3*'OddsRatio_working_3-way'!X454^(1/3))*SIN(('OddsRatio_working_3-way'!Y454)/3)</f>
        <v>-5.0928695044098984E-2</v>
      </c>
      <c r="AJ454" s="11">
        <f>'OddsRatio_working_3-way'!U454/(3*'OddsRatio_working_3-way'!X454^(1/3))*SIN(('OddsRatio_working_3-way'!Y454+2*PI())/3)</f>
        <v>-0.42259388218361871</v>
      </c>
      <c r="AK454" s="11">
        <f>'OddsRatio_working_3-way'!U454/(3*'OddsRatio_working_3-way'!X454^(1/3))*SIN(('OddsRatio_working_3-way'!Y454+4*PI())/3)</f>
        <v>0.47352257722771751</v>
      </c>
      <c r="AL454" s="11">
        <f>'OddsRatio_working_3-way'!Z454+'OddsRatio_working_3-way'!AF454</f>
        <v>1.0347461581327786</v>
      </c>
      <c r="AM454" s="11">
        <f>'OddsRatio_working_3-way'!AA454+'OddsRatio_working_3-way'!AG454</f>
        <v>-0.60558416644594981</v>
      </c>
      <c r="AN454" s="11">
        <f>'OddsRatio_working_3-way'!AB454+'OddsRatio_working_3-way'!AH454</f>
        <v>-0.42916199168682906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1.0347461581327786</v>
      </c>
      <c r="AS454" s="11">
        <f>IF(('OddsRatio_working_3-way'!X454=0),IF(Q454&gt;0,-Q454^(1/3),(-Q454)^(1/3)),'OddsRatio_working_3-way'!AM454-'OddsRatio_working_3-way'!R454/3)</f>
        <v>-0.60558416644594981</v>
      </c>
      <c r="AT454" s="11">
        <f>IF(('OddsRatio_working_3-way'!X454=0),IF(Q454&gt;0,-Q454^(1/3),(-Q454)^(1/3)),'OddsRatio_working_3-way'!AN454-'OddsRatio_working_3-way'!R454/3)</f>
        <v>-0.42916199168682906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2.62</v>
      </c>
      <c r="B455" s="4">
        <f>IF('True_Odds_Calculator_3-way'!B456="","",'True_Odds_Calculator_3-way'!B456)</f>
        <v>3.34</v>
      </c>
      <c r="C455" s="4">
        <f>IF('True_Odds_Calculator_3-way'!C456="","",'True_Odds_Calculator_3-way'!C456)</f>
        <v>2.93</v>
      </c>
      <c r="D455" s="9">
        <f t="shared" si="104"/>
        <v>0.3737935699420516</v>
      </c>
      <c r="E455" s="9">
        <f t="shared" si="105"/>
        <v>0.29241139425193186</v>
      </c>
      <c r="F455" s="9">
        <f t="shared" si="106"/>
        <v>0.33379503580601649</v>
      </c>
      <c r="G455" s="9">
        <f t="shared" si="107"/>
        <v>1.0341193913743405</v>
      </c>
      <c r="H455" s="9">
        <f t="shared" si="108"/>
        <v>2.6752734140264312</v>
      </c>
      <c r="I455" s="9">
        <f t="shared" si="109"/>
        <v>3.4198393758159558</v>
      </c>
      <c r="J455" s="9">
        <f t="shared" si="110"/>
        <v>2.9958504253524776</v>
      </c>
      <c r="K455" s="11">
        <f t="shared" si="111"/>
        <v>0.38167938931297707</v>
      </c>
      <c r="L455" s="11">
        <f t="shared" si="112"/>
        <v>0.29940119760479045</v>
      </c>
      <c r="M455" s="11">
        <f t="shared" si="113"/>
        <v>0.34129692832764502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-0.28534666591575197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0.22972058644350565</v>
      </c>
      <c r="Q455" s="11">
        <f>2*'OddsRatio_working_3-way'!K455*'OddsRatio_working_3-way'!L455*'OddsRatio_working_3-way'!M455</f>
        <v>7.8003594717658956E-2</v>
      </c>
      <c r="R455" s="11">
        <f t="shared" si="114"/>
        <v>0</v>
      </c>
      <c r="S455" s="11">
        <f t="shared" si="115"/>
        <v>-0.80505789582742204</v>
      </c>
      <c r="T455" s="11">
        <f t="shared" si="116"/>
        <v>-0.27336431097705327</v>
      </c>
      <c r="U455" s="11">
        <f>'OddsRatio_working_3-way'!S455-'OddsRatio_working_3-way'!R455^2/3</f>
        <v>-0.80505789582742204</v>
      </c>
      <c r="V455" s="11">
        <f>'OddsRatio_working_3-way'!S455*'OddsRatio_working_3-way'!R455/3-2*'OddsRatio_working_3-way'!R455^3/27-'OddsRatio_working_3-way'!T455</f>
        <v>0.27336431097705327</v>
      </c>
      <c r="W455" s="11">
        <f>'OddsRatio_working_3-way'!V455^2+4*'OddsRatio_working_3-way'!U455^3/27</f>
        <v>-2.5716108063806031E-3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0.13901407961276771</v>
      </c>
      <c r="Y455" s="11">
        <f>IF('OddsRatio_working_3-way'!W455&gt;=0,IF('OddsRatio_working_3-way'!V455+SQRT('OddsRatio_working_3-way'!W455)&gt;0,0,PI()),ACOS('OddsRatio_working_3-way'!V455/(2*'OddsRatio_working_3-way'!X455)))</f>
        <v>0.18342215209944346</v>
      </c>
      <c r="Z455" s="11">
        <f>'OddsRatio_working_3-way'!X455^(1/3)*COS('OddsRatio_working_3-way'!Y455/3)</f>
        <v>0.51705969568717025</v>
      </c>
      <c r="AA455" s="11">
        <f>'OddsRatio_working_3-way'!X455^(1/3)*COS(('OddsRatio_working_3-way'!Y455+2*PI())/3)</f>
        <v>-0.2859420217590869</v>
      </c>
      <c r="AB455" s="11">
        <f>'OddsRatio_working_3-way'!X455^(1/3)*COS(('OddsRatio_working_3-way'!Y455+4*PI())/3)</f>
        <v>-0.23111767392808355</v>
      </c>
      <c r="AC455" s="11">
        <f>'OddsRatio_working_3-way'!X455^(1/3)*SIN('OddsRatio_working_3-way'!Y455/3)</f>
        <v>3.1652851978375696E-2</v>
      </c>
      <c r="AD455" s="11">
        <f>'OddsRatio_working_3-way'!X455^(1/3)*SIN(('OddsRatio_working_3-way'!Y455+2*PI())/3)</f>
        <v>0.43196040574895272</v>
      </c>
      <c r="AE455" s="11">
        <f>'OddsRatio_working_3-way'!X455^(1/3)*SIN(('OddsRatio_working_3-way'!Y455+4*PI())/3)</f>
        <v>-0.4636132577273282</v>
      </c>
      <c r="AF455" s="11">
        <f>-'OddsRatio_working_3-way'!U455/(3*'OddsRatio_working_3-way'!X455^(1/3))*COS(('OddsRatio_working_3-way'!Y455)/3)</f>
        <v>0.51705969568717025</v>
      </c>
      <c r="AG455" s="11">
        <f>-'OddsRatio_working_3-way'!U455/(3*'OddsRatio_working_3-way'!X455^(1/3))*COS(('OddsRatio_working_3-way'!Y455+2*PI())/3)</f>
        <v>-0.2859420217590869</v>
      </c>
      <c r="AH455" s="11">
        <f>-'OddsRatio_working_3-way'!U455/(3*'OddsRatio_working_3-way'!X455^(1/3))*COS(('OddsRatio_working_3-way'!Y455+4*PI())/3)</f>
        <v>-0.23111767392808355</v>
      </c>
      <c r="AI455" s="11">
        <f>'OddsRatio_working_3-way'!U455/(3*'OddsRatio_working_3-way'!X455^(1/3))*SIN(('OddsRatio_working_3-way'!Y455)/3)</f>
        <v>-3.1652851978375696E-2</v>
      </c>
      <c r="AJ455" s="11">
        <f>'OddsRatio_working_3-way'!U455/(3*'OddsRatio_working_3-way'!X455^(1/3))*SIN(('OddsRatio_working_3-way'!Y455+2*PI())/3)</f>
        <v>-0.43196040574895272</v>
      </c>
      <c r="AK455" s="11">
        <f>'OddsRatio_working_3-way'!U455/(3*'OddsRatio_working_3-way'!X455^(1/3))*SIN(('OddsRatio_working_3-way'!Y455+4*PI())/3)</f>
        <v>0.4636132577273282</v>
      </c>
      <c r="AL455" s="11">
        <f>'OddsRatio_working_3-way'!Z455+'OddsRatio_working_3-way'!AF455</f>
        <v>1.0341193913743405</v>
      </c>
      <c r="AM455" s="11">
        <f>'OddsRatio_working_3-way'!AA455+'OddsRatio_working_3-way'!AG455</f>
        <v>-0.57188404351817379</v>
      </c>
      <c r="AN455" s="11">
        <f>'OddsRatio_working_3-way'!AB455+'OddsRatio_working_3-way'!AH455</f>
        <v>-0.4622353478561671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1.0341193913743405</v>
      </c>
      <c r="AS455" s="11">
        <f>IF(('OddsRatio_working_3-way'!X455=0),IF(Q455&gt;0,-Q455^(1/3),(-Q455)^(1/3)),'OddsRatio_working_3-way'!AM455-'OddsRatio_working_3-way'!R455/3)</f>
        <v>-0.57188404351817379</v>
      </c>
      <c r="AT455" s="11">
        <f>IF(('OddsRatio_working_3-way'!X455=0),IF(Q455&gt;0,-Q455^(1/3),(-Q455)^(1/3)),'OddsRatio_working_3-way'!AN455-'OddsRatio_working_3-way'!R455/3)</f>
        <v>-0.4622353478561671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3.88</v>
      </c>
      <c r="B456" s="4">
        <f>IF('True_Odds_Calculator_3-way'!B457="","",'True_Odds_Calculator_3-way'!B457)</f>
        <v>3.56</v>
      </c>
      <c r="C456" s="4">
        <f>IF('True_Odds_Calculator_3-way'!C457="","",'True_Odds_Calculator_3-way'!C457)</f>
        <v>2.0699999999999998</v>
      </c>
      <c r="D456" s="9">
        <f t="shared" si="104"/>
        <v>0.25128987730639235</v>
      </c>
      <c r="E456" s="9">
        <f t="shared" si="105"/>
        <v>0.27409155773058674</v>
      </c>
      <c r="F456" s="9">
        <f t="shared" si="106"/>
        <v>0.47461856496302118</v>
      </c>
      <c r="G456" s="9">
        <f t="shared" si="107"/>
        <v>1.0345374648138841</v>
      </c>
      <c r="H456" s="9">
        <f t="shared" si="108"/>
        <v>3.979467898663986</v>
      </c>
      <c r="I456" s="9">
        <f t="shared" si="109"/>
        <v>3.6484159099235431</v>
      </c>
      <c r="J456" s="9">
        <f t="shared" si="110"/>
        <v>2.1069550873508556</v>
      </c>
      <c r="K456" s="11">
        <f t="shared" si="111"/>
        <v>0.25773195876288663</v>
      </c>
      <c r="L456" s="11">
        <f t="shared" si="112"/>
        <v>0.2808988764044944</v>
      </c>
      <c r="M456" s="11">
        <f t="shared" si="113"/>
        <v>0.48309178743961356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-0.27590791653866109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0.22768211631471416</v>
      </c>
      <c r="Q456" s="11">
        <f>2*'OddsRatio_working_3-way'!K456*'OddsRatio_working_3-way'!L456*'OddsRatio_working_3-way'!M456</f>
        <v>6.9948422830941395E-2</v>
      </c>
      <c r="R456" s="11">
        <f t="shared" si="114"/>
        <v>0</v>
      </c>
      <c r="S456" s="11">
        <f t="shared" si="115"/>
        <v>-0.82521052375389392</v>
      </c>
      <c r="T456" s="11">
        <f t="shared" si="116"/>
        <v>-0.25352089823468332</v>
      </c>
      <c r="U456" s="11">
        <f>'OddsRatio_working_3-way'!S456-'OddsRatio_working_3-way'!R456^2/3</f>
        <v>-0.82521052375389392</v>
      </c>
      <c r="V456" s="11">
        <f>'OddsRatio_working_3-way'!S456*'OddsRatio_working_3-way'!R456/3-2*'OddsRatio_working_3-way'!R456^3/27-'OddsRatio_working_3-way'!T456</f>
        <v>0.25352089823468332</v>
      </c>
      <c r="W456" s="11">
        <f>'OddsRatio_working_3-way'!V456^2+4*'OddsRatio_working_3-way'!U456^3/27</f>
        <v>-1.8978353845973225E-2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0.14426641993867967</v>
      </c>
      <c r="Y456" s="11">
        <f>IF('OddsRatio_working_3-way'!W456&gt;=0,IF('OddsRatio_working_3-way'!V456+SQRT('OddsRatio_working_3-way'!W456)&gt;0,0,PI()),ACOS('OddsRatio_working_3-way'!V456/(2*'OddsRatio_working_3-way'!X456)))</f>
        <v>0.49775792603535307</v>
      </c>
      <c r="Z456" s="11">
        <f>'OddsRatio_working_3-way'!X456^(1/3)*COS('OddsRatio_working_3-way'!Y456/3)</f>
        <v>0.51726873240694216</v>
      </c>
      <c r="AA456" s="11">
        <f>'OddsRatio_working_3-way'!X456^(1/3)*COS(('OddsRatio_working_3-way'!Y456+2*PI())/3)</f>
        <v>-0.33365052975546805</v>
      </c>
      <c r="AB456" s="11">
        <f>'OddsRatio_working_3-way'!X456^(1/3)*COS(('OddsRatio_working_3-way'!Y456+4*PI())/3)</f>
        <v>-0.18361820265147424</v>
      </c>
      <c r="AC456" s="11">
        <f>'OddsRatio_working_3-way'!X456^(1/3)*SIN('OddsRatio_working_3-way'!Y456/3)</f>
        <v>8.6621204440636784E-2</v>
      </c>
      <c r="AD456" s="11">
        <f>'OddsRatio_working_3-way'!X456^(1/3)*SIN(('OddsRatio_working_3-way'!Y456+2*PI())/3)</f>
        <v>0.40465726062746843</v>
      </c>
      <c r="AE456" s="11">
        <f>'OddsRatio_working_3-way'!X456^(1/3)*SIN(('OddsRatio_working_3-way'!Y456+4*PI())/3)</f>
        <v>-0.49127846506810519</v>
      </c>
      <c r="AF456" s="11">
        <f>-'OddsRatio_working_3-way'!U456/(3*'OddsRatio_working_3-way'!X456^(1/3))*COS(('OddsRatio_working_3-way'!Y456)/3)</f>
        <v>0.51726873240694204</v>
      </c>
      <c r="AG456" s="11">
        <f>-'OddsRatio_working_3-way'!U456/(3*'OddsRatio_working_3-way'!X456^(1/3))*COS(('OddsRatio_working_3-way'!Y456+2*PI())/3)</f>
        <v>-0.33365052975546799</v>
      </c>
      <c r="AH456" s="11">
        <f>-'OddsRatio_working_3-way'!U456/(3*'OddsRatio_working_3-way'!X456^(1/3))*COS(('OddsRatio_working_3-way'!Y456+4*PI())/3)</f>
        <v>-0.18361820265147422</v>
      </c>
      <c r="AI456" s="11">
        <f>'OddsRatio_working_3-way'!U456/(3*'OddsRatio_working_3-way'!X456^(1/3))*SIN(('OddsRatio_working_3-way'!Y456)/3)</f>
        <v>-8.662120444063677E-2</v>
      </c>
      <c r="AJ456" s="11">
        <f>'OddsRatio_working_3-way'!U456/(3*'OddsRatio_working_3-way'!X456^(1/3))*SIN(('OddsRatio_working_3-way'!Y456+2*PI())/3)</f>
        <v>-0.40465726062746832</v>
      </c>
      <c r="AK456" s="11">
        <f>'OddsRatio_working_3-way'!U456/(3*'OddsRatio_working_3-way'!X456^(1/3))*SIN(('OddsRatio_working_3-way'!Y456+4*PI())/3)</f>
        <v>0.49127846506810507</v>
      </c>
      <c r="AL456" s="11">
        <f>'OddsRatio_working_3-way'!Z456+'OddsRatio_working_3-way'!AF456</f>
        <v>1.0345374648138841</v>
      </c>
      <c r="AM456" s="11">
        <f>'OddsRatio_working_3-way'!AA456+'OddsRatio_working_3-way'!AG456</f>
        <v>-0.6673010595109361</v>
      </c>
      <c r="AN456" s="11">
        <f>'OddsRatio_working_3-way'!AB456+'OddsRatio_working_3-way'!AH456</f>
        <v>-0.36723640530294843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1.0345374648138841</v>
      </c>
      <c r="AS456" s="11">
        <f>IF(('OddsRatio_working_3-way'!X456=0),IF(Q456&gt;0,-Q456^(1/3),(-Q456)^(1/3)),'OddsRatio_working_3-way'!AM456-'OddsRatio_working_3-way'!R456/3)</f>
        <v>-0.6673010595109361</v>
      </c>
      <c r="AT456" s="11">
        <f>IF(('OddsRatio_working_3-way'!X456=0),IF(Q456&gt;0,-Q456^(1/3),(-Q456)^(1/3)),'OddsRatio_working_3-way'!AN456-'OddsRatio_working_3-way'!R456/3)</f>
        <v>-0.36723640530294843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3.1</v>
      </c>
      <c r="B457" s="4">
        <f>IF('True_Odds_Calculator_3-way'!B458="","",'True_Odds_Calculator_3-way'!B458)</f>
        <v>3.16</v>
      </c>
      <c r="C457" s="4">
        <f>IF('True_Odds_Calculator_3-way'!C458="","",'True_Odds_Calculator_3-way'!C458)</f>
        <v>2.61</v>
      </c>
      <c r="D457" s="9">
        <f t="shared" si="104"/>
        <v>0.31536451200743093</v>
      </c>
      <c r="E457" s="9">
        <f t="shared" si="105"/>
        <v>0.30931401622342891</v>
      </c>
      <c r="F457" s="9">
        <f t="shared" si="106"/>
        <v>0.37532147176914032</v>
      </c>
      <c r="G457" s="9">
        <f t="shared" si="107"/>
        <v>1.0337780144279476</v>
      </c>
      <c r="H457" s="9">
        <f t="shared" si="108"/>
        <v>3.1709338302986896</v>
      </c>
      <c r="I457" s="9">
        <f t="shared" si="109"/>
        <v>3.2329605111643667</v>
      </c>
      <c r="J457" s="9">
        <f t="shared" si="110"/>
        <v>2.6643826032289954</v>
      </c>
      <c r="K457" s="11">
        <f t="shared" si="111"/>
        <v>0.32258064516129031</v>
      </c>
      <c r="L457" s="11">
        <f t="shared" si="112"/>
        <v>0.31645569620253161</v>
      </c>
      <c r="M457" s="11">
        <f t="shared" si="113"/>
        <v>0.38314176245210729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-0.2856338266146633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0.22958780579765919</v>
      </c>
      <c r="Q457" s="11">
        <f>2*'OddsRatio_working_3-way'!K457*'OddsRatio_working_3-way'!L457*'OddsRatio_working_3-way'!M457</f>
        <v>7.8224124632933295E-2</v>
      </c>
      <c r="R457" s="11">
        <f t="shared" si="114"/>
        <v>0</v>
      </c>
      <c r="S457" s="11">
        <f t="shared" si="115"/>
        <v>-0.80378367127849515</v>
      </c>
      <c r="T457" s="11">
        <f t="shared" si="116"/>
        <v>-0.27386155750544983</v>
      </c>
      <c r="U457" s="11">
        <f>'OddsRatio_working_3-way'!S457-'OddsRatio_working_3-way'!R457^2/3</f>
        <v>-0.80378367127849515</v>
      </c>
      <c r="V457" s="11">
        <f>'OddsRatio_working_3-way'!S457*'OddsRatio_working_3-way'!R457/3-2*'OddsRatio_working_3-way'!R457^3/27-'OddsRatio_working_3-way'!T457</f>
        <v>0.27386155750544983</v>
      </c>
      <c r="W457" s="11">
        <f>'OddsRatio_working_3-way'!V457^2+4*'OddsRatio_working_3-way'!U457^3/27</f>
        <v>-1.9330416653426108E-3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0.1386841684770232</v>
      </c>
      <c r="Y457" s="11">
        <f>IF('OddsRatio_working_3-way'!W457&gt;=0,IF('OddsRatio_working_3-way'!V457+SQRT('OddsRatio_working_3-way'!W457)&gt;0,0,PI()),ACOS('OddsRatio_working_3-way'!V457/(2*'OddsRatio_working_3-way'!X457)))</f>
        <v>0.15918400022596013</v>
      </c>
      <c r="Z457" s="11">
        <f>'OddsRatio_working_3-way'!X457^(1/3)*COS('OddsRatio_working_3-way'!Y457/3)</f>
        <v>0.51688900721397379</v>
      </c>
      <c r="AA457" s="11">
        <f>'OddsRatio_working_3-way'!X457^(1/3)*COS(('OddsRatio_working_3-way'!Y457+2*PI())/3)</f>
        <v>-0.28221914315500457</v>
      </c>
      <c r="AB457" s="11">
        <f>'OddsRatio_working_3-way'!X457^(1/3)*COS(('OddsRatio_working_3-way'!Y457+4*PI())/3)</f>
        <v>-0.23466986405896953</v>
      </c>
      <c r="AC457" s="11">
        <f>'OddsRatio_working_3-way'!X457^(1/3)*SIN('OddsRatio_working_3-way'!Y457/3)</f>
        <v>2.7452589085868666E-2</v>
      </c>
      <c r="AD457" s="11">
        <f>'OddsRatio_working_3-way'!X457^(1/3)*SIN(('OddsRatio_working_3-way'!Y457+2*PI())/3)</f>
        <v>0.433912716641285</v>
      </c>
      <c r="AE457" s="11">
        <f>'OddsRatio_working_3-way'!X457^(1/3)*SIN(('OddsRatio_working_3-way'!Y457+4*PI())/3)</f>
        <v>-0.46136530572715345</v>
      </c>
      <c r="AF457" s="11">
        <f>-'OddsRatio_working_3-way'!U457/(3*'OddsRatio_working_3-way'!X457^(1/3))*COS(('OddsRatio_working_3-way'!Y457)/3)</f>
        <v>0.51688900721397379</v>
      </c>
      <c r="AG457" s="11">
        <f>-'OddsRatio_working_3-way'!U457/(3*'OddsRatio_working_3-way'!X457^(1/3))*COS(('OddsRatio_working_3-way'!Y457+2*PI())/3)</f>
        <v>-0.28221914315500457</v>
      </c>
      <c r="AH457" s="11">
        <f>-'OddsRatio_working_3-way'!U457/(3*'OddsRatio_working_3-way'!X457^(1/3))*COS(('OddsRatio_working_3-way'!Y457+4*PI())/3)</f>
        <v>-0.23466986405896953</v>
      </c>
      <c r="AI457" s="11">
        <f>'OddsRatio_working_3-way'!U457/(3*'OddsRatio_working_3-way'!X457^(1/3))*SIN(('OddsRatio_working_3-way'!Y457)/3)</f>
        <v>-2.7452589085868666E-2</v>
      </c>
      <c r="AJ457" s="11">
        <f>'OddsRatio_working_3-way'!U457/(3*'OddsRatio_working_3-way'!X457^(1/3))*SIN(('OddsRatio_working_3-way'!Y457+2*PI())/3)</f>
        <v>-0.433912716641285</v>
      </c>
      <c r="AK457" s="11">
        <f>'OddsRatio_working_3-way'!U457/(3*'OddsRatio_working_3-way'!X457^(1/3))*SIN(('OddsRatio_working_3-way'!Y457+4*PI())/3)</f>
        <v>0.46136530572715345</v>
      </c>
      <c r="AL457" s="11">
        <f>'OddsRatio_working_3-way'!Z457+'OddsRatio_working_3-way'!AF457</f>
        <v>1.0337780144279476</v>
      </c>
      <c r="AM457" s="11">
        <f>'OddsRatio_working_3-way'!AA457+'OddsRatio_working_3-way'!AG457</f>
        <v>-0.56443828631000914</v>
      </c>
      <c r="AN457" s="11">
        <f>'OddsRatio_working_3-way'!AB457+'OddsRatio_working_3-way'!AH457</f>
        <v>-0.46933972811793906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1.0337780144279476</v>
      </c>
      <c r="AS457" s="11">
        <f>IF(('OddsRatio_working_3-way'!X457=0),IF(Q457&gt;0,-Q457^(1/3),(-Q457)^(1/3)),'OddsRatio_working_3-way'!AM457-'OddsRatio_working_3-way'!R457/3)</f>
        <v>-0.56443828631000914</v>
      </c>
      <c r="AT457" s="11">
        <f>IF(('OddsRatio_working_3-way'!X457=0),IF(Q457&gt;0,-Q457^(1/3),(-Q457)^(1/3)),'OddsRatio_working_3-way'!AN457-'OddsRatio_working_3-way'!R457/3)</f>
        <v>-0.46933972811793906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1.88</v>
      </c>
      <c r="B458" s="4">
        <f>IF('True_Odds_Calculator_3-way'!B459="","",'True_Odds_Calculator_3-way'!B459)</f>
        <v>3.58</v>
      </c>
      <c r="C458" s="4">
        <f>IF('True_Odds_Calculator_3-way'!C459="","",'True_Odds_Calculator_3-way'!C459)</f>
        <v>4.71</v>
      </c>
      <c r="D458" s="9">
        <f t="shared" si="104"/>
        <v>0.52235483862234644</v>
      </c>
      <c r="E458" s="9">
        <f t="shared" si="105"/>
        <v>0.27167442926504604</v>
      </c>
      <c r="F458" s="9">
        <f t="shared" si="106"/>
        <v>0.20597073211260777</v>
      </c>
      <c r="G458" s="9">
        <f t="shared" si="107"/>
        <v>1.0390993867427847</v>
      </c>
      <c r="H458" s="9">
        <f t="shared" si="108"/>
        <v>1.9144074603336503</v>
      </c>
      <c r="I458" s="9">
        <f t="shared" si="109"/>
        <v>3.6808764177963851</v>
      </c>
      <c r="J458" s="9">
        <f t="shared" si="110"/>
        <v>4.8550587248157306</v>
      </c>
      <c r="K458" s="11">
        <f t="shared" si="111"/>
        <v>0.53191489361702127</v>
      </c>
      <c r="L458" s="11">
        <f t="shared" si="112"/>
        <v>0.27932960893854747</v>
      </c>
      <c r="M458" s="11">
        <f t="shared" si="113"/>
        <v>0.21231422505307856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-0.26571404128127463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0.2261816524471908</v>
      </c>
      <c r="Q458" s="11">
        <f>2*'OddsRatio_working_3-way'!K458*'OddsRatio_working_3-way'!L458*'OddsRatio_working_3-way'!M458</f>
        <v>6.3091116442731049E-2</v>
      </c>
      <c r="R458" s="11">
        <f t="shared" si="114"/>
        <v>0</v>
      </c>
      <c r="S458" s="11">
        <f t="shared" si="115"/>
        <v>-0.8512220556977026</v>
      </c>
      <c r="T458" s="11">
        <f t="shared" si="116"/>
        <v>-0.23743990396030756</v>
      </c>
      <c r="U458" s="11">
        <f>'OddsRatio_working_3-way'!S458-'OddsRatio_working_3-way'!R458^2/3</f>
        <v>-0.8512220556977026</v>
      </c>
      <c r="V458" s="11">
        <f>'OddsRatio_working_3-way'!S458*'OddsRatio_working_3-way'!R458/3-2*'OddsRatio_working_3-way'!R458^3/27-'OddsRatio_working_3-way'!T458</f>
        <v>0.23743990396030756</v>
      </c>
      <c r="W458" s="11">
        <f>'OddsRatio_working_3-way'!V458^2+4*'OddsRatio_working_3-way'!U458^3/27</f>
        <v>-3.4996753603044384E-2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0.15114104471959666</v>
      </c>
      <c r="Y458" s="11">
        <f>IF('OddsRatio_working_3-way'!W458&gt;=0,IF('OddsRatio_working_3-way'!V458+SQRT('OddsRatio_working_3-way'!W458)&gt;0,0,PI()),ACOS('OddsRatio_working_3-way'!V458/(2*'OddsRatio_working_3-way'!X458)))</f>
        <v>0.66730699002844052</v>
      </c>
      <c r="Z458" s="11">
        <f>'OddsRatio_working_3-way'!X458^(1/3)*COS('OddsRatio_working_3-way'!Y458/3)</f>
        <v>0.51954969337139245</v>
      </c>
      <c r="AA458" s="11">
        <f>'OddsRatio_working_3-way'!X458^(1/3)*COS(('OddsRatio_working_3-way'!Y458+2*PI())/3)</f>
        <v>-0.36154223346896153</v>
      </c>
      <c r="AB458" s="11">
        <f>'OddsRatio_working_3-way'!X458^(1/3)*COS(('OddsRatio_working_3-way'!Y458+4*PI())/3)</f>
        <v>-0.15800745990243115</v>
      </c>
      <c r="AC458" s="11">
        <f>'OddsRatio_working_3-way'!X458^(1/3)*SIN('OddsRatio_working_3-way'!Y458/3)</f>
        <v>0.11751085630808601</v>
      </c>
      <c r="AD458" s="11">
        <f>'OddsRatio_working_3-way'!X458^(1/3)*SIN(('OddsRatio_working_3-way'!Y458+2*PI())/3)</f>
        <v>0.39118780483399856</v>
      </c>
      <c r="AE458" s="11">
        <f>'OddsRatio_working_3-way'!X458^(1/3)*SIN(('OddsRatio_working_3-way'!Y458+4*PI())/3)</f>
        <v>-0.5086986611420844</v>
      </c>
      <c r="AF458" s="11">
        <f>-'OddsRatio_working_3-way'!U458/(3*'OddsRatio_working_3-way'!X458^(1/3))*COS(('OddsRatio_working_3-way'!Y458)/3)</f>
        <v>0.51954969337139234</v>
      </c>
      <c r="AG458" s="11">
        <f>-'OddsRatio_working_3-way'!U458/(3*'OddsRatio_working_3-way'!X458^(1/3))*COS(('OddsRatio_working_3-way'!Y458+2*PI())/3)</f>
        <v>-0.36154223346896147</v>
      </c>
      <c r="AH458" s="11">
        <f>-'OddsRatio_working_3-way'!U458/(3*'OddsRatio_working_3-way'!X458^(1/3))*COS(('OddsRatio_working_3-way'!Y458+4*PI())/3)</f>
        <v>-0.15800745990243112</v>
      </c>
      <c r="AI458" s="11">
        <f>'OddsRatio_working_3-way'!U458/(3*'OddsRatio_working_3-way'!X458^(1/3))*SIN(('OddsRatio_working_3-way'!Y458)/3)</f>
        <v>-0.117510856308086</v>
      </c>
      <c r="AJ458" s="11">
        <f>'OddsRatio_working_3-way'!U458/(3*'OddsRatio_working_3-way'!X458^(1/3))*SIN(('OddsRatio_working_3-way'!Y458+2*PI())/3)</f>
        <v>-0.39118780483399845</v>
      </c>
      <c r="AK458" s="11">
        <f>'OddsRatio_working_3-way'!U458/(3*'OddsRatio_working_3-way'!X458^(1/3))*SIN(('OddsRatio_working_3-way'!Y458+4*PI())/3)</f>
        <v>0.50869866114208429</v>
      </c>
      <c r="AL458" s="11">
        <f>'OddsRatio_working_3-way'!Z458+'OddsRatio_working_3-way'!AF458</f>
        <v>1.0390993867427847</v>
      </c>
      <c r="AM458" s="11">
        <f>'OddsRatio_working_3-way'!AA458+'OddsRatio_working_3-way'!AG458</f>
        <v>-0.72308446693792305</v>
      </c>
      <c r="AN458" s="11">
        <f>'OddsRatio_working_3-way'!AB458+'OddsRatio_working_3-way'!AH458</f>
        <v>-0.31601491980486229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1.0390993867427847</v>
      </c>
      <c r="AS458" s="11">
        <f>IF(('OddsRatio_working_3-way'!X458=0),IF(Q458&gt;0,-Q458^(1/3),(-Q458)^(1/3)),'OddsRatio_working_3-way'!AM458-'OddsRatio_working_3-way'!R458/3)</f>
        <v>-0.72308446693792305</v>
      </c>
      <c r="AT458" s="11">
        <f>IF(('OddsRatio_working_3-way'!X458=0),IF(Q458&gt;0,-Q458^(1/3),(-Q458)^(1/3)),'OddsRatio_working_3-way'!AN458-'OddsRatio_working_3-way'!R458/3)</f>
        <v>-0.31601491980486229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4.71</v>
      </c>
      <c r="B459" s="4">
        <f>IF('True_Odds_Calculator_3-way'!B460="","",'True_Odds_Calculator_3-way'!B460)</f>
        <v>3.95</v>
      </c>
      <c r="C459" s="4">
        <f>IF('True_Odds_Calculator_3-way'!C460="","",'True_Odds_Calculator_3-way'!C460)</f>
        <v>1.77</v>
      </c>
      <c r="D459" s="9">
        <f t="shared" si="104"/>
        <v>0.20392334547875757</v>
      </c>
      <c r="E459" s="9">
        <f t="shared" si="105"/>
        <v>0.24365863455979125</v>
      </c>
      <c r="F459" s="9">
        <f t="shared" si="106"/>
        <v>0.55241801996145112</v>
      </c>
      <c r="G459" s="9">
        <f t="shared" si="107"/>
        <v>1.0522381199511284</v>
      </c>
      <c r="H459" s="9">
        <f t="shared" si="108"/>
        <v>4.903803425018685</v>
      </c>
      <c r="I459" s="9">
        <f t="shared" si="109"/>
        <v>4.1041024538558286</v>
      </c>
      <c r="J459" s="9">
        <f t="shared" si="110"/>
        <v>1.8102233523623688</v>
      </c>
      <c r="K459" s="11">
        <f t="shared" si="111"/>
        <v>0.21231422505307856</v>
      </c>
      <c r="L459" s="11">
        <f t="shared" si="112"/>
        <v>0.25316455696202528</v>
      </c>
      <c r="M459" s="11">
        <f t="shared" si="113"/>
        <v>0.56497175141242939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-0.25591478764098285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0.22563036432015646</v>
      </c>
      <c r="Q459" s="11">
        <f>2*'OddsRatio_working_3-way'!K459*'OddsRatio_working_3-way'!L459*'OddsRatio_working_3-way'!M459</f>
        <v>6.0734956748359735E-2</v>
      </c>
      <c r="R459" s="11">
        <f t="shared" si="114"/>
        <v>0</v>
      </c>
      <c r="S459" s="11">
        <f t="shared" si="115"/>
        <v>-0.88166208135142332</v>
      </c>
      <c r="T459" s="11">
        <f t="shared" si="116"/>
        <v>-0.23732492095596855</v>
      </c>
      <c r="U459" s="11">
        <f>'OddsRatio_working_3-way'!S459-'OddsRatio_working_3-way'!R459^2/3</f>
        <v>-0.88166208135142332</v>
      </c>
      <c r="V459" s="11">
        <f>'OddsRatio_working_3-way'!S459*'OddsRatio_working_3-way'!R459/3-2*'OddsRatio_working_3-way'!R459^3/27-'OddsRatio_working_3-way'!T459</f>
        <v>0.23732492095596855</v>
      </c>
      <c r="W459" s="11">
        <f>'OddsRatio_working_3-way'!V459^2+4*'OddsRatio_working_3-way'!U459^3/27</f>
        <v>-4.5208829304386369E-2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0.1593203905744201</v>
      </c>
      <c r="Y459" s="11">
        <f>IF('OddsRatio_working_3-way'!W459&gt;=0,IF('OddsRatio_working_3-way'!V459+SQRT('OddsRatio_working_3-way'!W459)&gt;0,0,PI()),ACOS('OddsRatio_working_3-way'!V459/(2*'OddsRatio_working_3-way'!X459)))</f>
        <v>0.7305552970182565</v>
      </c>
      <c r="Z459" s="11">
        <f>'OddsRatio_working_3-way'!X459^(1/3)*COS('OddsRatio_working_3-way'!Y459/3)</f>
        <v>0.52611905997556419</v>
      </c>
      <c r="AA459" s="11">
        <f>'OddsRatio_working_3-way'!X459^(1/3)*COS(('OddsRatio_working_3-way'!Y459+2*PI())/3)</f>
        <v>-0.3762609936959751</v>
      </c>
      <c r="AB459" s="11">
        <f>'OddsRatio_working_3-way'!X459^(1/3)*COS(('OddsRatio_working_3-way'!Y459+4*PI())/3)</f>
        <v>-0.14985806627958903</v>
      </c>
      <c r="AC459" s="11">
        <f>'OddsRatio_working_3-way'!X459^(1/3)*SIN('OddsRatio_working_3-way'!Y459/3)</f>
        <v>0.13071379108916986</v>
      </c>
      <c r="AD459" s="11">
        <f>'OddsRatio_working_3-way'!X459^(1/3)*SIN(('OddsRatio_working_3-way'!Y459+2*PI())/3)</f>
        <v>0.39027557580944244</v>
      </c>
      <c r="AE459" s="11">
        <f>'OddsRatio_working_3-way'!X459^(1/3)*SIN(('OddsRatio_working_3-way'!Y459+4*PI())/3)</f>
        <v>-0.52098936689861219</v>
      </c>
      <c r="AF459" s="11">
        <f>-'OddsRatio_working_3-way'!U459/(3*'OddsRatio_working_3-way'!X459^(1/3))*COS(('OddsRatio_working_3-way'!Y459)/3)</f>
        <v>0.52611905997556419</v>
      </c>
      <c r="AG459" s="11">
        <f>-'OddsRatio_working_3-way'!U459/(3*'OddsRatio_working_3-way'!X459^(1/3))*COS(('OddsRatio_working_3-way'!Y459+2*PI())/3)</f>
        <v>-0.3762609936959751</v>
      </c>
      <c r="AH459" s="11">
        <f>-'OddsRatio_working_3-way'!U459/(3*'OddsRatio_working_3-way'!X459^(1/3))*COS(('OddsRatio_working_3-way'!Y459+4*PI())/3)</f>
        <v>-0.14985806627958903</v>
      </c>
      <c r="AI459" s="11">
        <f>'OddsRatio_working_3-way'!U459/(3*'OddsRatio_working_3-way'!X459^(1/3))*SIN(('OddsRatio_working_3-way'!Y459)/3)</f>
        <v>-0.13071379108916986</v>
      </c>
      <c r="AJ459" s="11">
        <f>'OddsRatio_working_3-way'!U459/(3*'OddsRatio_working_3-way'!X459^(1/3))*SIN(('OddsRatio_working_3-way'!Y459+2*PI())/3)</f>
        <v>-0.39027557580944244</v>
      </c>
      <c r="AK459" s="11">
        <f>'OddsRatio_working_3-way'!U459/(3*'OddsRatio_working_3-way'!X459^(1/3))*SIN(('OddsRatio_working_3-way'!Y459+4*PI())/3)</f>
        <v>0.52098936689861219</v>
      </c>
      <c r="AL459" s="11">
        <f>'OddsRatio_working_3-way'!Z459+'OddsRatio_working_3-way'!AF459</f>
        <v>1.0522381199511284</v>
      </c>
      <c r="AM459" s="11">
        <f>'OddsRatio_working_3-way'!AA459+'OddsRatio_working_3-way'!AG459</f>
        <v>-0.7525219873919502</v>
      </c>
      <c r="AN459" s="11">
        <f>'OddsRatio_working_3-way'!AB459+'OddsRatio_working_3-way'!AH459</f>
        <v>-0.29971613255917806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1.0522381199511284</v>
      </c>
      <c r="AS459" s="11">
        <f>IF(('OddsRatio_working_3-way'!X459=0),IF(Q459&gt;0,-Q459^(1/3),(-Q459)^(1/3)),'OddsRatio_working_3-way'!AM459-'OddsRatio_working_3-way'!R459/3)</f>
        <v>-0.7525219873919502</v>
      </c>
      <c r="AT459" s="11">
        <f>IF(('OddsRatio_working_3-way'!X459=0),IF(Q459&gt;0,-Q459^(1/3),(-Q459)^(1/3)),'OddsRatio_working_3-way'!AN459-'OddsRatio_working_3-way'!R459/3)</f>
        <v>-0.29971613255917806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9.43</v>
      </c>
      <c r="B460" s="4">
        <f>IF('True_Odds_Calculator_3-way'!B461="","",'True_Odds_Calculator_3-way'!B461)</f>
        <v>4.74</v>
      </c>
      <c r="C460" s="4">
        <f>IF('True_Odds_Calculator_3-way'!C461="","",'True_Odds_Calculator_3-way'!C461)</f>
        <v>1.4</v>
      </c>
      <c r="D460" s="9">
        <f t="shared" si="104"/>
        <v>9.9797929383246275E-2</v>
      </c>
      <c r="E460" s="9">
        <f t="shared" si="105"/>
        <v>0.19992540181557297</v>
      </c>
      <c r="F460" s="9">
        <f t="shared" si="106"/>
        <v>0.70027666880118056</v>
      </c>
      <c r="G460" s="9">
        <f t="shared" si="107"/>
        <v>1.0700175536046439</v>
      </c>
      <c r="H460" s="9">
        <f t="shared" si="108"/>
        <v>10.020247976887148</v>
      </c>
      <c r="I460" s="9">
        <f t="shared" si="109"/>
        <v>5.0018656504813688</v>
      </c>
      <c r="J460" s="9">
        <f t="shared" si="110"/>
        <v>1.4280070214418574</v>
      </c>
      <c r="K460" s="11">
        <f t="shared" si="111"/>
        <v>0.10604453870625663</v>
      </c>
      <c r="L460" s="11">
        <f t="shared" si="112"/>
        <v>0.21097046413502107</v>
      </c>
      <c r="M460" s="11">
        <f t="shared" si="113"/>
        <v>0.7142857142857143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-0.20153064648816155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0.20087098425823477</v>
      </c>
      <c r="Q460" s="11">
        <f>2*'OddsRatio_working_3-way'!K460*'OddsRatio_working_3-way'!L460*'OddsRatio_working_3-way'!M460</f>
        <v>3.1960379356918818E-2</v>
      </c>
      <c r="R460" s="11">
        <f t="shared" si="114"/>
        <v>0</v>
      </c>
      <c r="S460" s="11">
        <f t="shared" si="115"/>
        <v>-0.99672673987097282</v>
      </c>
      <c r="T460" s="11">
        <f t="shared" si="116"/>
        <v>-0.15858818454589863</v>
      </c>
      <c r="U460" s="11">
        <f>'OddsRatio_working_3-way'!S460-'OddsRatio_working_3-way'!R460^2/3</f>
        <v>-0.99672673987097282</v>
      </c>
      <c r="V460" s="11">
        <f>'OddsRatio_working_3-way'!S460*'OddsRatio_working_3-way'!R460/3-2*'OddsRatio_working_3-way'!R460^3/27-'OddsRatio_working_3-way'!T460</f>
        <v>0.15858818454589863</v>
      </c>
      <c r="W460" s="11">
        <f>'OddsRatio_working_3-way'!V460^2+4*'OddsRatio_working_3-way'!U460^3/27</f>
        <v>-0.12154791027622375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0.19150595457699726</v>
      </c>
      <c r="Y460" s="11">
        <f>IF('OddsRatio_working_3-way'!W460&gt;=0,IF('OddsRatio_working_3-way'!V460+SQRT('OddsRatio_working_3-way'!W460)&gt;0,0,PI()),ACOS('OddsRatio_working_3-way'!V460/(2*'OddsRatio_working_3-way'!X460)))</f>
        <v>1.1438914027785285</v>
      </c>
      <c r="Z460" s="11">
        <f>'OddsRatio_working_3-way'!X460^(1/3)*COS('OddsRatio_working_3-way'!Y460/3)</f>
        <v>0.53500877680232195</v>
      </c>
      <c r="AA460" s="11">
        <f>'OddsRatio_working_3-way'!X460^(1/3)*COS(('OddsRatio_working_3-way'!Y460+2*PI())/3)</f>
        <v>-0.45326200338936479</v>
      </c>
      <c r="AB460" s="11">
        <f>'OddsRatio_working_3-way'!X460^(1/3)*COS(('OddsRatio_working_3-way'!Y460+4*PI())/3)</f>
        <v>-8.1746773412956969E-2</v>
      </c>
      <c r="AC460" s="11">
        <f>'OddsRatio_working_3-way'!X460^(1/3)*SIN('OddsRatio_working_3-way'!Y460/3)</f>
        <v>0.21449441803492472</v>
      </c>
      <c r="AD460" s="11">
        <f>'OddsRatio_working_3-way'!X460^(1/3)*SIN(('OddsRatio_working_3-way'!Y460+2*PI())/3)</f>
        <v>0.35608398294098709</v>
      </c>
      <c r="AE460" s="11">
        <f>'OddsRatio_working_3-way'!X460^(1/3)*SIN(('OddsRatio_working_3-way'!Y460+4*PI())/3)</f>
        <v>-0.57057840097591184</v>
      </c>
      <c r="AF460" s="11">
        <f>-'OddsRatio_working_3-way'!U460/(3*'OddsRatio_working_3-way'!X460^(1/3))*COS(('OddsRatio_working_3-way'!Y460)/3)</f>
        <v>0.53500877680232184</v>
      </c>
      <c r="AG460" s="11">
        <f>-'OddsRatio_working_3-way'!U460/(3*'OddsRatio_working_3-way'!X460^(1/3))*COS(('OddsRatio_working_3-way'!Y460+2*PI())/3)</f>
        <v>-0.45326200338936468</v>
      </c>
      <c r="AH460" s="11">
        <f>-'OddsRatio_working_3-way'!U460/(3*'OddsRatio_working_3-way'!X460^(1/3))*COS(('OddsRatio_working_3-way'!Y460+4*PI())/3)</f>
        <v>-8.1746773412956941E-2</v>
      </c>
      <c r="AI460" s="11">
        <f>'OddsRatio_working_3-way'!U460/(3*'OddsRatio_working_3-way'!X460^(1/3))*SIN(('OddsRatio_working_3-way'!Y460)/3)</f>
        <v>-0.21449441803492469</v>
      </c>
      <c r="AJ460" s="11">
        <f>'OddsRatio_working_3-way'!U460/(3*'OddsRatio_working_3-way'!X460^(1/3))*SIN(('OddsRatio_working_3-way'!Y460+2*PI())/3)</f>
        <v>-0.35608398294098703</v>
      </c>
      <c r="AK460" s="11">
        <f>'OddsRatio_working_3-way'!U460/(3*'OddsRatio_working_3-way'!X460^(1/3))*SIN(('OddsRatio_working_3-way'!Y460+4*PI())/3)</f>
        <v>0.57057840097591173</v>
      </c>
      <c r="AL460" s="11">
        <f>'OddsRatio_working_3-way'!Z460+'OddsRatio_working_3-way'!AF460</f>
        <v>1.0700175536046439</v>
      </c>
      <c r="AM460" s="11">
        <f>'OddsRatio_working_3-way'!AA460+'OddsRatio_working_3-way'!AG460</f>
        <v>-0.90652400677872946</v>
      </c>
      <c r="AN460" s="11">
        <f>'OddsRatio_working_3-way'!AB460+'OddsRatio_working_3-way'!AH460</f>
        <v>-0.16349354682591391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1.0700175536046439</v>
      </c>
      <c r="AS460" s="11">
        <f>IF(('OddsRatio_working_3-way'!X460=0),IF(Q460&gt;0,-Q460^(1/3),(-Q460)^(1/3)),'OddsRatio_working_3-way'!AM460-'OddsRatio_working_3-way'!R460/3)</f>
        <v>-0.90652400677872946</v>
      </c>
      <c r="AT460" s="11">
        <f>IF(('OddsRatio_working_3-way'!X460=0),IF(Q460&gt;0,-Q460^(1/3),(-Q460)^(1/3)),'OddsRatio_working_3-way'!AN460-'OddsRatio_working_3-way'!R460/3)</f>
        <v>-0.16349354682591391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2.89</v>
      </c>
      <c r="B461" s="4">
        <f>IF('True_Odds_Calculator_3-way'!B462="","",'True_Odds_Calculator_3-way'!B462)</f>
        <v>3.34</v>
      </c>
      <c r="C461" s="4">
        <f>IF('True_Odds_Calculator_3-way'!C462="","",'True_Odds_Calculator_3-way'!C462)</f>
        <v>2.58</v>
      </c>
      <c r="D461" s="9">
        <f t="shared" si="104"/>
        <v>0.33492542373506684</v>
      </c>
      <c r="E461" s="9">
        <f t="shared" si="105"/>
        <v>0.2891398184418455</v>
      </c>
      <c r="F461" s="9">
        <f t="shared" si="106"/>
        <v>0.37593475782308777</v>
      </c>
      <c r="G461" s="9">
        <f t="shared" si="107"/>
        <v>1.0506557139461585</v>
      </c>
      <c r="H461" s="9">
        <f t="shared" si="108"/>
        <v>2.9857392993582397</v>
      </c>
      <c r="I461" s="9">
        <f t="shared" si="109"/>
        <v>3.4585343706340099</v>
      </c>
      <c r="J461" s="9">
        <f t="shared" si="110"/>
        <v>2.6600360280349307</v>
      </c>
      <c r="K461" s="11">
        <f t="shared" si="111"/>
        <v>0.34602076124567471</v>
      </c>
      <c r="L461" s="11">
        <f t="shared" si="112"/>
        <v>0.29940119760479045</v>
      </c>
      <c r="M461" s="11">
        <f t="shared" si="113"/>
        <v>0.38759689922480617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-0.28058905926780064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0.2332985915189818</v>
      </c>
      <c r="Q461" s="11">
        <f>2*'OddsRatio_working_3-way'!K461*'OddsRatio_working_3-way'!L461*'OddsRatio_working_3-way'!M461</f>
        <v>8.0309325824090116E-2</v>
      </c>
      <c r="R461" s="11">
        <f t="shared" si="114"/>
        <v>0</v>
      </c>
      <c r="S461" s="11">
        <f t="shared" si="115"/>
        <v>-0.83146004383697747</v>
      </c>
      <c r="T461" s="11">
        <f t="shared" si="116"/>
        <v>-0.28621688256006106</v>
      </c>
      <c r="U461" s="11">
        <f>'OddsRatio_working_3-way'!S461-'OddsRatio_working_3-way'!R461^2/3</f>
        <v>-0.83146004383697747</v>
      </c>
      <c r="V461" s="11">
        <f>'OddsRatio_working_3-way'!S461*'OddsRatio_working_3-way'!R461/3-2*'OddsRatio_working_3-way'!R461^3/27-'OddsRatio_working_3-way'!T461</f>
        <v>0.28621688256006106</v>
      </c>
      <c r="W461" s="11">
        <f>'OddsRatio_working_3-way'!V461^2+4*'OddsRatio_working_3-way'!U461^3/27</f>
        <v>-3.2369011321235069E-3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0.14590836593091852</v>
      </c>
      <c r="Y461" s="11">
        <f>IF('OddsRatio_working_3-way'!W461&gt;=0,IF('OddsRatio_working_3-way'!V461+SQRT('OddsRatio_working_3-way'!W461)&gt;0,0,PI()),ACOS('OddsRatio_working_3-way'!V461/(2*'OddsRatio_working_3-way'!X461)))</f>
        <v>0.19622079208937193</v>
      </c>
      <c r="Z461" s="11">
        <f>'OddsRatio_working_3-way'!X461^(1/3)*COS('OddsRatio_working_3-way'!Y461/3)</f>
        <v>0.52532785697307927</v>
      </c>
      <c r="AA461" s="11">
        <f>'OddsRatio_working_3-way'!X461^(1/3)*COS(('OddsRatio_working_3-way'!Y461+2*PI())/3)</f>
        <v>-0.29246313947103336</v>
      </c>
      <c r="AB461" s="11">
        <f>'OddsRatio_working_3-way'!X461^(1/3)*COS(('OddsRatio_working_3-way'!Y461+4*PI())/3)</f>
        <v>-0.23286471750204582</v>
      </c>
      <c r="AC461" s="11">
        <f>'OddsRatio_working_3-way'!X461^(1/3)*SIN('OddsRatio_working_3-way'!Y461/3)</f>
        <v>3.4409164967071776E-2</v>
      </c>
      <c r="AD461" s="11">
        <f>'OddsRatio_working_3-way'!X461^(1/3)*SIN(('OddsRatio_working_3-way'!Y461+2*PI())/3)</f>
        <v>0.43774268697078889</v>
      </c>
      <c r="AE461" s="11">
        <f>'OddsRatio_working_3-way'!X461^(1/3)*SIN(('OddsRatio_working_3-way'!Y461+4*PI())/3)</f>
        <v>-0.47215185193786069</v>
      </c>
      <c r="AF461" s="11">
        <f>-'OddsRatio_working_3-way'!U461/(3*'OddsRatio_working_3-way'!X461^(1/3))*COS(('OddsRatio_working_3-way'!Y461)/3)</f>
        <v>0.52532785697307927</v>
      </c>
      <c r="AG461" s="11">
        <f>-'OddsRatio_working_3-way'!U461/(3*'OddsRatio_working_3-way'!X461^(1/3))*COS(('OddsRatio_working_3-way'!Y461+2*PI())/3)</f>
        <v>-0.29246313947103336</v>
      </c>
      <c r="AH461" s="11">
        <f>-'OddsRatio_working_3-way'!U461/(3*'OddsRatio_working_3-way'!X461^(1/3))*COS(('OddsRatio_working_3-way'!Y461+4*PI())/3)</f>
        <v>-0.23286471750204582</v>
      </c>
      <c r="AI461" s="11">
        <f>'OddsRatio_working_3-way'!U461/(3*'OddsRatio_working_3-way'!X461^(1/3))*SIN(('OddsRatio_working_3-way'!Y461)/3)</f>
        <v>-3.4409164967071776E-2</v>
      </c>
      <c r="AJ461" s="11">
        <f>'OddsRatio_working_3-way'!U461/(3*'OddsRatio_working_3-way'!X461^(1/3))*SIN(('OddsRatio_working_3-way'!Y461+2*PI())/3)</f>
        <v>-0.43774268697078889</v>
      </c>
      <c r="AK461" s="11">
        <f>'OddsRatio_working_3-way'!U461/(3*'OddsRatio_working_3-way'!X461^(1/3))*SIN(('OddsRatio_working_3-way'!Y461+4*PI())/3)</f>
        <v>0.47215185193786069</v>
      </c>
      <c r="AL461" s="11">
        <f>'OddsRatio_working_3-way'!Z461+'OddsRatio_working_3-way'!AF461</f>
        <v>1.0506557139461585</v>
      </c>
      <c r="AM461" s="11">
        <f>'OddsRatio_working_3-way'!AA461+'OddsRatio_working_3-way'!AG461</f>
        <v>-0.58492627894206672</v>
      </c>
      <c r="AN461" s="11">
        <f>'OddsRatio_working_3-way'!AB461+'OddsRatio_working_3-way'!AH461</f>
        <v>-0.46572943500409164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1.0506557139461585</v>
      </c>
      <c r="AS461" s="11">
        <f>IF(('OddsRatio_working_3-way'!X461=0),IF(Q461&gt;0,-Q461^(1/3),(-Q461)^(1/3)),'OddsRatio_working_3-way'!AM461-'OddsRatio_working_3-way'!R461/3)</f>
        <v>-0.58492627894206672</v>
      </c>
      <c r="AT461" s="11">
        <f>IF(('OddsRatio_working_3-way'!X461=0),IF(Q461&gt;0,-Q461^(1/3),(-Q461)^(1/3)),'OddsRatio_working_3-way'!AN461-'OddsRatio_working_3-way'!R461/3)</f>
        <v>-0.46572943500409164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2.16</v>
      </c>
      <c r="B462" s="4">
        <f>IF('True_Odds_Calculator_3-way'!B463="","",'True_Odds_Calculator_3-way'!B463)</f>
        <v>3.18</v>
      </c>
      <c r="C462" s="4">
        <f>IF('True_Odds_Calculator_3-way'!C463="","",'True_Odds_Calculator_3-way'!C463)</f>
        <v>3.88</v>
      </c>
      <c r="D462" s="9">
        <f t="shared" si="104"/>
        <v>0.44954910305789247</v>
      </c>
      <c r="E462" s="9">
        <f t="shared" si="105"/>
        <v>0.30292715795431047</v>
      </c>
      <c r="F462" s="9">
        <f t="shared" si="106"/>
        <v>0.24752373898779703</v>
      </c>
      <c r="G462" s="9">
        <f t="shared" si="107"/>
        <v>1.0555612992376746</v>
      </c>
      <c r="H462" s="9">
        <f t="shared" si="108"/>
        <v>2.2244511071157027</v>
      </c>
      <c r="I462" s="9">
        <f t="shared" si="109"/>
        <v>3.3011236323381308</v>
      </c>
      <c r="J462" s="9">
        <f t="shared" si="110"/>
        <v>4.0400165418045022</v>
      </c>
      <c r="K462" s="11">
        <f t="shared" si="111"/>
        <v>0.46296296296296291</v>
      </c>
      <c r="L462" s="11">
        <f t="shared" si="112"/>
        <v>0.31446540880503143</v>
      </c>
      <c r="M462" s="11">
        <f t="shared" si="113"/>
        <v>0.25773195876288663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-0.27327152088871598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0.23338760533210384</v>
      </c>
      <c r="Q462" s="11">
        <f>2*'OddsRatio_working_3-way'!K462*'OddsRatio_working_3-way'!L462*'OddsRatio_working_3-way'!M462</f>
        <v>7.5044246087493188E-2</v>
      </c>
      <c r="R462" s="11">
        <f t="shared" si="114"/>
        <v>0</v>
      </c>
      <c r="S462" s="11">
        <f t="shared" si="115"/>
        <v>-0.85405023023656379</v>
      </c>
      <c r="T462" s="11">
        <f t="shared" si="116"/>
        <v>-0.27461422194101726</v>
      </c>
      <c r="U462" s="11">
        <f>'OddsRatio_working_3-way'!S462-'OddsRatio_working_3-way'!R462^2/3</f>
        <v>-0.85405023023656379</v>
      </c>
      <c r="V462" s="11">
        <f>'OddsRatio_working_3-way'!S462*'OddsRatio_working_3-way'!R462/3-2*'OddsRatio_working_3-way'!R462^3/27-'OddsRatio_working_3-way'!T462</f>
        <v>0.27461422194101726</v>
      </c>
      <c r="W462" s="11">
        <f>'OddsRatio_working_3-way'!V462^2+4*'OddsRatio_working_3-way'!U462^3/27</f>
        <v>-1.6875291568452452E-2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0.15189491635726551</v>
      </c>
      <c r="Y462" s="11">
        <f>IF('OddsRatio_working_3-way'!W462&gt;=0,IF('OddsRatio_working_3-way'!V462+SQRT('OddsRatio_working_3-way'!W462)&gt;0,0,PI()),ACOS('OddsRatio_working_3-way'!V462/(2*'OddsRatio_working_3-way'!X462)))</f>
        <v>0.44185216715193576</v>
      </c>
      <c r="Z462" s="11">
        <f>'OddsRatio_working_3-way'!X462^(1/3)*COS('OddsRatio_working_3-way'!Y462/3)</f>
        <v>0.52778064961883731</v>
      </c>
      <c r="AA462" s="11">
        <f>'OddsRatio_working_3-way'!X462^(1/3)*COS(('OddsRatio_working_3-way'!Y462+2*PI())/3)</f>
        <v>-0.33170069993800444</v>
      </c>
      <c r="AB462" s="11">
        <f>'OddsRatio_working_3-way'!X462^(1/3)*COS(('OddsRatio_working_3-way'!Y462+4*PI())/3)</f>
        <v>-0.1960799496808327</v>
      </c>
      <c r="AC462" s="11">
        <f>'OddsRatio_working_3-way'!X462^(1/3)*SIN('OddsRatio_working_3-way'!Y462/3)</f>
        <v>7.8300676668677099E-2</v>
      </c>
      <c r="AD462" s="11">
        <f>'OddsRatio_working_3-way'!X462^(1/3)*SIN(('OddsRatio_working_3-way'!Y462+2*PI())/3)</f>
        <v>0.41792111186142833</v>
      </c>
      <c r="AE462" s="11">
        <f>'OddsRatio_working_3-way'!X462^(1/3)*SIN(('OddsRatio_working_3-way'!Y462+4*PI())/3)</f>
        <v>-0.4962217885301054</v>
      </c>
      <c r="AF462" s="11">
        <f>-'OddsRatio_working_3-way'!U462/(3*'OddsRatio_working_3-way'!X462^(1/3))*COS(('OddsRatio_working_3-way'!Y462)/3)</f>
        <v>0.52778064961883731</v>
      </c>
      <c r="AG462" s="11">
        <f>-'OddsRatio_working_3-way'!U462/(3*'OddsRatio_working_3-way'!X462^(1/3))*COS(('OddsRatio_working_3-way'!Y462+2*PI())/3)</f>
        <v>-0.33170069993800444</v>
      </c>
      <c r="AH462" s="11">
        <f>-'OddsRatio_working_3-way'!U462/(3*'OddsRatio_working_3-way'!X462^(1/3))*COS(('OddsRatio_working_3-way'!Y462+4*PI())/3)</f>
        <v>-0.1960799496808327</v>
      </c>
      <c r="AI462" s="11">
        <f>'OddsRatio_working_3-way'!U462/(3*'OddsRatio_working_3-way'!X462^(1/3))*SIN(('OddsRatio_working_3-way'!Y462)/3)</f>
        <v>-7.8300676668677099E-2</v>
      </c>
      <c r="AJ462" s="11">
        <f>'OddsRatio_working_3-way'!U462/(3*'OddsRatio_working_3-way'!X462^(1/3))*SIN(('OddsRatio_working_3-way'!Y462+2*PI())/3)</f>
        <v>-0.41792111186142833</v>
      </c>
      <c r="AK462" s="11">
        <f>'OddsRatio_working_3-way'!U462/(3*'OddsRatio_working_3-way'!X462^(1/3))*SIN(('OddsRatio_working_3-way'!Y462+4*PI())/3)</f>
        <v>0.4962217885301054</v>
      </c>
      <c r="AL462" s="11">
        <f>'OddsRatio_working_3-way'!Z462+'OddsRatio_working_3-way'!AF462</f>
        <v>1.0555612992376746</v>
      </c>
      <c r="AM462" s="11">
        <f>'OddsRatio_working_3-way'!AA462+'OddsRatio_working_3-way'!AG462</f>
        <v>-0.66340139987600888</v>
      </c>
      <c r="AN462" s="11">
        <f>'OddsRatio_working_3-way'!AB462+'OddsRatio_working_3-way'!AH462</f>
        <v>-0.3921598993616654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1.0555612992376746</v>
      </c>
      <c r="AS462" s="11">
        <f>IF(('OddsRatio_working_3-way'!X462=0),IF(Q462&gt;0,-Q462^(1/3),(-Q462)^(1/3)),'OddsRatio_working_3-way'!AM462-'OddsRatio_working_3-way'!R462/3)</f>
        <v>-0.66340139987600888</v>
      </c>
      <c r="AT462" s="11">
        <f>IF(('OddsRatio_working_3-way'!X462=0),IF(Q462&gt;0,-Q462^(1/3),(-Q462)^(1/3)),'OddsRatio_working_3-way'!AN462-'OddsRatio_working_3-way'!R462/3)</f>
        <v>-0.3921598993616654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2.39</v>
      </c>
      <c r="B463" s="4">
        <f>IF('True_Odds_Calculator_3-way'!B464="","",'True_Odds_Calculator_3-way'!B464)</f>
        <v>3.23</v>
      </c>
      <c r="C463" s="4">
        <f>IF('True_Odds_Calculator_3-way'!C464="","",'True_Odds_Calculator_3-way'!C464)</f>
        <v>3.28</v>
      </c>
      <c r="D463" s="9">
        <f t="shared" si="104"/>
        <v>0.40640684148375</v>
      </c>
      <c r="E463" s="9">
        <f t="shared" si="105"/>
        <v>0.29911047863649676</v>
      </c>
      <c r="F463" s="9">
        <f t="shared" si="106"/>
        <v>0.29448267987975313</v>
      </c>
      <c r="G463" s="9">
        <f t="shared" si="107"/>
        <v>1.0507830926821393</v>
      </c>
      <c r="H463" s="9">
        <f t="shared" si="108"/>
        <v>2.4605884988281739</v>
      </c>
      <c r="I463" s="9">
        <f t="shared" si="109"/>
        <v>3.34324629668117</v>
      </c>
      <c r="J463" s="9">
        <f t="shared" si="110"/>
        <v>3.3957854513152781</v>
      </c>
      <c r="K463" s="11">
        <f t="shared" si="111"/>
        <v>0.41841004184100417</v>
      </c>
      <c r="L463" s="11">
        <f t="shared" si="112"/>
        <v>0.30959752321981426</v>
      </c>
      <c r="M463" s="11">
        <f t="shared" si="113"/>
        <v>0.3048780487804878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-0.27911311478362133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0.23301170871988264</v>
      </c>
      <c r="Q463" s="11">
        <f>2*'OddsRatio_working_3-way'!K463*'OddsRatio_working_3-way'!L463*'OddsRatio_working_3-way'!M463</f>
        <v>7.8987019905044961E-2</v>
      </c>
      <c r="R463" s="11">
        <f t="shared" si="114"/>
        <v>0</v>
      </c>
      <c r="S463" s="11">
        <f t="shared" si="115"/>
        <v>-0.83482895062283913</v>
      </c>
      <c r="T463" s="11">
        <f t="shared" si="116"/>
        <v>-0.28299286461791157</v>
      </c>
      <c r="U463" s="11">
        <f>'OddsRatio_working_3-way'!S463-'OddsRatio_working_3-way'!R463^2/3</f>
        <v>-0.83482895062283913</v>
      </c>
      <c r="V463" s="11">
        <f>'OddsRatio_working_3-way'!S463*'OddsRatio_working_3-way'!R463/3-2*'OddsRatio_working_3-way'!R463^3/27-'OddsRatio_working_3-way'!T463</f>
        <v>0.28299286461791157</v>
      </c>
      <c r="W463" s="11">
        <f>'OddsRatio_working_3-way'!V463^2+4*'OddsRatio_working_3-way'!U463^3/27</f>
        <v>-6.1113598464647423E-3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0.14679605007553539</v>
      </c>
      <c r="Y463" s="11">
        <f>IF('OddsRatio_working_3-way'!W463&gt;=0,IF('OddsRatio_working_3-way'!V463+SQRT('OddsRatio_working_3-way'!W463)&gt;0,0,PI()),ACOS('OddsRatio_working_3-way'!V463/(2*'OddsRatio_working_3-way'!X463)))</f>
        <v>0.26952272759498164</v>
      </c>
      <c r="Z463" s="11">
        <f>'OddsRatio_working_3-way'!X463^(1/3)*COS('OddsRatio_working_3-way'!Y463/3)</f>
        <v>0.52539154634106966</v>
      </c>
      <c r="AA463" s="11">
        <f>'OddsRatio_working_3-way'!X463^(1/3)*COS(('OddsRatio_working_3-way'!Y463+2*PI())/3)</f>
        <v>-0.3036839413500787</v>
      </c>
      <c r="AB463" s="11">
        <f>'OddsRatio_working_3-way'!X463^(1/3)*COS(('OddsRatio_working_3-way'!Y463+4*PI())/3)</f>
        <v>-0.22170760499099085</v>
      </c>
      <c r="AC463" s="11">
        <f>'OddsRatio_working_3-way'!X463^(1/3)*SIN('OddsRatio_working_3-way'!Y463/3)</f>
        <v>4.7329059864098612E-2</v>
      </c>
      <c r="AD463" s="11">
        <f>'OddsRatio_working_3-way'!X463^(1/3)*SIN(('OddsRatio_working_3-way'!Y463+2*PI())/3)</f>
        <v>0.43133789613290613</v>
      </c>
      <c r="AE463" s="11">
        <f>'OddsRatio_working_3-way'!X463^(1/3)*SIN(('OddsRatio_working_3-way'!Y463+4*PI())/3)</f>
        <v>-0.47866695599700482</v>
      </c>
      <c r="AF463" s="11">
        <f>-'OddsRatio_working_3-way'!U463/(3*'OddsRatio_working_3-way'!X463^(1/3))*COS(('OddsRatio_working_3-way'!Y463)/3)</f>
        <v>0.52539154634106955</v>
      </c>
      <c r="AG463" s="11">
        <f>-'OddsRatio_working_3-way'!U463/(3*'OddsRatio_working_3-way'!X463^(1/3))*COS(('OddsRatio_working_3-way'!Y463+2*PI())/3)</f>
        <v>-0.30368394135007865</v>
      </c>
      <c r="AH463" s="11">
        <f>-'OddsRatio_working_3-way'!U463/(3*'OddsRatio_working_3-way'!X463^(1/3))*COS(('OddsRatio_working_3-way'!Y463+4*PI())/3)</f>
        <v>-0.22170760499099079</v>
      </c>
      <c r="AI463" s="11">
        <f>'OddsRatio_working_3-way'!U463/(3*'OddsRatio_working_3-way'!X463^(1/3))*SIN(('OddsRatio_working_3-way'!Y463)/3)</f>
        <v>-4.7329059864098598E-2</v>
      </c>
      <c r="AJ463" s="11">
        <f>'OddsRatio_working_3-way'!U463/(3*'OddsRatio_working_3-way'!X463^(1/3))*SIN(('OddsRatio_working_3-way'!Y463+2*PI())/3)</f>
        <v>-0.43133789613290602</v>
      </c>
      <c r="AK463" s="11">
        <f>'OddsRatio_working_3-way'!U463/(3*'OddsRatio_working_3-way'!X463^(1/3))*SIN(('OddsRatio_working_3-way'!Y463+4*PI())/3)</f>
        <v>0.47866695599700471</v>
      </c>
      <c r="AL463" s="11">
        <f>'OddsRatio_working_3-way'!Z463+'OddsRatio_working_3-way'!AF463</f>
        <v>1.0507830926821393</v>
      </c>
      <c r="AM463" s="11">
        <f>'OddsRatio_working_3-way'!AA463+'OddsRatio_working_3-way'!AG463</f>
        <v>-0.6073678827001574</v>
      </c>
      <c r="AN463" s="11">
        <f>'OddsRatio_working_3-way'!AB463+'OddsRatio_working_3-way'!AH463</f>
        <v>-0.44341520998198164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1.0507830926821393</v>
      </c>
      <c r="AS463" s="11">
        <f>IF(('OddsRatio_working_3-way'!X463=0),IF(Q463&gt;0,-Q463^(1/3),(-Q463)^(1/3)),'OddsRatio_working_3-way'!AM463-'OddsRatio_working_3-way'!R463/3)</f>
        <v>-0.6073678827001574</v>
      </c>
      <c r="AT463" s="11">
        <f>IF(('OddsRatio_working_3-way'!X463=0),IF(Q463&gt;0,-Q463^(1/3),(-Q463)^(1/3)),'OddsRatio_working_3-way'!AN463-'OddsRatio_working_3-way'!R463/3)</f>
        <v>-0.44341520998198164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6.27</v>
      </c>
      <c r="B464" s="4">
        <f>IF('True_Odds_Calculator_3-way'!B465="","",'True_Odds_Calculator_3-way'!B465)</f>
        <v>4.4400000000000004</v>
      </c>
      <c r="C464" s="4">
        <f>IF('True_Odds_Calculator_3-way'!C465="","",'True_Odds_Calculator_3-way'!C465)</f>
        <v>1.53</v>
      </c>
      <c r="D464" s="9">
        <f t="shared" si="104"/>
        <v>0.15004823010878676</v>
      </c>
      <c r="E464" s="9">
        <f t="shared" si="105"/>
        <v>0.21287801422151059</v>
      </c>
      <c r="F464" s="9">
        <f t="shared" si="106"/>
        <v>0.63707375566970281</v>
      </c>
      <c r="G464" s="9">
        <f t="shared" si="107"/>
        <v>1.0748622002433164</v>
      </c>
      <c r="H464" s="9">
        <f t="shared" si="108"/>
        <v>6.6645237952822773</v>
      </c>
      <c r="I464" s="9">
        <f t="shared" si="109"/>
        <v>4.6975259688370086</v>
      </c>
      <c r="J464" s="9">
        <f t="shared" si="110"/>
        <v>1.5696769661289578</v>
      </c>
      <c r="K464" s="11">
        <f t="shared" si="111"/>
        <v>0.15948963317384371</v>
      </c>
      <c r="L464" s="11">
        <f t="shared" si="112"/>
        <v>0.2252252252252252</v>
      </c>
      <c r="M464" s="11">
        <f t="shared" si="113"/>
        <v>0.65359477124183007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-0.22558124312510297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0.2169352014553253</v>
      </c>
      <c r="Q464" s="11">
        <f>2*'OddsRatio_working_3-way'!K464*'OddsRatio_working_3-way'!L464*'OddsRatio_working_3-way'!M464</f>
        <v>4.6955671310676468E-2</v>
      </c>
      <c r="R464" s="11">
        <f t="shared" si="114"/>
        <v>0</v>
      </c>
      <c r="S464" s="11">
        <f t="shared" si="115"/>
        <v>-0.96167216054846039</v>
      </c>
      <c r="T464" s="11">
        <f t="shared" si="116"/>
        <v>-0.20815414730486154</v>
      </c>
      <c r="U464" s="11">
        <f>'OddsRatio_working_3-way'!S464-'OddsRatio_working_3-way'!R464^2/3</f>
        <v>-0.96167216054846039</v>
      </c>
      <c r="V464" s="11">
        <f>'OddsRatio_working_3-way'!S464*'OddsRatio_working_3-way'!R464/3-2*'OddsRatio_working_3-way'!R464^3/27-'OddsRatio_working_3-way'!T464</f>
        <v>0.20815414730486154</v>
      </c>
      <c r="W464" s="11">
        <f>'OddsRatio_working_3-way'!V464^2+4*'OddsRatio_working_3-way'!U464^3/27</f>
        <v>-8.8429961624695311E-2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0.18149250030298036</v>
      </c>
      <c r="Y464" s="11">
        <f>IF('OddsRatio_working_3-way'!W464&gt;=0,IF('OddsRatio_working_3-way'!V464+SQRT('OddsRatio_working_3-way'!W464)&gt;0,0,PI()),ACOS('OddsRatio_working_3-way'!V464/(2*'OddsRatio_working_3-way'!X464)))</f>
        <v>0.96008408977178339</v>
      </c>
      <c r="Z464" s="11">
        <f>'OddsRatio_working_3-way'!X464^(1/3)*COS('OddsRatio_working_3-way'!Y464/3)</f>
        <v>0.53743110012165818</v>
      </c>
      <c r="AA464" s="11">
        <f>'OddsRatio_working_3-way'!X464^(1/3)*COS(('OddsRatio_working_3-way'!Y464+2*PI())/3)</f>
        <v>-0.42296826350092798</v>
      </c>
      <c r="AB464" s="11">
        <f>'OddsRatio_working_3-way'!X464^(1/3)*COS(('OddsRatio_working_3-way'!Y464+4*PI())/3)</f>
        <v>-0.11446283662073033</v>
      </c>
      <c r="AC464" s="11">
        <f>'OddsRatio_working_3-way'!X464^(1/3)*SIN('OddsRatio_working_3-way'!Y464/3)</f>
        <v>0.17811569125574261</v>
      </c>
      <c r="AD464" s="11">
        <f>'OddsRatio_working_3-way'!X464^(1/3)*SIN(('OddsRatio_working_3-way'!Y464+2*PI())/3)</f>
        <v>0.37637113986130283</v>
      </c>
      <c r="AE464" s="11">
        <f>'OddsRatio_working_3-way'!X464^(1/3)*SIN(('OddsRatio_working_3-way'!Y464+4*PI())/3)</f>
        <v>-0.55448683111704533</v>
      </c>
      <c r="AF464" s="11">
        <f>-'OddsRatio_working_3-way'!U464/(3*'OddsRatio_working_3-way'!X464^(1/3))*COS(('OddsRatio_working_3-way'!Y464)/3)</f>
        <v>0.53743110012165818</v>
      </c>
      <c r="AG464" s="11">
        <f>-'OddsRatio_working_3-way'!U464/(3*'OddsRatio_working_3-way'!X464^(1/3))*COS(('OddsRatio_working_3-way'!Y464+2*PI())/3)</f>
        <v>-0.42296826350092798</v>
      </c>
      <c r="AH464" s="11">
        <f>-'OddsRatio_working_3-way'!U464/(3*'OddsRatio_working_3-way'!X464^(1/3))*COS(('OddsRatio_working_3-way'!Y464+4*PI())/3)</f>
        <v>-0.11446283662073033</v>
      </c>
      <c r="AI464" s="11">
        <f>'OddsRatio_working_3-way'!U464/(3*'OddsRatio_working_3-way'!X464^(1/3))*SIN(('OddsRatio_working_3-way'!Y464)/3)</f>
        <v>-0.17811569125574261</v>
      </c>
      <c r="AJ464" s="11">
        <f>'OddsRatio_working_3-way'!U464/(3*'OddsRatio_working_3-way'!X464^(1/3))*SIN(('OddsRatio_working_3-way'!Y464+2*PI())/3)</f>
        <v>-0.37637113986130283</v>
      </c>
      <c r="AK464" s="11">
        <f>'OddsRatio_working_3-way'!U464/(3*'OddsRatio_working_3-way'!X464^(1/3))*SIN(('OddsRatio_working_3-way'!Y464+4*PI())/3)</f>
        <v>0.55448683111704533</v>
      </c>
      <c r="AL464" s="11">
        <f>'OddsRatio_working_3-way'!Z464+'OddsRatio_working_3-way'!AF464</f>
        <v>1.0748622002433164</v>
      </c>
      <c r="AM464" s="11">
        <f>'OddsRatio_working_3-way'!AA464+'OddsRatio_working_3-way'!AG464</f>
        <v>-0.84593652700185595</v>
      </c>
      <c r="AN464" s="11">
        <f>'OddsRatio_working_3-way'!AB464+'OddsRatio_working_3-way'!AH464</f>
        <v>-0.22892567324146065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1.0748622002433164</v>
      </c>
      <c r="AS464" s="11">
        <f>IF(('OddsRatio_working_3-way'!X464=0),IF(Q464&gt;0,-Q464^(1/3),(-Q464)^(1/3)),'OddsRatio_working_3-way'!AM464-'OddsRatio_working_3-way'!R464/3)</f>
        <v>-0.84593652700185595</v>
      </c>
      <c r="AT464" s="11">
        <f>IF(('OddsRatio_working_3-way'!X464=0),IF(Q464&gt;0,-Q464^(1/3),(-Q464)^(1/3)),'OddsRatio_working_3-way'!AN464-'OddsRatio_working_3-way'!R464/3)</f>
        <v>-0.22892567324146065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2.41</v>
      </c>
      <c r="B465" s="4">
        <f>IF('True_Odds_Calculator_3-way'!B466="","",'True_Odds_Calculator_3-way'!B466)</f>
        <v>3.38</v>
      </c>
      <c r="C465" s="4">
        <f>IF('True_Odds_Calculator_3-way'!C466="","",'True_Odds_Calculator_3-way'!C466)</f>
        <v>3.1</v>
      </c>
      <c r="D465" s="9">
        <f t="shared" si="104"/>
        <v>0.40279675521738911</v>
      </c>
      <c r="E465" s="9">
        <f t="shared" si="105"/>
        <v>0.28550097736651481</v>
      </c>
      <c r="F465" s="9">
        <f t="shared" si="106"/>
        <v>0.31170226741609619</v>
      </c>
      <c r="G465" s="9">
        <f t="shared" si="107"/>
        <v>1.0515188989704112</v>
      </c>
      <c r="H465" s="9">
        <f t="shared" si="108"/>
        <v>2.4826416475482795</v>
      </c>
      <c r="I465" s="9">
        <f t="shared" si="109"/>
        <v>3.5026149795495787</v>
      </c>
      <c r="J465" s="9">
        <f t="shared" si="110"/>
        <v>3.208189687837864</v>
      </c>
      <c r="K465" s="11">
        <f t="shared" si="111"/>
        <v>0.41493775933609955</v>
      </c>
      <c r="L465" s="11">
        <f t="shared" si="112"/>
        <v>0.29585798816568049</v>
      </c>
      <c r="M465" s="11">
        <f t="shared" si="113"/>
        <v>0.32258064516129031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-0.27907435377344669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0.23324903631319205</v>
      </c>
      <c r="Q465" s="11">
        <f>2*'OddsRatio_working_3-way'!K465*'OddsRatio_working_3-way'!L465*'OddsRatio_working_3-way'!M465</f>
        <v>7.9201710123324984E-2</v>
      </c>
      <c r="R465" s="11">
        <f t="shared" si="114"/>
        <v>0</v>
      </c>
      <c r="S465" s="11">
        <f t="shared" si="115"/>
        <v>-0.83579531103221416</v>
      </c>
      <c r="T465" s="11">
        <f t="shared" si="116"/>
        <v>-0.28380146384795052</v>
      </c>
      <c r="U465" s="11">
        <f>'OddsRatio_working_3-way'!S465-'OddsRatio_working_3-way'!R465^2/3</f>
        <v>-0.83579531103221416</v>
      </c>
      <c r="V465" s="11">
        <f>'OddsRatio_working_3-way'!S465*'OddsRatio_working_3-way'!R465/3-2*'OddsRatio_working_3-way'!R465^3/27-'OddsRatio_working_3-way'!T465</f>
        <v>0.28380146384795052</v>
      </c>
      <c r="W465" s="11">
        <f>'OddsRatio_working_3-way'!V465^2+4*'OddsRatio_working_3-way'!U465^3/27</f>
        <v>-5.952727957471482E-3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0.14705101057091638</v>
      </c>
      <c r="Y465" s="11">
        <f>IF('OddsRatio_working_3-way'!W465&gt;=0,IF('OddsRatio_working_3-way'!V465+SQRT('OddsRatio_working_3-way'!W465)&gt;0,0,PI()),ACOS('OddsRatio_working_3-way'!V465/(2*'OddsRatio_working_3-way'!X465)))</f>
        <v>0.2654435181332091</v>
      </c>
      <c r="Z465" s="11">
        <f>'OddsRatio_working_3-way'!X465^(1/3)*COS('OddsRatio_working_3-way'!Y465/3)</f>
        <v>0.5257594494852057</v>
      </c>
      <c r="AA465" s="11">
        <f>'OddsRatio_working_3-way'!X465^(1/3)*COS(('OddsRatio_working_3-way'!Y465+2*PI())/3)</f>
        <v>-0.30327252999073634</v>
      </c>
      <c r="AB465" s="11">
        <f>'OddsRatio_working_3-way'!X465^(1/3)*COS(('OddsRatio_working_3-way'!Y465+4*PI())/3)</f>
        <v>-0.2224869194944693</v>
      </c>
      <c r="AC465" s="11">
        <f>'OddsRatio_working_3-way'!X465^(1/3)*SIN('OddsRatio_working_3-way'!Y465/3)</f>
        <v>4.6641593966668088E-2</v>
      </c>
      <c r="AD465" s="11">
        <f>'OddsRatio_working_3-way'!X465^(1/3)*SIN(('OddsRatio_working_3-way'!Y465+2*PI())/3)</f>
        <v>0.43200024255057551</v>
      </c>
      <c r="AE465" s="11">
        <f>'OddsRatio_working_3-way'!X465^(1/3)*SIN(('OddsRatio_working_3-way'!Y465+4*PI())/3)</f>
        <v>-0.47864183651724351</v>
      </c>
      <c r="AF465" s="11">
        <f>-'OddsRatio_working_3-way'!U465/(3*'OddsRatio_working_3-way'!X465^(1/3))*COS(('OddsRatio_working_3-way'!Y465)/3)</f>
        <v>0.52575944948520548</v>
      </c>
      <c r="AG465" s="11">
        <f>-'OddsRatio_working_3-way'!U465/(3*'OddsRatio_working_3-way'!X465^(1/3))*COS(('OddsRatio_working_3-way'!Y465+2*PI())/3)</f>
        <v>-0.30327252999073623</v>
      </c>
      <c r="AH465" s="11">
        <f>-'OddsRatio_working_3-way'!U465/(3*'OddsRatio_working_3-way'!X465^(1/3))*COS(('OddsRatio_working_3-way'!Y465+4*PI())/3)</f>
        <v>-0.22248691949446919</v>
      </c>
      <c r="AI465" s="11">
        <f>'OddsRatio_working_3-way'!U465/(3*'OddsRatio_working_3-way'!X465^(1/3))*SIN(('OddsRatio_working_3-way'!Y465)/3)</f>
        <v>-4.6641593966668067E-2</v>
      </c>
      <c r="AJ465" s="11">
        <f>'OddsRatio_working_3-way'!U465/(3*'OddsRatio_working_3-way'!X465^(1/3))*SIN(('OddsRatio_working_3-way'!Y465+2*PI())/3)</f>
        <v>-0.43200024255057529</v>
      </c>
      <c r="AK465" s="11">
        <f>'OddsRatio_working_3-way'!U465/(3*'OddsRatio_working_3-way'!X465^(1/3))*SIN(('OddsRatio_working_3-way'!Y465+4*PI())/3)</f>
        <v>0.47864183651724335</v>
      </c>
      <c r="AL465" s="11">
        <f>'OddsRatio_working_3-way'!Z465+'OddsRatio_working_3-way'!AF465</f>
        <v>1.0515188989704112</v>
      </c>
      <c r="AM465" s="11">
        <f>'OddsRatio_working_3-way'!AA465+'OddsRatio_working_3-way'!AG465</f>
        <v>-0.60654505998147257</v>
      </c>
      <c r="AN465" s="11">
        <f>'OddsRatio_working_3-way'!AB465+'OddsRatio_working_3-way'!AH465</f>
        <v>-0.4449738389889385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1.0515188989704112</v>
      </c>
      <c r="AS465" s="11">
        <f>IF(('OddsRatio_working_3-way'!X465=0),IF(Q465&gt;0,-Q465^(1/3),(-Q465)^(1/3)),'OddsRatio_working_3-way'!AM465-'OddsRatio_working_3-way'!R465/3)</f>
        <v>-0.60654505998147257</v>
      </c>
      <c r="AT465" s="11">
        <f>IF(('OddsRatio_working_3-way'!X465=0),IF(Q465&gt;0,-Q465^(1/3),(-Q465)^(1/3)),'OddsRatio_working_3-way'!AN465-'OddsRatio_working_3-way'!R465/3)</f>
        <v>-0.4449738389889385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4.0199999999999996</v>
      </c>
      <c r="B466" s="4">
        <f>IF('True_Odds_Calculator_3-way'!B467="","",'True_Odds_Calculator_3-way'!B467)</f>
        <v>3.66</v>
      </c>
      <c r="C466" s="4">
        <f>IF('True_Odds_Calculator_3-way'!C467="","",'True_Odds_Calculator_3-way'!C467)</f>
        <v>2</v>
      </c>
      <c r="D466" s="9">
        <f t="shared" si="104"/>
        <v>0.2423159653892738</v>
      </c>
      <c r="E466" s="9">
        <f t="shared" si="105"/>
        <v>0.26637493665431722</v>
      </c>
      <c r="F466" s="9">
        <f t="shared" si="106"/>
        <v>0.49130909795640898</v>
      </c>
      <c r="G466" s="9">
        <f t="shared" si="107"/>
        <v>1.0353785512205684</v>
      </c>
      <c r="H466" s="9">
        <f t="shared" si="108"/>
        <v>4.126843224686116</v>
      </c>
      <c r="I466" s="9">
        <f t="shared" si="109"/>
        <v>3.7541069462467114</v>
      </c>
      <c r="J466" s="9">
        <f t="shared" si="110"/>
        <v>2.0353785512205684</v>
      </c>
      <c r="K466" s="11">
        <f t="shared" si="111"/>
        <v>0.24875621890547267</v>
      </c>
      <c r="L466" s="11">
        <f t="shared" si="112"/>
        <v>0.27322404371584696</v>
      </c>
      <c r="M466" s="11">
        <f t="shared" si="113"/>
        <v>0.5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-0.27299295870374884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0.22700704129625093</v>
      </c>
      <c r="Q466" s="11">
        <f>2*'OddsRatio_working_3-way'!K466*'OddsRatio_working_3-way'!L466*'OddsRatio_working_3-way'!M466</f>
        <v>6.7966180028817658E-2</v>
      </c>
      <c r="R466" s="11">
        <f t="shared" si="114"/>
        <v>0</v>
      </c>
      <c r="S466" s="11">
        <f t="shared" si="115"/>
        <v>-0.83154907135388167</v>
      </c>
      <c r="T466" s="11">
        <f t="shared" si="116"/>
        <v>-0.24896678783050355</v>
      </c>
      <c r="U466" s="11">
        <f>'OddsRatio_working_3-way'!S466-'OddsRatio_working_3-way'!R466^2/3</f>
        <v>-0.83154907135388167</v>
      </c>
      <c r="V466" s="11">
        <f>'OddsRatio_working_3-way'!S466*'OddsRatio_working_3-way'!R466/3-2*'OddsRatio_working_3-way'!R466^3/27-'OddsRatio_working_3-way'!T466</f>
        <v>0.24896678783050355</v>
      </c>
      <c r="W466" s="11">
        <f>'OddsRatio_working_3-way'!V466^2+4*'OddsRatio_working_3-way'!U466^3/27</f>
        <v>-2.3199900711906363E-2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0.14593180098469399</v>
      </c>
      <c r="Y466" s="11">
        <f>IF('OddsRatio_working_3-way'!W466&gt;=0,IF('OddsRatio_working_3-way'!V466+SQRT('OddsRatio_working_3-way'!W466)&gt;0,0,PI()),ACOS('OddsRatio_working_3-way'!V466/(2*'OddsRatio_working_3-way'!X466)))</f>
        <v>0.54904280017534979</v>
      </c>
      <c r="Z466" s="11">
        <f>'OddsRatio_working_3-way'!X466^(1/3)*COS('OddsRatio_working_3-way'!Y466/3)</f>
        <v>0.51768927561028433</v>
      </c>
      <c r="AA466" s="11">
        <f>'OddsRatio_working_3-way'!X466^(1/3)*COS(('OddsRatio_working_3-way'!Y466+2*PI())/3)</f>
        <v>-0.34182432373516236</v>
      </c>
      <c r="AB466" s="11">
        <f>'OddsRatio_working_3-way'!X466^(1/3)*COS(('OddsRatio_working_3-way'!Y466+4*PI())/3)</f>
        <v>-0.17586495187512208</v>
      </c>
      <c r="AC466" s="11">
        <f>'OddsRatio_working_3-way'!X466^(1/3)*SIN('OddsRatio_working_3-way'!Y466/3)</f>
        <v>9.5816688017935581E-2</v>
      </c>
      <c r="AD466" s="11">
        <f>'OddsRatio_working_3-way'!X466^(1/3)*SIN(('OddsRatio_working_3-way'!Y466+2*PI())/3)</f>
        <v>0.40042371993630227</v>
      </c>
      <c r="AE466" s="11">
        <f>'OddsRatio_working_3-way'!X466^(1/3)*SIN(('OddsRatio_working_3-way'!Y466+4*PI())/3)</f>
        <v>-0.49624040795423779</v>
      </c>
      <c r="AF466" s="11">
        <f>-'OddsRatio_working_3-way'!U466/(3*'OddsRatio_working_3-way'!X466^(1/3))*COS(('OddsRatio_working_3-way'!Y466)/3)</f>
        <v>0.51768927561028422</v>
      </c>
      <c r="AG466" s="11">
        <f>-'OddsRatio_working_3-way'!U466/(3*'OddsRatio_working_3-way'!X466^(1/3))*COS(('OddsRatio_working_3-way'!Y466+2*PI())/3)</f>
        <v>-0.34182432373516225</v>
      </c>
      <c r="AH466" s="11">
        <f>-'OddsRatio_working_3-way'!U466/(3*'OddsRatio_working_3-way'!X466^(1/3))*COS(('OddsRatio_working_3-way'!Y466+4*PI())/3)</f>
        <v>-0.17586495187512205</v>
      </c>
      <c r="AI466" s="11">
        <f>'OddsRatio_working_3-way'!U466/(3*'OddsRatio_working_3-way'!X466^(1/3))*SIN(('OddsRatio_working_3-way'!Y466)/3)</f>
        <v>-9.5816688017935567E-2</v>
      </c>
      <c r="AJ466" s="11">
        <f>'OddsRatio_working_3-way'!U466/(3*'OddsRatio_working_3-way'!X466^(1/3))*SIN(('OddsRatio_working_3-way'!Y466+2*PI())/3)</f>
        <v>-0.40042371993630221</v>
      </c>
      <c r="AK466" s="11">
        <f>'OddsRatio_working_3-way'!U466/(3*'OddsRatio_working_3-way'!X466^(1/3))*SIN(('OddsRatio_working_3-way'!Y466+4*PI())/3)</f>
        <v>0.49624040795423768</v>
      </c>
      <c r="AL466" s="11">
        <f>'OddsRatio_working_3-way'!Z466+'OddsRatio_working_3-way'!AF466</f>
        <v>1.0353785512205684</v>
      </c>
      <c r="AM466" s="11">
        <f>'OddsRatio_working_3-way'!AA466+'OddsRatio_working_3-way'!AG466</f>
        <v>-0.68364864747032461</v>
      </c>
      <c r="AN466" s="11">
        <f>'OddsRatio_working_3-way'!AB466+'OddsRatio_working_3-way'!AH466</f>
        <v>-0.35172990375024415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1.0353785512205684</v>
      </c>
      <c r="AS466" s="11">
        <f>IF(('OddsRatio_working_3-way'!X466=0),IF(Q466&gt;0,-Q466^(1/3),(-Q466)^(1/3)),'OddsRatio_working_3-way'!AM466-'OddsRatio_working_3-way'!R466/3)</f>
        <v>-0.68364864747032461</v>
      </c>
      <c r="AT466" s="11">
        <f>IF(('OddsRatio_working_3-way'!X466=0),IF(Q466&gt;0,-Q466^(1/3),(-Q466)^(1/3)),'OddsRatio_working_3-way'!AN466-'OddsRatio_working_3-way'!R466/3)</f>
        <v>-0.35172990375024415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4.49</v>
      </c>
      <c r="B467" s="4">
        <f>IF('True_Odds_Calculator_3-way'!B468="","",'True_Odds_Calculator_3-way'!B468)</f>
        <v>3.77</v>
      </c>
      <c r="C467" s="4">
        <f>IF('True_Odds_Calculator_3-way'!C468="","",'True_Odds_Calculator_3-way'!C468)</f>
        <v>1.87</v>
      </c>
      <c r="D467" s="9">
        <f t="shared" si="104"/>
        <v>0.21637080139082984</v>
      </c>
      <c r="E467" s="9">
        <f t="shared" si="105"/>
        <v>0.25809606194498952</v>
      </c>
      <c r="F467" s="9">
        <f t="shared" si="106"/>
        <v>0.52553313666418044</v>
      </c>
      <c r="G467" s="9">
        <f t="shared" si="107"/>
        <v>1.0377351544234181</v>
      </c>
      <c r="H467" s="9">
        <f t="shared" si="108"/>
        <v>4.6216956889377299</v>
      </c>
      <c r="I467" s="9">
        <f t="shared" si="109"/>
        <v>3.8745263777528676</v>
      </c>
      <c r="J467" s="9">
        <f t="shared" si="110"/>
        <v>1.9028295843483745</v>
      </c>
      <c r="K467" s="11">
        <f t="shared" si="111"/>
        <v>0.22271714922048996</v>
      </c>
      <c r="L467" s="11">
        <f t="shared" si="112"/>
        <v>0.26525198938992045</v>
      </c>
      <c r="M467" s="11">
        <f t="shared" si="113"/>
        <v>0.53475935828876997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-0.26570220032816649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0.22524763102201356</v>
      </c>
      <c r="Q467" s="11">
        <f>2*'OddsRatio_working_3-way'!K467*'OddsRatio_working_3-way'!L467*'OddsRatio_working_3-way'!M467</f>
        <v>6.3183066205333399E-2</v>
      </c>
      <c r="R467" s="11">
        <f t="shared" si="114"/>
        <v>0</v>
      </c>
      <c r="S467" s="11">
        <f t="shared" si="115"/>
        <v>-0.84774469591825796</v>
      </c>
      <c r="T467" s="11">
        <f t="shared" si="116"/>
        <v>-0.23779654864467265</v>
      </c>
      <c r="U467" s="11">
        <f>'OddsRatio_working_3-way'!S467-'OddsRatio_working_3-way'!R467^2/3</f>
        <v>-0.84774469591825796</v>
      </c>
      <c r="V467" s="11">
        <f>'OddsRatio_working_3-way'!S467*'OddsRatio_working_3-way'!R467/3-2*'OddsRatio_working_3-way'!R467^3/27-'OddsRatio_working_3-way'!T467</f>
        <v>0.23779654864467265</v>
      </c>
      <c r="W467" s="11">
        <f>'OddsRatio_working_3-way'!V467^2+4*'OddsRatio_working_3-way'!U467^3/27</f>
        <v>-3.3711999562686452E-2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0.15021584313081346</v>
      </c>
      <c r="Y467" s="11">
        <f>IF('OddsRatio_working_3-way'!W467&gt;=0,IF('OddsRatio_working_3-way'!V467+SQRT('OddsRatio_working_3-way'!W467)&gt;0,0,PI()),ACOS('OddsRatio_working_3-way'!V467/(2*'OddsRatio_working_3-way'!X467)))</f>
        <v>0.65751038500043402</v>
      </c>
      <c r="Z467" s="11">
        <f>'OddsRatio_working_3-way'!X467^(1/3)*COS('OddsRatio_working_3-way'!Y467/3)</f>
        <v>0.51886757721170917</v>
      </c>
      <c r="AA467" s="11">
        <f>'OddsRatio_working_3-way'!X467^(1/3)*COS(('OddsRatio_working_3-way'!Y467+2*PI())/3)</f>
        <v>-0.35952625569705388</v>
      </c>
      <c r="AB467" s="11">
        <f>'OddsRatio_working_3-way'!X467^(1/3)*COS(('OddsRatio_working_3-way'!Y467+4*PI())/3)</f>
        <v>-0.15934132151465535</v>
      </c>
      <c r="AC467" s="11">
        <f>'OddsRatio_working_3-way'!X467^(1/3)*SIN('OddsRatio_working_3-way'!Y467/3)</f>
        <v>0.1155768256379154</v>
      </c>
      <c r="AD467" s="11">
        <f>'OddsRatio_working_3-way'!X467^(1/3)*SIN(('OddsRatio_working_3-way'!Y467+2*PI())/3)</f>
        <v>0.3915640902464661</v>
      </c>
      <c r="AE467" s="11">
        <f>'OddsRatio_working_3-way'!X467^(1/3)*SIN(('OddsRatio_working_3-way'!Y467+4*PI())/3)</f>
        <v>-0.50714091588438137</v>
      </c>
      <c r="AF467" s="11">
        <f>-'OddsRatio_working_3-way'!U467/(3*'OddsRatio_working_3-way'!X467^(1/3))*COS(('OddsRatio_working_3-way'!Y467)/3)</f>
        <v>0.51886757721170906</v>
      </c>
      <c r="AG467" s="11">
        <f>-'OddsRatio_working_3-way'!U467/(3*'OddsRatio_working_3-way'!X467^(1/3))*COS(('OddsRatio_working_3-way'!Y467+2*PI())/3)</f>
        <v>-0.35952625569705382</v>
      </c>
      <c r="AH467" s="11">
        <f>-'OddsRatio_working_3-way'!U467/(3*'OddsRatio_working_3-way'!X467^(1/3))*COS(('OddsRatio_working_3-way'!Y467+4*PI())/3)</f>
        <v>-0.15934132151465533</v>
      </c>
      <c r="AI467" s="11">
        <f>'OddsRatio_working_3-way'!U467/(3*'OddsRatio_working_3-way'!X467^(1/3))*SIN(('OddsRatio_working_3-way'!Y467)/3)</f>
        <v>-0.11557682563791538</v>
      </c>
      <c r="AJ467" s="11">
        <f>'OddsRatio_working_3-way'!U467/(3*'OddsRatio_working_3-way'!X467^(1/3))*SIN(('OddsRatio_working_3-way'!Y467+2*PI())/3)</f>
        <v>-0.39156409024646605</v>
      </c>
      <c r="AK467" s="11">
        <f>'OddsRatio_working_3-way'!U467/(3*'OddsRatio_working_3-way'!X467^(1/3))*SIN(('OddsRatio_working_3-way'!Y467+4*PI())/3)</f>
        <v>0.50714091588438126</v>
      </c>
      <c r="AL467" s="11">
        <f>'OddsRatio_working_3-way'!Z467+'OddsRatio_working_3-way'!AF467</f>
        <v>1.0377351544234181</v>
      </c>
      <c r="AM467" s="11">
        <f>'OddsRatio_working_3-way'!AA467+'OddsRatio_working_3-way'!AG467</f>
        <v>-0.71905251139410775</v>
      </c>
      <c r="AN467" s="11">
        <f>'OddsRatio_working_3-way'!AB467+'OddsRatio_working_3-way'!AH467</f>
        <v>-0.31868264302931071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1.0377351544234181</v>
      </c>
      <c r="AS467" s="11">
        <f>IF(('OddsRatio_working_3-way'!X467=0),IF(Q467&gt;0,-Q467^(1/3),(-Q467)^(1/3)),'OddsRatio_working_3-way'!AM467-'OddsRatio_working_3-way'!R467/3)</f>
        <v>-0.71905251139410775</v>
      </c>
      <c r="AT467" s="11">
        <f>IF(('OddsRatio_working_3-way'!X467=0),IF(Q467&gt;0,-Q467^(1/3),(-Q467)^(1/3)),'OddsRatio_working_3-way'!AN467-'OddsRatio_working_3-way'!R467/3)</f>
        <v>-0.31868264302931071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2.2799999999999998</v>
      </c>
      <c r="B468" s="4">
        <f>IF('True_Odds_Calculator_3-way'!B469="","",'True_Odds_Calculator_3-way'!B469)</f>
        <v>3.69</v>
      </c>
      <c r="C468" s="4">
        <f>IF('True_Odds_Calculator_3-way'!C469="","",'True_Odds_Calculator_3-way'!C469)</f>
        <v>3.2</v>
      </c>
      <c r="D468" s="9">
        <f t="shared" si="104"/>
        <v>0.43030935744183069</v>
      </c>
      <c r="E468" s="9">
        <f t="shared" si="105"/>
        <v>0.26439089276036104</v>
      </c>
      <c r="F468" s="9">
        <f t="shared" si="106"/>
        <v>0.30529974979780816</v>
      </c>
      <c r="G468" s="9">
        <f t="shared" si="107"/>
        <v>1.0343042901611421</v>
      </c>
      <c r="H468" s="9">
        <f t="shared" si="108"/>
        <v>2.3239094914062615</v>
      </c>
      <c r="I468" s="9">
        <f t="shared" si="109"/>
        <v>3.7822785405334716</v>
      </c>
      <c r="J468" s="9">
        <f t="shared" si="110"/>
        <v>3.2754694383545129</v>
      </c>
      <c r="K468" s="11">
        <f t="shared" si="111"/>
        <v>0.43859649122807021</v>
      </c>
      <c r="L468" s="11">
        <f t="shared" si="112"/>
        <v>0.2710027100271003</v>
      </c>
      <c r="M468" s="11">
        <f t="shared" si="113"/>
        <v>0.3125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-0.2813673750772594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0.22917855275043983</v>
      </c>
      <c r="Q468" s="11">
        <f>2*'OddsRatio_working_3-way'!K468*'OddsRatio_working_3-way'!L468*'OddsRatio_working_3-way'!M468</f>
        <v>7.4288023581990215E-2</v>
      </c>
      <c r="R468" s="11">
        <f t="shared" si="114"/>
        <v>0</v>
      </c>
      <c r="S468" s="11">
        <f t="shared" si="115"/>
        <v>-0.81451715106454947</v>
      </c>
      <c r="T468" s="11">
        <f t="shared" si="116"/>
        <v>-0.26402500844880045</v>
      </c>
      <c r="U468" s="11">
        <f>'OddsRatio_working_3-way'!S468-'OddsRatio_working_3-way'!R468^2/3</f>
        <v>-0.81451715106454947</v>
      </c>
      <c r="V468" s="11">
        <f>'OddsRatio_working_3-way'!S468*'OddsRatio_working_3-way'!R468/3-2*'OddsRatio_working_3-way'!R468^3/27-'OddsRatio_working_3-way'!T468</f>
        <v>0.26402500844880045</v>
      </c>
      <c r="W468" s="11">
        <f>'OddsRatio_working_3-way'!V468^2+4*'OddsRatio_working_3-way'!U468^3/27</f>
        <v>-1.0347355494328511E-2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0.14147134036680156</v>
      </c>
      <c r="Y468" s="11">
        <f>IF('OddsRatio_working_3-way'!W468&gt;=0,IF('OddsRatio_working_3-way'!V468+SQRT('OddsRatio_working_3-way'!W468)&gt;0,0,PI()),ACOS('OddsRatio_working_3-way'!V468/(2*'OddsRatio_working_3-way'!X468)))</f>
        <v>0.36774738604032708</v>
      </c>
      <c r="Z468" s="11">
        <f>'OddsRatio_working_3-way'!X468^(1/3)*COS('OddsRatio_working_3-way'!Y468/3)</f>
        <v>0.51715214508057106</v>
      </c>
      <c r="AA468" s="11">
        <f>'OddsRatio_working_3-way'!X468^(1/3)*COS(('OddsRatio_working_3-way'!Y468+2*PI())/3)</f>
        <v>-0.31375334952148798</v>
      </c>
      <c r="AB468" s="11">
        <f>'OddsRatio_working_3-way'!X468^(1/3)*COS(('OddsRatio_working_3-way'!Y468+4*PI())/3)</f>
        <v>-0.20339879555908341</v>
      </c>
      <c r="AC468" s="11">
        <f>'OddsRatio_working_3-way'!X468^(1/3)*SIN('OddsRatio_working_3-way'!Y468/3)</f>
        <v>6.3713231436495515E-2</v>
      </c>
      <c r="AD468" s="11">
        <f>'OddsRatio_working_3-way'!X468^(1/3)*SIN(('OddsRatio_working_3-way'!Y468+2*PI())/3)</f>
        <v>0.4160102795431424</v>
      </c>
      <c r="AE468" s="11">
        <f>'OddsRatio_working_3-way'!X468^(1/3)*SIN(('OddsRatio_working_3-way'!Y468+4*PI())/3)</f>
        <v>-0.47972351097963778</v>
      </c>
      <c r="AF468" s="11">
        <f>-'OddsRatio_working_3-way'!U468/(3*'OddsRatio_working_3-way'!X468^(1/3))*COS(('OddsRatio_working_3-way'!Y468)/3)</f>
        <v>0.51715214508057106</v>
      </c>
      <c r="AG468" s="11">
        <f>-'OddsRatio_working_3-way'!U468/(3*'OddsRatio_working_3-way'!X468^(1/3))*COS(('OddsRatio_working_3-way'!Y468+2*PI())/3)</f>
        <v>-0.31375334952148798</v>
      </c>
      <c r="AH468" s="11">
        <f>-'OddsRatio_working_3-way'!U468/(3*'OddsRatio_working_3-way'!X468^(1/3))*COS(('OddsRatio_working_3-way'!Y468+4*PI())/3)</f>
        <v>-0.20339879555908341</v>
      </c>
      <c r="AI468" s="11">
        <f>'OddsRatio_working_3-way'!U468/(3*'OddsRatio_working_3-way'!X468^(1/3))*SIN(('OddsRatio_working_3-way'!Y468)/3)</f>
        <v>-6.3713231436495515E-2</v>
      </c>
      <c r="AJ468" s="11">
        <f>'OddsRatio_working_3-way'!U468/(3*'OddsRatio_working_3-way'!X468^(1/3))*SIN(('OddsRatio_working_3-way'!Y468+2*PI())/3)</f>
        <v>-0.4160102795431424</v>
      </c>
      <c r="AK468" s="11">
        <f>'OddsRatio_working_3-way'!U468/(3*'OddsRatio_working_3-way'!X468^(1/3))*SIN(('OddsRatio_working_3-way'!Y468+4*PI())/3)</f>
        <v>0.47972351097963778</v>
      </c>
      <c r="AL468" s="11">
        <f>'OddsRatio_working_3-way'!Z468+'OddsRatio_working_3-way'!AF468</f>
        <v>1.0343042901611421</v>
      </c>
      <c r="AM468" s="11">
        <f>'OddsRatio_working_3-way'!AA468+'OddsRatio_working_3-way'!AG468</f>
        <v>-0.62750669904297596</v>
      </c>
      <c r="AN468" s="11">
        <f>'OddsRatio_working_3-way'!AB468+'OddsRatio_working_3-way'!AH468</f>
        <v>-0.40679759111816682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1.0343042901611421</v>
      </c>
      <c r="AS468" s="11">
        <f>IF(('OddsRatio_working_3-way'!X468=0),IF(Q468&gt;0,-Q468^(1/3),(-Q468)^(1/3)),'OddsRatio_working_3-way'!AM468-'OddsRatio_working_3-way'!R468/3)</f>
        <v>-0.62750669904297596</v>
      </c>
      <c r="AT468" s="11">
        <f>IF(('OddsRatio_working_3-way'!X468=0),IF(Q468&gt;0,-Q468^(1/3),(-Q468)^(1/3)),'OddsRatio_working_3-way'!AN468-'OddsRatio_working_3-way'!R468/3)</f>
        <v>-0.40679759111816682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11.62</v>
      </c>
      <c r="B469" s="4">
        <f>IF('True_Odds_Calculator_3-way'!B470="","",'True_Odds_Calculator_3-way'!B470)</f>
        <v>5.96</v>
      </c>
      <c r="C469" s="4">
        <f>IF('True_Odds_Calculator_3-way'!C470="","",'True_Odds_Calculator_3-way'!C470)</f>
        <v>1.3</v>
      </c>
      <c r="D469" s="9">
        <f t="shared" si="104"/>
        <v>8.1562598960098279E-2</v>
      </c>
      <c r="E469" s="9">
        <f t="shared" si="105"/>
        <v>0.15976606937130577</v>
      </c>
      <c r="F469" s="9">
        <f t="shared" si="106"/>
        <v>0.75867133166859579</v>
      </c>
      <c r="G469" s="9">
        <f t="shared" si="107"/>
        <v>1.0603127610855947</v>
      </c>
      <c r="H469" s="9">
        <f t="shared" si="108"/>
        <v>12.260521522729013</v>
      </c>
      <c r="I469" s="9">
        <f t="shared" si="109"/>
        <v>6.2591512949845498</v>
      </c>
      <c r="J469" s="9">
        <f t="shared" si="110"/>
        <v>1.3180938283256785</v>
      </c>
      <c r="K469" s="11">
        <f t="shared" si="111"/>
        <v>8.6058519793459562E-2</v>
      </c>
      <c r="L469" s="11">
        <f t="shared" si="112"/>
        <v>0.16778523489932887</v>
      </c>
      <c r="M469" s="11">
        <f t="shared" si="113"/>
        <v>0.76923076923076916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-0.17552206021519512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0.17638220112546951</v>
      </c>
      <c r="Q469" s="11">
        <f>2*'OddsRatio_working_3-way'!K469*'OddsRatio_working_3-way'!L469*'OddsRatio_working_3-way'!M469</f>
        <v>2.2214383013283316E-2</v>
      </c>
      <c r="R469" s="11">
        <f t="shared" si="114"/>
        <v>0</v>
      </c>
      <c r="S469" s="11">
        <f t="shared" si="115"/>
        <v>-1.0049004718222874</v>
      </c>
      <c r="T469" s="11">
        <f t="shared" si="116"/>
        <v>-0.1265617722698095</v>
      </c>
      <c r="U469" s="11">
        <f>'OddsRatio_working_3-way'!S469-'OddsRatio_working_3-way'!R469^2/3</f>
        <v>-1.0049004718222874</v>
      </c>
      <c r="V469" s="11">
        <f>'OddsRatio_working_3-way'!S469*'OddsRatio_working_3-way'!R469/3-2*'OddsRatio_working_3-way'!R469^3/27-'OddsRatio_working_3-way'!T469</f>
        <v>0.1265617722698095</v>
      </c>
      <c r="W469" s="11">
        <f>'OddsRatio_working_3-way'!V469^2+4*'OddsRatio_working_3-way'!U469^3/27</f>
        <v>-0.13431894402542027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0.19386646578605038</v>
      </c>
      <c r="Y469" s="11">
        <f>IF('OddsRatio_working_3-way'!W469&gt;=0,IF('OddsRatio_working_3-way'!V469+SQRT('OddsRatio_working_3-way'!W469)&gt;0,0,PI()),ACOS('OddsRatio_working_3-way'!V469/(2*'OddsRatio_working_3-way'!X469)))</f>
        <v>1.2382881873517082</v>
      </c>
      <c r="Z469" s="11">
        <f>'OddsRatio_working_3-way'!X469^(1/3)*COS('OddsRatio_working_3-way'!Y469/3)</f>
        <v>0.53015638054279735</v>
      </c>
      <c r="AA469" s="11">
        <f>'OddsRatio_working_3-way'!X469^(1/3)*COS(('OddsRatio_working_3-way'!Y469+2*PI())/3)</f>
        <v>-0.46613981535906268</v>
      </c>
      <c r="AB469" s="11">
        <f>'OddsRatio_working_3-way'!X469^(1/3)*COS(('OddsRatio_working_3-way'!Y469+4*PI())/3)</f>
        <v>-6.4016565183734594E-2</v>
      </c>
      <c r="AC469" s="11">
        <f>'OddsRatio_working_3-way'!X469^(1/3)*SIN('OddsRatio_working_3-way'!Y469/3)</f>
        <v>0.23216596673613288</v>
      </c>
      <c r="AD469" s="11">
        <f>'OddsRatio_working_3-way'!X469^(1/3)*SIN(('OddsRatio_working_3-way'!Y469+2*PI())/3)</f>
        <v>0.34304591016040625</v>
      </c>
      <c r="AE469" s="11">
        <f>'OddsRatio_working_3-way'!X469^(1/3)*SIN(('OddsRatio_working_3-way'!Y469+4*PI())/3)</f>
        <v>-0.57521187689653908</v>
      </c>
      <c r="AF469" s="11">
        <f>-'OddsRatio_working_3-way'!U469/(3*'OddsRatio_working_3-way'!X469^(1/3))*COS(('OddsRatio_working_3-way'!Y469)/3)</f>
        <v>0.53015638054279723</v>
      </c>
      <c r="AG469" s="11">
        <f>-'OddsRatio_working_3-way'!U469/(3*'OddsRatio_working_3-way'!X469^(1/3))*COS(('OddsRatio_working_3-way'!Y469+2*PI())/3)</f>
        <v>-0.46613981535906257</v>
      </c>
      <c r="AH469" s="11">
        <f>-'OddsRatio_working_3-way'!U469/(3*'OddsRatio_working_3-way'!X469^(1/3))*COS(('OddsRatio_working_3-way'!Y469+4*PI())/3)</f>
        <v>-6.4016565183734581E-2</v>
      </c>
      <c r="AI469" s="11">
        <f>'OddsRatio_working_3-way'!U469/(3*'OddsRatio_working_3-way'!X469^(1/3))*SIN(('OddsRatio_working_3-way'!Y469)/3)</f>
        <v>-0.23216596673613282</v>
      </c>
      <c r="AJ469" s="11">
        <f>'OddsRatio_working_3-way'!U469/(3*'OddsRatio_working_3-way'!X469^(1/3))*SIN(('OddsRatio_working_3-way'!Y469+2*PI())/3)</f>
        <v>-0.3430459101604062</v>
      </c>
      <c r="AK469" s="11">
        <f>'OddsRatio_working_3-way'!U469/(3*'OddsRatio_working_3-way'!X469^(1/3))*SIN(('OddsRatio_working_3-way'!Y469+4*PI())/3)</f>
        <v>0.57521187689653897</v>
      </c>
      <c r="AL469" s="11">
        <f>'OddsRatio_working_3-way'!Z469+'OddsRatio_working_3-way'!AF469</f>
        <v>1.0603127610855947</v>
      </c>
      <c r="AM469" s="11">
        <f>'OddsRatio_working_3-way'!AA469+'OddsRatio_working_3-way'!AG469</f>
        <v>-0.93227963071812525</v>
      </c>
      <c r="AN469" s="11">
        <f>'OddsRatio_working_3-way'!AB469+'OddsRatio_working_3-way'!AH469</f>
        <v>-0.12803313036746916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1.0603127610855947</v>
      </c>
      <c r="AS469" s="11">
        <f>IF(('OddsRatio_working_3-way'!X469=0),IF(Q469&gt;0,-Q469^(1/3),(-Q469)^(1/3)),'OddsRatio_working_3-way'!AM469-'OddsRatio_working_3-way'!R469/3)</f>
        <v>-0.93227963071812525</v>
      </c>
      <c r="AT469" s="11">
        <f>IF(('OddsRatio_working_3-way'!X469=0),IF(Q469&gt;0,-Q469^(1/3),(-Q469)^(1/3)),'OddsRatio_working_3-way'!AN469-'OddsRatio_working_3-way'!R469/3)</f>
        <v>-0.12803313036746916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1.87</v>
      </c>
      <c r="B470" s="4">
        <f>IF('True_Odds_Calculator_3-way'!B471="","",'True_Odds_Calculator_3-way'!B471)</f>
        <v>3.76</v>
      </c>
      <c r="C470" s="4">
        <f>IF('True_Odds_Calculator_3-way'!C471="","",'True_Odds_Calculator_3-way'!C471)</f>
        <v>4.25</v>
      </c>
      <c r="D470" s="9">
        <f t="shared" si="104"/>
        <v>0.52025868353950888</v>
      </c>
      <c r="E470" s="9">
        <f t="shared" si="105"/>
        <v>0.2547544492226787</v>
      </c>
      <c r="F470" s="9">
        <f t="shared" si="106"/>
        <v>0.2249868672378125</v>
      </c>
      <c r="G470" s="9">
        <f t="shared" si="107"/>
        <v>1.0599088837455688</v>
      </c>
      <c r="H470" s="9">
        <f t="shared" si="108"/>
        <v>1.922120728858645</v>
      </c>
      <c r="I470" s="9">
        <f t="shared" si="109"/>
        <v>3.9253485191377697</v>
      </c>
      <c r="J470" s="9">
        <f t="shared" si="110"/>
        <v>4.4447038721730987</v>
      </c>
      <c r="K470" s="11">
        <f t="shared" si="111"/>
        <v>0.53475935828876997</v>
      </c>
      <c r="L470" s="11">
        <f t="shared" si="112"/>
        <v>0.26595744680851063</v>
      </c>
      <c r="M470" s="11">
        <f t="shared" si="113"/>
        <v>0.23529411764705882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-0.26115197472776808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0.23023431696037155</v>
      </c>
      <c r="Q470" s="11">
        <f>2*'OddsRatio_working_3-way'!K470*'OddsRatio_working_3-way'!L470*'OddsRatio_working_3-way'!M470</f>
        <v>6.6928580511735919E-2</v>
      </c>
      <c r="R470" s="11">
        <f t="shared" si="114"/>
        <v>0</v>
      </c>
      <c r="S470" s="11">
        <f t="shared" si="115"/>
        <v>-0.88161047681287519</v>
      </c>
      <c r="T470" s="11">
        <f t="shared" si="116"/>
        <v>-0.25628211535258</v>
      </c>
      <c r="U470" s="11">
        <f>'OddsRatio_working_3-way'!S470-'OddsRatio_working_3-way'!R470^2/3</f>
        <v>-0.88161047681287519</v>
      </c>
      <c r="V470" s="11">
        <f>'OddsRatio_working_3-way'!S470*'OddsRatio_working_3-way'!R470/3-2*'OddsRatio_working_3-way'!R470^3/27-'OddsRatio_working_3-way'!T470</f>
        <v>0.25628211535258</v>
      </c>
      <c r="W470" s="11">
        <f>'OddsRatio_working_3-way'!V470^2+4*'OddsRatio_working_3-way'!U470^3/27</f>
        <v>-3.5833597514340607E-2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0.15930640301313514</v>
      </c>
      <c r="Y470" s="11">
        <f>IF('OddsRatio_working_3-way'!W470&gt;=0,IF('OddsRatio_working_3-way'!V470+SQRT('OddsRatio_working_3-way'!W470)&gt;0,0,PI()),ACOS('OddsRatio_working_3-way'!V470/(2*'OddsRatio_working_3-way'!X470)))</f>
        <v>0.63618446663866213</v>
      </c>
      <c r="Z470" s="11">
        <f>'OddsRatio_working_3-way'!X470^(1/3)*COS('OddsRatio_working_3-way'!Y470/3)</f>
        <v>0.5299544418727844</v>
      </c>
      <c r="AA470" s="11">
        <f>'OddsRatio_working_3-way'!X470^(1/3)*COS(('OddsRatio_working_3-way'!Y470+2*PI())/3)</f>
        <v>-0.3637893475084783</v>
      </c>
      <c r="AB470" s="11">
        <f>'OddsRatio_working_3-way'!X470^(1/3)*COS(('OddsRatio_working_3-way'!Y470+4*PI())/3)</f>
        <v>-0.16616509436430624</v>
      </c>
      <c r="AC470" s="11">
        <f>'OddsRatio_working_3-way'!X470^(1/3)*SIN('OddsRatio_working_3-way'!Y470/3)</f>
        <v>0.1140984157511867</v>
      </c>
      <c r="AD470" s="11">
        <f>'OddsRatio_working_3-way'!X470^(1/3)*SIN(('OddsRatio_working_3-way'!Y470+2*PI())/3)</f>
        <v>0.40190480163464171</v>
      </c>
      <c r="AE470" s="11">
        <f>'OddsRatio_working_3-way'!X470^(1/3)*SIN(('OddsRatio_working_3-way'!Y470+4*PI())/3)</f>
        <v>-0.51600321738582822</v>
      </c>
      <c r="AF470" s="11">
        <f>-'OddsRatio_working_3-way'!U470/(3*'OddsRatio_working_3-way'!X470^(1/3))*COS(('OddsRatio_working_3-way'!Y470)/3)</f>
        <v>0.5299544418727844</v>
      </c>
      <c r="AG470" s="11">
        <f>-'OddsRatio_working_3-way'!U470/(3*'OddsRatio_working_3-way'!X470^(1/3))*COS(('OddsRatio_working_3-way'!Y470+2*PI())/3)</f>
        <v>-0.3637893475084783</v>
      </c>
      <c r="AH470" s="11">
        <f>-'OddsRatio_working_3-way'!U470/(3*'OddsRatio_working_3-way'!X470^(1/3))*COS(('OddsRatio_working_3-way'!Y470+4*PI())/3)</f>
        <v>-0.16616509436430624</v>
      </c>
      <c r="AI470" s="11">
        <f>'OddsRatio_working_3-way'!U470/(3*'OddsRatio_working_3-way'!X470^(1/3))*SIN(('OddsRatio_working_3-way'!Y470)/3)</f>
        <v>-0.1140984157511867</v>
      </c>
      <c r="AJ470" s="11">
        <f>'OddsRatio_working_3-way'!U470/(3*'OddsRatio_working_3-way'!X470^(1/3))*SIN(('OddsRatio_working_3-way'!Y470+2*PI())/3)</f>
        <v>-0.40190480163464171</v>
      </c>
      <c r="AK470" s="11">
        <f>'OddsRatio_working_3-way'!U470/(3*'OddsRatio_working_3-way'!X470^(1/3))*SIN(('OddsRatio_working_3-way'!Y470+4*PI())/3)</f>
        <v>0.51600321738582822</v>
      </c>
      <c r="AL470" s="11">
        <f>'OddsRatio_working_3-way'!Z470+'OddsRatio_working_3-way'!AF470</f>
        <v>1.0599088837455688</v>
      </c>
      <c r="AM470" s="11">
        <f>'OddsRatio_working_3-way'!AA470+'OddsRatio_working_3-way'!AG470</f>
        <v>-0.7275786950169566</v>
      </c>
      <c r="AN470" s="11">
        <f>'OddsRatio_working_3-way'!AB470+'OddsRatio_working_3-way'!AH470</f>
        <v>-0.33233018872861247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1.0599088837455688</v>
      </c>
      <c r="AS470" s="11">
        <f>IF(('OddsRatio_working_3-way'!X470=0),IF(Q470&gt;0,-Q470^(1/3),(-Q470)^(1/3)),'OddsRatio_working_3-way'!AM470-'OddsRatio_working_3-way'!R470/3)</f>
        <v>-0.7275786950169566</v>
      </c>
      <c r="AT470" s="11">
        <f>IF(('OddsRatio_working_3-way'!X470=0),IF(Q470&gt;0,-Q470^(1/3),(-Q470)^(1/3)),'OddsRatio_working_3-way'!AN470-'OddsRatio_working_3-way'!R470/3)</f>
        <v>-0.33233018872861247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3.69</v>
      </c>
      <c r="B471" s="4">
        <f>IF('True_Odds_Calculator_3-way'!B472="","",'True_Odds_Calculator_3-way'!B472)</f>
        <v>3.61</v>
      </c>
      <c r="C471" s="4">
        <f>IF('True_Odds_Calculator_3-way'!C472="","",'True_Odds_Calculator_3-way'!C472)</f>
        <v>2.06</v>
      </c>
      <c r="D471" s="9">
        <f t="shared" si="104"/>
        <v>0.26084393136663542</v>
      </c>
      <c r="E471" s="9">
        <f t="shared" si="105"/>
        <v>0.26670676934756793</v>
      </c>
      <c r="F471" s="9">
        <f t="shared" si="106"/>
        <v>0.47244929928579688</v>
      </c>
      <c r="G471" s="9">
        <f t="shared" si="107"/>
        <v>1.0534238087531862</v>
      </c>
      <c r="H471" s="9">
        <f t="shared" si="108"/>
        <v>3.8337100455460709</v>
      </c>
      <c r="I471" s="9">
        <f t="shared" si="109"/>
        <v>3.7494361408458148</v>
      </c>
      <c r="J471" s="9">
        <f t="shared" si="110"/>
        <v>2.116629237278377</v>
      </c>
      <c r="K471" s="11">
        <f t="shared" si="111"/>
        <v>0.2710027100271003</v>
      </c>
      <c r="L471" s="11">
        <f t="shared" si="112"/>
        <v>0.2770083102493075</v>
      </c>
      <c r="M471" s="11">
        <f t="shared" si="113"/>
        <v>0.4854368932038835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-0.27120510750060844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0.23176952313857918</v>
      </c>
      <c r="Q471" s="11">
        <f>2*'OddsRatio_working_3-way'!K471*'OddsRatio_working_3-way'!L471*'OddsRatio_working_3-way'!M471</f>
        <v>7.2883497842320497E-2</v>
      </c>
      <c r="R471" s="11">
        <f t="shared" si="114"/>
        <v>0</v>
      </c>
      <c r="S471" s="11">
        <f t="shared" si="115"/>
        <v>-0.85459129171473736</v>
      </c>
      <c r="T471" s="11">
        <f t="shared" si="116"/>
        <v>-0.26873939991029477</v>
      </c>
      <c r="U471" s="11">
        <f>'OddsRatio_working_3-way'!S471-'OddsRatio_working_3-way'!R471^2/3</f>
        <v>-0.85459129171473736</v>
      </c>
      <c r="V471" s="11">
        <f>'OddsRatio_working_3-way'!S471*'OddsRatio_working_3-way'!R471/3-2*'OddsRatio_working_3-way'!R471^3/27-'OddsRatio_working_3-way'!T471</f>
        <v>0.26873939991029477</v>
      </c>
      <c r="W471" s="11">
        <f>'OddsRatio_working_3-way'!V471^2+4*'OddsRatio_working_3-way'!U471^3/27</f>
        <v>-2.0242909079994251E-2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0.15203928287135168</v>
      </c>
      <c r="Y471" s="11">
        <f>IF('OddsRatio_working_3-way'!W471&gt;=0,IF('OddsRatio_working_3-way'!V471+SQRT('OddsRatio_working_3-way'!W471)&gt;0,0,PI()),ACOS('OddsRatio_working_3-way'!V471/(2*'OddsRatio_working_3-way'!X471)))</f>
        <v>0.48691021126057366</v>
      </c>
      <c r="Z471" s="11">
        <f>'OddsRatio_working_3-way'!X471^(1/3)*COS('OddsRatio_working_3-way'!Y471/3)</f>
        <v>0.5267119043765931</v>
      </c>
      <c r="AA471" s="11">
        <f>'OddsRatio_working_3-way'!X471^(1/3)*COS(('OddsRatio_working_3-way'!Y471+2*PI())/3)</f>
        <v>-0.3380469842448377</v>
      </c>
      <c r="AB471" s="11">
        <f>'OddsRatio_working_3-way'!X471^(1/3)*COS(('OddsRatio_working_3-way'!Y471+4*PI())/3)</f>
        <v>-0.18866492013175559</v>
      </c>
      <c r="AC471" s="11">
        <f>'OddsRatio_working_3-way'!X471^(1/3)*SIN('OddsRatio_working_3-way'!Y471/3)</f>
        <v>8.6245774927790106E-2</v>
      </c>
      <c r="AD471" s="11">
        <f>'OddsRatio_working_3-way'!X471^(1/3)*SIN(('OddsRatio_working_3-way'!Y471+2*PI())/3)</f>
        <v>0.41302300220191474</v>
      </c>
      <c r="AE471" s="11">
        <f>'OddsRatio_working_3-way'!X471^(1/3)*SIN(('OddsRatio_working_3-way'!Y471+4*PI())/3)</f>
        <v>-0.49926877712970469</v>
      </c>
      <c r="AF471" s="11">
        <f>-'OddsRatio_working_3-way'!U471/(3*'OddsRatio_working_3-way'!X471^(1/3))*COS(('OddsRatio_working_3-way'!Y471)/3)</f>
        <v>0.5267119043765931</v>
      </c>
      <c r="AG471" s="11">
        <f>-'OddsRatio_working_3-way'!U471/(3*'OddsRatio_working_3-way'!X471^(1/3))*COS(('OddsRatio_working_3-way'!Y471+2*PI())/3)</f>
        <v>-0.3380469842448377</v>
      </c>
      <c r="AH471" s="11">
        <f>-'OddsRatio_working_3-way'!U471/(3*'OddsRatio_working_3-way'!X471^(1/3))*COS(('OddsRatio_working_3-way'!Y471+4*PI())/3)</f>
        <v>-0.18866492013175559</v>
      </c>
      <c r="AI471" s="11">
        <f>'OddsRatio_working_3-way'!U471/(3*'OddsRatio_working_3-way'!X471^(1/3))*SIN(('OddsRatio_working_3-way'!Y471)/3)</f>
        <v>-8.6245774927790106E-2</v>
      </c>
      <c r="AJ471" s="11">
        <f>'OddsRatio_working_3-way'!U471/(3*'OddsRatio_working_3-way'!X471^(1/3))*SIN(('OddsRatio_working_3-way'!Y471+2*PI())/3)</f>
        <v>-0.41302300220191474</v>
      </c>
      <c r="AK471" s="11">
        <f>'OddsRatio_working_3-way'!U471/(3*'OddsRatio_working_3-way'!X471^(1/3))*SIN(('OddsRatio_working_3-way'!Y471+4*PI())/3)</f>
        <v>0.49926877712970469</v>
      </c>
      <c r="AL471" s="11">
        <f>'OddsRatio_working_3-way'!Z471+'OddsRatio_working_3-way'!AF471</f>
        <v>1.0534238087531862</v>
      </c>
      <c r="AM471" s="11">
        <f>'OddsRatio_working_3-way'!AA471+'OddsRatio_working_3-way'!AG471</f>
        <v>-0.6760939684896754</v>
      </c>
      <c r="AN471" s="11">
        <f>'OddsRatio_working_3-way'!AB471+'OddsRatio_working_3-way'!AH471</f>
        <v>-0.37732984026351118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1.0534238087531862</v>
      </c>
      <c r="AS471" s="11">
        <f>IF(('OddsRatio_working_3-way'!X471=0),IF(Q471&gt;0,-Q471^(1/3),(-Q471)^(1/3)),'OddsRatio_working_3-way'!AM471-'OddsRatio_working_3-way'!R471/3)</f>
        <v>-0.6760939684896754</v>
      </c>
      <c r="AT471" s="11">
        <f>IF(('OddsRatio_working_3-way'!X471=0),IF(Q471&gt;0,-Q471^(1/3),(-Q471)^(1/3)),'OddsRatio_working_3-way'!AN471-'OddsRatio_working_3-way'!R471/3)</f>
        <v>-0.37732984026351118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1.47</v>
      </c>
      <c r="B472" s="4">
        <f>IF('True_Odds_Calculator_3-way'!B473="","",'True_Odds_Calculator_3-way'!B473)</f>
        <v>4.74</v>
      </c>
      <c r="C472" s="4">
        <f>IF('True_Odds_Calculator_3-way'!C473="","",'True_Odds_Calculator_3-way'!C473)</f>
        <v>7.11</v>
      </c>
      <c r="D472" s="9">
        <f t="shared" si="104"/>
        <v>0.66628531693067583</v>
      </c>
      <c r="E472" s="9">
        <f t="shared" si="105"/>
        <v>0.20057947027099329</v>
      </c>
      <c r="F472" s="9">
        <f t="shared" si="106"/>
        <v>0.13313521279833099</v>
      </c>
      <c r="G472" s="9">
        <f t="shared" si="107"/>
        <v>1.0656564425640886</v>
      </c>
      <c r="H472" s="9">
        <f t="shared" si="108"/>
        <v>1.5008585280051214</v>
      </c>
      <c r="I472" s="9">
        <f t="shared" si="109"/>
        <v>4.9855550951896923</v>
      </c>
      <c r="J472" s="9">
        <f t="shared" si="110"/>
        <v>7.5111608640665812</v>
      </c>
      <c r="K472" s="11">
        <f t="shared" si="111"/>
        <v>0.68027210884353739</v>
      </c>
      <c r="L472" s="11">
        <f t="shared" si="112"/>
        <v>0.21097046413502107</v>
      </c>
      <c r="M472" s="11">
        <f t="shared" si="113"/>
        <v>0.14064697609001406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-0.21679306889247307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0.20831206309723946</v>
      </c>
      <c r="Q472" s="11">
        <f>2*'OddsRatio_working_3-way'!K472*'OddsRatio_working_3-way'!L472*'OddsRatio_working_3-way'!M472</f>
        <v>4.0370554863806092E-2</v>
      </c>
      <c r="R472" s="11">
        <f t="shared" si="114"/>
        <v>0</v>
      </c>
      <c r="S472" s="11">
        <f t="shared" si="115"/>
        <v>-0.96087971890171409</v>
      </c>
      <c r="T472" s="11">
        <f t="shared" si="116"/>
        <v>-0.18621699978715386</v>
      </c>
      <c r="U472" s="11">
        <f>'OddsRatio_working_3-way'!S472-'OddsRatio_working_3-way'!R472^2/3</f>
        <v>-0.96087971890171409</v>
      </c>
      <c r="V472" s="11">
        <f>'OddsRatio_working_3-way'!S472*'OddsRatio_working_3-way'!R472/3-2*'OddsRatio_working_3-way'!R472^3/27-'OddsRatio_working_3-way'!T472</f>
        <v>0.18621699978715386</v>
      </c>
      <c r="W472" s="11">
        <f>'OddsRatio_working_3-way'!V472^2+4*'OddsRatio_working_3-way'!U472^3/27</f>
        <v>-9.6755892152889642E-2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0.18126821505894139</v>
      </c>
      <c r="Y472" s="11">
        <f>IF('OddsRatio_working_3-way'!W472&gt;=0,IF('OddsRatio_working_3-way'!V472+SQRT('OddsRatio_working_3-way'!W472)&gt;0,0,PI()),ACOS('OddsRatio_working_3-way'!V472/(2*'OddsRatio_working_3-way'!X472)))</f>
        <v>1.0313623245799957</v>
      </c>
      <c r="Z472" s="11">
        <f>'OddsRatio_working_3-way'!X472^(1/3)*COS('OddsRatio_working_3-way'!Y472/3)</f>
        <v>0.53282822128204432</v>
      </c>
      <c r="AA472" s="11">
        <f>'OddsRatio_working_3-way'!X472^(1/3)*COS(('OddsRatio_working_3-way'!Y472+2*PI())/3)</f>
        <v>-0.43161246014696647</v>
      </c>
      <c r="AB472" s="11">
        <f>'OddsRatio_working_3-way'!X472^(1/3)*COS(('OddsRatio_working_3-way'!Y472+4*PI())/3)</f>
        <v>-0.10121576113507776</v>
      </c>
      <c r="AC472" s="11">
        <f>'OddsRatio_working_3-way'!X472^(1/3)*SIN('OddsRatio_working_3-way'!Y472/3)</f>
        <v>0.19075462311387775</v>
      </c>
      <c r="AD472" s="11">
        <f>'OddsRatio_working_3-way'!X472^(1/3)*SIN(('OddsRatio_working_3-way'!Y472+2*PI())/3)</f>
        <v>0.36606546392658784</v>
      </c>
      <c r="AE472" s="11">
        <f>'OddsRatio_working_3-way'!X472^(1/3)*SIN(('OddsRatio_working_3-way'!Y472+4*PI())/3)</f>
        <v>-0.55682008704046548</v>
      </c>
      <c r="AF472" s="11">
        <f>-'OddsRatio_working_3-way'!U472/(3*'OddsRatio_working_3-way'!X472^(1/3))*COS(('OddsRatio_working_3-way'!Y472)/3)</f>
        <v>0.53282822128204432</v>
      </c>
      <c r="AG472" s="11">
        <f>-'OddsRatio_working_3-way'!U472/(3*'OddsRatio_working_3-way'!X472^(1/3))*COS(('OddsRatio_working_3-way'!Y472+2*PI())/3)</f>
        <v>-0.43161246014696647</v>
      </c>
      <c r="AH472" s="11">
        <f>-'OddsRatio_working_3-way'!U472/(3*'OddsRatio_working_3-way'!X472^(1/3))*COS(('OddsRatio_working_3-way'!Y472+4*PI())/3)</f>
        <v>-0.10121576113507776</v>
      </c>
      <c r="AI472" s="11">
        <f>'OddsRatio_working_3-way'!U472/(3*'OddsRatio_working_3-way'!X472^(1/3))*SIN(('OddsRatio_working_3-way'!Y472)/3)</f>
        <v>-0.19075462311387775</v>
      </c>
      <c r="AJ472" s="11">
        <f>'OddsRatio_working_3-way'!U472/(3*'OddsRatio_working_3-way'!X472^(1/3))*SIN(('OddsRatio_working_3-way'!Y472+2*PI())/3)</f>
        <v>-0.36606546392658784</v>
      </c>
      <c r="AK472" s="11">
        <f>'OddsRatio_working_3-way'!U472/(3*'OddsRatio_working_3-way'!X472^(1/3))*SIN(('OddsRatio_working_3-way'!Y472+4*PI())/3)</f>
        <v>0.55682008704046548</v>
      </c>
      <c r="AL472" s="11">
        <f>'OddsRatio_working_3-way'!Z472+'OddsRatio_working_3-way'!AF472</f>
        <v>1.0656564425640886</v>
      </c>
      <c r="AM472" s="11">
        <f>'OddsRatio_working_3-way'!AA472+'OddsRatio_working_3-way'!AG472</f>
        <v>-0.86322492029393294</v>
      </c>
      <c r="AN472" s="11">
        <f>'OddsRatio_working_3-way'!AB472+'OddsRatio_working_3-way'!AH472</f>
        <v>-0.20243152227015551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1.0656564425640886</v>
      </c>
      <c r="AS472" s="11">
        <f>IF(('OddsRatio_working_3-way'!X472=0),IF(Q472&gt;0,-Q472^(1/3),(-Q472)^(1/3)),'OddsRatio_working_3-way'!AM472-'OddsRatio_working_3-way'!R472/3)</f>
        <v>-0.86322492029393294</v>
      </c>
      <c r="AT472" s="11">
        <f>IF(('OddsRatio_working_3-way'!X472=0),IF(Q472&gt;0,-Q472^(1/3),(-Q472)^(1/3)),'OddsRatio_working_3-way'!AN472-'OddsRatio_working_3-way'!R472/3)</f>
        <v>-0.20243152227015551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2.33</v>
      </c>
      <c r="B473" s="4">
        <f>IF('True_Odds_Calculator_3-way'!B474="","",'True_Odds_Calculator_3-way'!B474)</f>
        <v>3.48</v>
      </c>
      <c r="C473" s="4">
        <f>IF('True_Odds_Calculator_3-way'!C474="","",'True_Odds_Calculator_3-way'!C474)</f>
        <v>3.16</v>
      </c>
      <c r="D473" s="9">
        <f t="shared" si="104"/>
        <v>0.41700005176328869</v>
      </c>
      <c r="E473" s="9">
        <f t="shared" si="105"/>
        <v>0.27724266307521545</v>
      </c>
      <c r="F473" s="9">
        <f t="shared" si="106"/>
        <v>0.30575728516149603</v>
      </c>
      <c r="G473" s="9">
        <f t="shared" si="107"/>
        <v>1.0511889000692896</v>
      </c>
      <c r="H473" s="9">
        <f t="shared" si="108"/>
        <v>2.3980812370921551</v>
      </c>
      <c r="I473" s="9">
        <f t="shared" si="109"/>
        <v>3.6069484721718381</v>
      </c>
      <c r="J473" s="9">
        <f t="shared" si="110"/>
        <v>3.2705680241496657</v>
      </c>
      <c r="K473" s="11">
        <f t="shared" si="111"/>
        <v>0.42918454935622319</v>
      </c>
      <c r="L473" s="11">
        <f t="shared" si="112"/>
        <v>0.28735632183908044</v>
      </c>
      <c r="M473" s="11">
        <f t="shared" si="113"/>
        <v>0.31645569620253161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-0.27805763549474249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0.23299794118804124</v>
      </c>
      <c r="Q473" s="11">
        <f>2*'OddsRatio_working_3-way'!K473*'OddsRatio_working_3-way'!L473*'OddsRatio_working_3-way'!M473</f>
        <v>7.8056261704536431E-2</v>
      </c>
      <c r="R473" s="11">
        <f t="shared" si="114"/>
        <v>0</v>
      </c>
      <c r="S473" s="11">
        <f t="shared" si="115"/>
        <v>-0.8379483655374993</v>
      </c>
      <c r="T473" s="11">
        <f t="shared" si="116"/>
        <v>-0.28071972044807347</v>
      </c>
      <c r="U473" s="11">
        <f>'OddsRatio_working_3-way'!S473-'OddsRatio_working_3-way'!R473^2/3</f>
        <v>-0.8379483655374993</v>
      </c>
      <c r="V473" s="11">
        <f>'OddsRatio_working_3-way'!S473*'OddsRatio_working_3-way'!R473/3-2*'OddsRatio_working_3-way'!R473^3/27-'OddsRatio_working_3-way'!T473</f>
        <v>0.28071972044807347</v>
      </c>
      <c r="W473" s="11">
        <f>'OddsRatio_working_3-way'!V473^2+4*'OddsRatio_working_3-way'!U473^3/27</f>
        <v>-8.3626161408931338E-3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0.14761959354142123</v>
      </c>
      <c r="Y473" s="11">
        <f>IF('OddsRatio_working_3-way'!W473&gt;=0,IF('OddsRatio_working_3-way'!V473+SQRT('OddsRatio_working_3-way'!W473)&gt;0,0,PI()),ACOS('OddsRatio_working_3-way'!V473/(2*'OddsRatio_working_3-way'!X473)))</f>
        <v>0.31491941214946584</v>
      </c>
      <c r="Z473" s="11">
        <f>'OddsRatio_working_3-way'!X473^(1/3)*COS('OddsRatio_working_3-way'!Y473/3)</f>
        <v>0.52559445003464489</v>
      </c>
      <c r="AA473" s="11">
        <f>'OddsRatio_working_3-way'!X473^(1/3)*COS(('OddsRatio_working_3-way'!Y473+2*PI())/3)</f>
        <v>-0.31075498720405587</v>
      </c>
      <c r="AB473" s="11">
        <f>'OddsRatio_working_3-way'!X473^(1/3)*COS(('OddsRatio_working_3-way'!Y473+4*PI())/3)</f>
        <v>-0.21483946283058913</v>
      </c>
      <c r="AC473" s="11">
        <f>'OddsRatio_working_3-way'!X473^(1/3)*SIN('OddsRatio_working_3-way'!Y473/3)</f>
        <v>5.5376853816485043E-2</v>
      </c>
      <c r="AD473" s="11">
        <f>'OddsRatio_working_3-way'!X473^(1/3)*SIN(('OddsRatio_working_3-way'!Y473+2*PI())/3)</f>
        <v>0.4274897189098707</v>
      </c>
      <c r="AE473" s="11">
        <f>'OddsRatio_working_3-way'!X473^(1/3)*SIN(('OddsRatio_working_3-way'!Y473+4*PI())/3)</f>
        <v>-0.4828665727263558</v>
      </c>
      <c r="AF473" s="11">
        <f>-'OddsRatio_working_3-way'!U473/(3*'OddsRatio_working_3-way'!X473^(1/3))*COS(('OddsRatio_working_3-way'!Y473)/3)</f>
        <v>0.52559445003464478</v>
      </c>
      <c r="AG473" s="11">
        <f>-'OddsRatio_working_3-way'!U473/(3*'OddsRatio_working_3-way'!X473^(1/3))*COS(('OddsRatio_working_3-way'!Y473+2*PI())/3)</f>
        <v>-0.31075498720405581</v>
      </c>
      <c r="AH473" s="11">
        <f>-'OddsRatio_working_3-way'!U473/(3*'OddsRatio_working_3-way'!X473^(1/3))*COS(('OddsRatio_working_3-way'!Y473+4*PI())/3)</f>
        <v>-0.21483946283058911</v>
      </c>
      <c r="AI473" s="11">
        <f>'OddsRatio_working_3-way'!U473/(3*'OddsRatio_working_3-way'!X473^(1/3))*SIN(('OddsRatio_working_3-way'!Y473)/3)</f>
        <v>-5.5376853816485029E-2</v>
      </c>
      <c r="AJ473" s="11">
        <f>'OddsRatio_working_3-way'!U473/(3*'OddsRatio_working_3-way'!X473^(1/3))*SIN(('OddsRatio_working_3-way'!Y473+2*PI())/3)</f>
        <v>-0.42748971890987064</v>
      </c>
      <c r="AK473" s="11">
        <f>'OddsRatio_working_3-way'!U473/(3*'OddsRatio_working_3-way'!X473^(1/3))*SIN(('OddsRatio_working_3-way'!Y473+4*PI())/3)</f>
        <v>0.48286657272635569</v>
      </c>
      <c r="AL473" s="11">
        <f>'OddsRatio_working_3-way'!Z473+'OddsRatio_working_3-way'!AF473</f>
        <v>1.0511889000692896</v>
      </c>
      <c r="AM473" s="11">
        <f>'OddsRatio_working_3-way'!AA473+'OddsRatio_working_3-way'!AG473</f>
        <v>-0.62150997440811162</v>
      </c>
      <c r="AN473" s="11">
        <f>'OddsRatio_working_3-way'!AB473+'OddsRatio_working_3-way'!AH473</f>
        <v>-0.42967892566117827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1.0511889000692896</v>
      </c>
      <c r="AS473" s="11">
        <f>IF(('OddsRatio_working_3-way'!X473=0),IF(Q473&gt;0,-Q473^(1/3),(-Q473)^(1/3)),'OddsRatio_working_3-way'!AM473-'OddsRatio_working_3-way'!R473/3)</f>
        <v>-0.62150997440811162</v>
      </c>
      <c r="AT473" s="11">
        <f>IF(('OddsRatio_working_3-way'!X473=0),IF(Q473&gt;0,-Q473^(1/3),(-Q473)^(1/3)),'OddsRatio_working_3-way'!AN473-'OddsRatio_working_3-way'!R473/3)</f>
        <v>-0.42967892566117827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3.59</v>
      </c>
      <c r="B474" s="4">
        <f>IF('True_Odds_Calculator_3-way'!B475="","",'True_Odds_Calculator_3-way'!B475)</f>
        <v>3.64</v>
      </c>
      <c r="C474" s="4">
        <f>IF('True_Odds_Calculator_3-way'!C475="","",'True_Odds_Calculator_3-way'!C475)</f>
        <v>2.13</v>
      </c>
      <c r="D474" s="9">
        <f t="shared" si="104"/>
        <v>0.27152473595989862</v>
      </c>
      <c r="E474" s="9">
        <f t="shared" si="105"/>
        <v>0.2677591773228441</v>
      </c>
      <c r="F474" s="9">
        <f t="shared" si="106"/>
        <v>0.46071608671725744</v>
      </c>
      <c r="G474" s="9">
        <f t="shared" si="107"/>
        <v>1.0358709298294051</v>
      </c>
      <c r="H474" s="9">
        <f t="shared" si="108"/>
        <v>3.6829057082581587</v>
      </c>
      <c r="I474" s="9">
        <f t="shared" si="109"/>
        <v>3.7346992547496303</v>
      </c>
      <c r="J474" s="9">
        <f t="shared" si="110"/>
        <v>2.170534150707228</v>
      </c>
      <c r="K474" s="11">
        <f t="shared" si="111"/>
        <v>0.2785515320334262</v>
      </c>
      <c r="L474" s="11">
        <f t="shared" si="112"/>
        <v>0.27472527472527469</v>
      </c>
      <c r="M474" s="11">
        <f t="shared" si="113"/>
        <v>0.46948356807511737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-0.2775918420314043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0.22849761952904485</v>
      </c>
      <c r="Q474" s="11">
        <f>2*'OddsRatio_working_3-way'!K474*'OddsRatio_working_3-way'!L474*'OddsRatio_working_3-way'!M474</f>
        <v>7.185459733617762E-2</v>
      </c>
      <c r="R474" s="11">
        <f t="shared" si="114"/>
        <v>0</v>
      </c>
      <c r="S474" s="11">
        <f t="shared" si="115"/>
        <v>-0.82314241606276972</v>
      </c>
      <c r="T474" s="11">
        <f t="shared" si="116"/>
        <v>-0.25884981637194016</v>
      </c>
      <c r="U474" s="11">
        <f>'OddsRatio_working_3-way'!S474-'OddsRatio_working_3-way'!R474^2/3</f>
        <v>-0.82314241606276972</v>
      </c>
      <c r="V474" s="11">
        <f>'OddsRatio_working_3-way'!S474*'OddsRatio_working_3-way'!R474/3-2*'OddsRatio_working_3-way'!R474^3/27-'OddsRatio_working_3-way'!T474</f>
        <v>0.25884981637194016</v>
      </c>
      <c r="W474" s="11">
        <f>'OddsRatio_working_3-way'!V474^2+4*'OddsRatio_working_3-way'!U474^3/27</f>
        <v>-1.5623617700229561E-2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0.14372442827857823</v>
      </c>
      <c r="Y474" s="11">
        <f>IF('OddsRatio_working_3-way'!W474&gt;=0,IF('OddsRatio_working_3-way'!V474+SQRT('OddsRatio_working_3-way'!W474)&gt;0,0,PI()),ACOS('OddsRatio_working_3-way'!V474/(2*'OddsRatio_working_3-way'!X474)))</f>
        <v>0.44986140247435569</v>
      </c>
      <c r="Z474" s="11">
        <f>'OddsRatio_working_3-way'!X474^(1/3)*COS('OddsRatio_working_3-way'!Y474/3)</f>
        <v>0.51793546491470266</v>
      </c>
      <c r="AA474" s="11">
        <f>'OddsRatio_working_3-way'!X474^(1/3)*COS(('OddsRatio_working_3-way'!Y474+2*PI())/3)</f>
        <v>-0.3267375240564519</v>
      </c>
      <c r="AB474" s="11">
        <f>'OddsRatio_working_3-way'!X474^(1/3)*COS(('OddsRatio_working_3-way'!Y474+4*PI())/3)</f>
        <v>-0.19119794085825051</v>
      </c>
      <c r="AC474" s="11">
        <f>'OddsRatio_working_3-way'!X474^(1/3)*SIN('OddsRatio_working_3-way'!Y474/3)</f>
        <v>7.8253814845331227E-2</v>
      </c>
      <c r="AD474" s="11">
        <f>'OddsRatio_working_3-way'!X474^(1/3)*SIN(('OddsRatio_working_3-way'!Y474+2*PI())/3)</f>
        <v>0.40941836271437088</v>
      </c>
      <c r="AE474" s="11">
        <f>'OddsRatio_working_3-way'!X474^(1/3)*SIN(('OddsRatio_working_3-way'!Y474+4*PI())/3)</f>
        <v>-0.48767217755970205</v>
      </c>
      <c r="AF474" s="11">
        <f>-'OddsRatio_working_3-way'!U474/(3*'OddsRatio_working_3-way'!X474^(1/3))*COS(('OddsRatio_working_3-way'!Y474)/3)</f>
        <v>0.51793546491470255</v>
      </c>
      <c r="AG474" s="11">
        <f>-'OddsRatio_working_3-way'!U474/(3*'OddsRatio_working_3-way'!X474^(1/3))*COS(('OddsRatio_working_3-way'!Y474+2*PI())/3)</f>
        <v>-0.32673752405645184</v>
      </c>
      <c r="AH474" s="11">
        <f>-'OddsRatio_working_3-way'!U474/(3*'OddsRatio_working_3-way'!X474^(1/3))*COS(('OddsRatio_working_3-way'!Y474+4*PI())/3)</f>
        <v>-0.19119794085825048</v>
      </c>
      <c r="AI474" s="11">
        <f>'OddsRatio_working_3-way'!U474/(3*'OddsRatio_working_3-way'!X474^(1/3))*SIN(('OddsRatio_working_3-way'!Y474)/3)</f>
        <v>-7.8253814845331213E-2</v>
      </c>
      <c r="AJ474" s="11">
        <f>'OddsRatio_working_3-way'!U474/(3*'OddsRatio_working_3-way'!X474^(1/3))*SIN(('OddsRatio_working_3-way'!Y474+2*PI())/3)</f>
        <v>-0.40941836271437076</v>
      </c>
      <c r="AK474" s="11">
        <f>'OddsRatio_working_3-way'!U474/(3*'OddsRatio_working_3-way'!X474^(1/3))*SIN(('OddsRatio_working_3-way'!Y474+4*PI())/3)</f>
        <v>0.48767217755970194</v>
      </c>
      <c r="AL474" s="11">
        <f>'OddsRatio_working_3-way'!Z474+'OddsRatio_working_3-way'!AF474</f>
        <v>1.0358709298294051</v>
      </c>
      <c r="AM474" s="11">
        <f>'OddsRatio_working_3-way'!AA474+'OddsRatio_working_3-way'!AG474</f>
        <v>-0.65347504811290369</v>
      </c>
      <c r="AN474" s="11">
        <f>'OddsRatio_working_3-way'!AB474+'OddsRatio_working_3-way'!AH474</f>
        <v>-0.38239588171650096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1.0358709298294051</v>
      </c>
      <c r="AS474" s="11">
        <f>IF(('OddsRatio_working_3-way'!X474=0),IF(Q474&gt;0,-Q474^(1/3),(-Q474)^(1/3)),'OddsRatio_working_3-way'!AM474-'OddsRatio_working_3-way'!R474/3)</f>
        <v>-0.65347504811290369</v>
      </c>
      <c r="AT474" s="11">
        <f>IF(('OddsRatio_working_3-way'!X474=0),IF(Q474&gt;0,-Q474^(1/3),(-Q474)^(1/3)),'OddsRatio_working_3-way'!AN474-'OddsRatio_working_3-way'!R474/3)</f>
        <v>-0.38239588171650096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2.15</v>
      </c>
      <c r="B475" s="4">
        <f>IF('True_Odds_Calculator_3-way'!B476="","",'True_Odds_Calculator_3-way'!B476)</f>
        <v>3.68</v>
      </c>
      <c r="C475" s="4">
        <f>IF('True_Odds_Calculator_3-way'!C476="","",'True_Odds_Calculator_3-way'!C476)</f>
        <v>3.42</v>
      </c>
      <c r="D475" s="9">
        <f t="shared" si="104"/>
        <v>0.45392467551807475</v>
      </c>
      <c r="E475" s="9">
        <f t="shared" si="105"/>
        <v>0.26291343571695641</v>
      </c>
      <c r="F475" s="9">
        <f t="shared" si="106"/>
        <v>0.28316188876496912</v>
      </c>
      <c r="G475" s="9">
        <f t="shared" si="107"/>
        <v>1.046094503902431</v>
      </c>
      <c r="H475" s="9">
        <f t="shared" si="108"/>
        <v>2.2030086794877959</v>
      </c>
      <c r="I475" s="9">
        <f t="shared" si="109"/>
        <v>3.8035332704585159</v>
      </c>
      <c r="J475" s="9">
        <f t="shared" si="110"/>
        <v>3.5315486994438823</v>
      </c>
      <c r="K475" s="11">
        <f t="shared" si="111"/>
        <v>0.46511627906976744</v>
      </c>
      <c r="L475" s="11">
        <f t="shared" si="112"/>
        <v>0.27173913043478259</v>
      </c>
      <c r="M475" s="11">
        <f t="shared" si="113"/>
        <v>0.29239766081871343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-0.27563579491364087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0.23097641305826072</v>
      </c>
      <c r="Q475" s="11">
        <f>2*'OddsRatio_working_3-way'!K475*'OddsRatio_working_3-way'!L475*'OddsRatio_working_3-way'!M475</f>
        <v>7.3912452178643437E-2</v>
      </c>
      <c r="R475" s="11">
        <f t="shared" si="114"/>
        <v>0</v>
      </c>
      <c r="S475" s="11">
        <f t="shared" si="115"/>
        <v>-0.8379768423423658</v>
      </c>
      <c r="T475" s="11">
        <f t="shared" si="116"/>
        <v>-0.26815258954955706</v>
      </c>
      <c r="U475" s="11">
        <f>'OddsRatio_working_3-way'!S475-'OddsRatio_working_3-way'!R475^2/3</f>
        <v>-0.8379768423423658</v>
      </c>
      <c r="V475" s="11">
        <f>'OddsRatio_working_3-way'!S475*'OddsRatio_working_3-way'!R475/3-2*'OddsRatio_working_3-way'!R475^3/27-'OddsRatio_working_3-way'!T475</f>
        <v>0.26815258954955706</v>
      </c>
      <c r="W475" s="11">
        <f>'OddsRatio_working_3-way'!V475^2+4*'OddsRatio_working_3-way'!U475^3/27</f>
        <v>-1.5269253365245331E-2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0.14762711865319542</v>
      </c>
      <c r="Y475" s="11">
        <f>IF('OddsRatio_working_3-way'!W475&gt;=0,IF('OddsRatio_working_3-way'!V475+SQRT('OddsRatio_working_3-way'!W475)&gt;0,0,PI()),ACOS('OddsRatio_working_3-way'!V475/(2*'OddsRatio_working_3-way'!X475)))</f>
        <v>0.43181145765650086</v>
      </c>
      <c r="Z475" s="11">
        <f>'OddsRatio_working_3-way'!X475^(1/3)*COS('OddsRatio_working_3-way'!Y475/3)</f>
        <v>0.52304725195121549</v>
      </c>
      <c r="AA475" s="11">
        <f>'OddsRatio_working_3-way'!X475^(1/3)*COS(('OddsRatio_working_3-way'!Y475+2*PI())/3)</f>
        <v>-0.32717718456387224</v>
      </c>
      <c r="AB475" s="11">
        <f>'OddsRatio_working_3-way'!X475^(1/3)*COS(('OddsRatio_working_3-way'!Y475+4*PI())/3)</f>
        <v>-0.19587006738734319</v>
      </c>
      <c r="AC475" s="11">
        <f>'OddsRatio_working_3-way'!X475^(1/3)*SIN('OddsRatio_working_3-way'!Y475/3)</f>
        <v>7.581019944838277E-2</v>
      </c>
      <c r="AD475" s="11">
        <f>'OddsRatio_working_3-way'!X475^(1/3)*SIN(('OddsRatio_working_3-way'!Y475+2*PI())/3)</f>
        <v>0.41506710784520112</v>
      </c>
      <c r="AE475" s="11">
        <f>'OddsRatio_working_3-way'!X475^(1/3)*SIN(('OddsRatio_working_3-way'!Y475+4*PI())/3)</f>
        <v>-0.49087730729358386</v>
      </c>
      <c r="AF475" s="11">
        <f>-'OddsRatio_working_3-way'!U475/(3*'OddsRatio_working_3-way'!X475^(1/3))*COS(('OddsRatio_working_3-way'!Y475)/3)</f>
        <v>0.52304725195121549</v>
      </c>
      <c r="AG475" s="11">
        <f>-'OddsRatio_working_3-way'!U475/(3*'OddsRatio_working_3-way'!X475^(1/3))*COS(('OddsRatio_working_3-way'!Y475+2*PI())/3)</f>
        <v>-0.32717718456387224</v>
      </c>
      <c r="AH475" s="11">
        <f>-'OddsRatio_working_3-way'!U475/(3*'OddsRatio_working_3-way'!X475^(1/3))*COS(('OddsRatio_working_3-way'!Y475+4*PI())/3)</f>
        <v>-0.19587006738734319</v>
      </c>
      <c r="AI475" s="11">
        <f>'OddsRatio_working_3-way'!U475/(3*'OddsRatio_working_3-way'!X475^(1/3))*SIN(('OddsRatio_working_3-way'!Y475)/3)</f>
        <v>-7.581019944838277E-2</v>
      </c>
      <c r="AJ475" s="11">
        <f>'OddsRatio_working_3-way'!U475/(3*'OddsRatio_working_3-way'!X475^(1/3))*SIN(('OddsRatio_working_3-way'!Y475+2*PI())/3)</f>
        <v>-0.41506710784520112</v>
      </c>
      <c r="AK475" s="11">
        <f>'OddsRatio_working_3-way'!U475/(3*'OddsRatio_working_3-way'!X475^(1/3))*SIN(('OddsRatio_working_3-way'!Y475+4*PI())/3)</f>
        <v>0.49087730729358386</v>
      </c>
      <c r="AL475" s="11">
        <f>'OddsRatio_working_3-way'!Z475+'OddsRatio_working_3-way'!AF475</f>
        <v>1.046094503902431</v>
      </c>
      <c r="AM475" s="11">
        <f>'OddsRatio_working_3-way'!AA475+'OddsRatio_working_3-way'!AG475</f>
        <v>-0.65435436912774447</v>
      </c>
      <c r="AN475" s="11">
        <f>'OddsRatio_working_3-way'!AB475+'OddsRatio_working_3-way'!AH475</f>
        <v>-0.39174013477468639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1.046094503902431</v>
      </c>
      <c r="AS475" s="11">
        <f>IF(('OddsRatio_working_3-way'!X475=0),IF(Q475&gt;0,-Q475^(1/3),(-Q475)^(1/3)),'OddsRatio_working_3-way'!AM475-'OddsRatio_working_3-way'!R475/3)</f>
        <v>-0.65435436912774447</v>
      </c>
      <c r="AT475" s="11">
        <f>IF(('OddsRatio_working_3-way'!X475=0),IF(Q475&gt;0,-Q475^(1/3),(-Q475)^(1/3)),'OddsRatio_working_3-way'!AN475-'OddsRatio_working_3-way'!R475/3)</f>
        <v>-0.39174013477468639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3.5</v>
      </c>
      <c r="B476" s="4">
        <f>IF('True_Odds_Calculator_3-way'!B477="","",'True_Odds_Calculator_3-way'!B477)</f>
        <v>3.39</v>
      </c>
      <c r="C476" s="4">
        <f>IF('True_Odds_Calculator_3-way'!C477="","",'True_Odds_Calculator_3-way'!C477)</f>
        <v>2.2400000000000002</v>
      </c>
      <c r="D476" s="9">
        <f t="shared" si="104"/>
        <v>0.27733731427212061</v>
      </c>
      <c r="E476" s="9">
        <f t="shared" si="105"/>
        <v>0.28644546606422472</v>
      </c>
      <c r="F476" s="9">
        <f t="shared" si="106"/>
        <v>0.43621721966365468</v>
      </c>
      <c r="G476" s="9">
        <f t="shared" si="107"/>
        <v>1.0422869892203686</v>
      </c>
      <c r="H476" s="9">
        <f t="shared" si="108"/>
        <v>3.6057174730509214</v>
      </c>
      <c r="I476" s="9">
        <f t="shared" si="109"/>
        <v>3.4910659042366805</v>
      </c>
      <c r="J476" s="9">
        <f t="shared" si="110"/>
        <v>2.2924358666332569</v>
      </c>
      <c r="K476" s="11">
        <f t="shared" si="111"/>
        <v>0.2857142857142857</v>
      </c>
      <c r="L476" s="11">
        <f t="shared" si="112"/>
        <v>0.29498525073746312</v>
      </c>
      <c r="M476" s="11">
        <f t="shared" si="113"/>
        <v>0.4464285714285714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-0.27876858708085006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0.23064535548732767</v>
      </c>
      <c r="Q476" s="11">
        <f>2*'OddsRatio_working_3-way'!K476*'OddsRatio_working_3-way'!L476*'OddsRatio_working_3-way'!M476</f>
        <v>7.5251339473842618E-2</v>
      </c>
      <c r="R476" s="11">
        <f t="shared" si="114"/>
        <v>0</v>
      </c>
      <c r="S476" s="11">
        <f t="shared" si="115"/>
        <v>-0.82737211499527596</v>
      </c>
      <c r="T476" s="11">
        <f t="shared" si="116"/>
        <v>-0.26994196247806712</v>
      </c>
      <c r="U476" s="11">
        <f>'OddsRatio_working_3-way'!S476-'OddsRatio_working_3-way'!R476^2/3</f>
        <v>-0.82737211499527596</v>
      </c>
      <c r="V476" s="11">
        <f>'OddsRatio_working_3-way'!S476*'OddsRatio_working_3-way'!R476/3-2*'OddsRatio_working_3-way'!R476^3/27-'OddsRatio_working_3-way'!T476</f>
        <v>0.26994196247806712</v>
      </c>
      <c r="W476" s="11">
        <f>'OddsRatio_working_3-way'!V476^2+4*'OddsRatio_working_3-way'!U476^3/27</f>
        <v>-1.1038466864503327E-2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0.14483363729725696</v>
      </c>
      <c r="Y476" s="11">
        <f>IF('OddsRatio_working_3-way'!W476&gt;=0,IF('OddsRatio_working_3-way'!V476+SQRT('OddsRatio_working_3-way'!W476)&gt;0,0,PI()),ACOS('OddsRatio_working_3-way'!V476/(2*'OddsRatio_working_3-way'!X476)))</f>
        <v>0.37117017696340859</v>
      </c>
      <c r="Z476" s="11">
        <f>'OddsRatio_working_3-way'!X476^(1/3)*COS('OddsRatio_working_3-way'!Y476/3)</f>
        <v>0.52114349461018417</v>
      </c>
      <c r="AA476" s="11">
        <f>'OddsRatio_working_3-way'!X476^(1/3)*COS(('OddsRatio_working_3-way'!Y476+2*PI())/3)</f>
        <v>-0.31669769734544928</v>
      </c>
      <c r="AB476" s="11">
        <f>'OddsRatio_working_3-way'!X476^(1/3)*COS(('OddsRatio_working_3-way'!Y476+4*PI())/3)</f>
        <v>-0.20444579726473502</v>
      </c>
      <c r="AC476" s="11">
        <f>'OddsRatio_working_3-way'!X476^(1/3)*SIN('OddsRatio_working_3-way'!Y476/3)</f>
        <v>6.480866472864738E-2</v>
      </c>
      <c r="AD476" s="11">
        <f>'OddsRatio_working_3-way'!X476^(1/3)*SIN(('OddsRatio_working_3-way'!Y476+2*PI())/3)</f>
        <v>0.41891917298509446</v>
      </c>
      <c r="AE476" s="11">
        <f>'OddsRatio_working_3-way'!X476^(1/3)*SIN(('OddsRatio_working_3-way'!Y476+4*PI())/3)</f>
        <v>-0.48372783771374178</v>
      </c>
      <c r="AF476" s="11">
        <f>-'OddsRatio_working_3-way'!U476/(3*'OddsRatio_working_3-way'!X476^(1/3))*COS(('OddsRatio_working_3-way'!Y476)/3)</f>
        <v>0.52114349461018428</v>
      </c>
      <c r="AG476" s="11">
        <f>-'OddsRatio_working_3-way'!U476/(3*'OddsRatio_working_3-way'!X476^(1/3))*COS(('OddsRatio_working_3-way'!Y476+2*PI())/3)</f>
        <v>-0.31669769734544934</v>
      </c>
      <c r="AH476" s="11">
        <f>-'OddsRatio_working_3-way'!U476/(3*'OddsRatio_working_3-way'!X476^(1/3))*COS(('OddsRatio_working_3-way'!Y476+4*PI())/3)</f>
        <v>-0.20444579726473505</v>
      </c>
      <c r="AI476" s="11">
        <f>'OddsRatio_working_3-way'!U476/(3*'OddsRatio_working_3-way'!X476^(1/3))*SIN(('OddsRatio_working_3-way'!Y476)/3)</f>
        <v>-6.4808664728647394E-2</v>
      </c>
      <c r="AJ476" s="11">
        <f>'OddsRatio_working_3-way'!U476/(3*'OddsRatio_working_3-way'!X476^(1/3))*SIN(('OddsRatio_working_3-way'!Y476+2*PI())/3)</f>
        <v>-0.41891917298509457</v>
      </c>
      <c r="AK476" s="11">
        <f>'OddsRatio_working_3-way'!U476/(3*'OddsRatio_working_3-way'!X476^(1/3))*SIN(('OddsRatio_working_3-way'!Y476+4*PI())/3)</f>
        <v>0.48372783771374189</v>
      </c>
      <c r="AL476" s="11">
        <f>'OddsRatio_working_3-way'!Z476+'OddsRatio_working_3-way'!AF476</f>
        <v>1.0422869892203686</v>
      </c>
      <c r="AM476" s="11">
        <f>'OddsRatio_working_3-way'!AA476+'OddsRatio_working_3-way'!AG476</f>
        <v>-0.63339539469089856</v>
      </c>
      <c r="AN476" s="11">
        <f>'OddsRatio_working_3-way'!AB476+'OddsRatio_working_3-way'!AH476</f>
        <v>-0.4088915945294701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1.0422869892203686</v>
      </c>
      <c r="AS476" s="11">
        <f>IF(('OddsRatio_working_3-way'!X476=0),IF(Q476&gt;0,-Q476^(1/3),(-Q476)^(1/3)),'OddsRatio_working_3-way'!AM476-'OddsRatio_working_3-way'!R476/3)</f>
        <v>-0.63339539469089856</v>
      </c>
      <c r="AT476" s="11">
        <f>IF(('OddsRatio_working_3-way'!X476=0),IF(Q476&gt;0,-Q476^(1/3),(-Q476)^(1/3)),'OddsRatio_working_3-way'!AN476-'OddsRatio_working_3-way'!R476/3)</f>
        <v>-0.4088915945294701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3.67</v>
      </c>
      <c r="B477" s="4">
        <f>IF('True_Odds_Calculator_3-way'!B478="","",'True_Odds_Calculator_3-way'!B478)</f>
        <v>3.37</v>
      </c>
      <c r="C477" s="4">
        <f>IF('True_Odds_Calculator_3-way'!C478="","",'True_Odds_Calculator_3-way'!C478)</f>
        <v>2.1800000000000002</v>
      </c>
      <c r="D477" s="9">
        <f t="shared" si="104"/>
        <v>0.26405726312910799</v>
      </c>
      <c r="E477" s="9">
        <f t="shared" si="105"/>
        <v>0.28786050441644184</v>
      </c>
      <c r="F477" s="9">
        <f t="shared" si="106"/>
        <v>0.44808223245445011</v>
      </c>
      <c r="G477" s="9">
        <f t="shared" si="107"/>
        <v>1.0438417053198332</v>
      </c>
      <c r="H477" s="9">
        <f t="shared" si="108"/>
        <v>3.7870573532039549</v>
      </c>
      <c r="I477" s="9">
        <f t="shared" si="109"/>
        <v>3.4739048416080056</v>
      </c>
      <c r="J477" s="9">
        <f t="shared" si="110"/>
        <v>2.231733212277403</v>
      </c>
      <c r="K477" s="11">
        <f t="shared" si="111"/>
        <v>0.27247956403269757</v>
      </c>
      <c r="L477" s="11">
        <f t="shared" si="112"/>
        <v>0.29673590504451036</v>
      </c>
      <c r="M477" s="11">
        <f t="shared" si="113"/>
        <v>0.4587155963302752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-0.27694221152998089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0.2306948640573025</v>
      </c>
      <c r="Q477" s="11">
        <f>2*'OddsRatio_working_3-way'!K477*'OddsRatio_working_3-way'!L477*'OddsRatio_working_3-way'!M477</f>
        <v>7.4178412880161582E-2</v>
      </c>
      <c r="R477" s="11">
        <f t="shared" si="114"/>
        <v>0</v>
      </c>
      <c r="S477" s="11">
        <f t="shared" si="115"/>
        <v>-0.83300722841352848</v>
      </c>
      <c r="T477" s="11">
        <f t="shared" si="116"/>
        <v>-0.26784798341271016</v>
      </c>
      <c r="U477" s="11">
        <f>'OddsRatio_working_3-way'!S477-'OddsRatio_working_3-way'!R477^2/3</f>
        <v>-0.83300722841352848</v>
      </c>
      <c r="V477" s="11">
        <f>'OddsRatio_working_3-way'!S477*'OddsRatio_working_3-way'!R477/3-2*'OddsRatio_working_3-way'!R477^3/27-'OddsRatio_working_3-way'!T477</f>
        <v>0.26784798341271016</v>
      </c>
      <c r="W477" s="11">
        <f>'OddsRatio_working_3-way'!V477^2+4*'OddsRatio_working_3-way'!U477^3/27</f>
        <v>-1.3890729527000503E-2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0.14631581574222927</v>
      </c>
      <c r="Y477" s="11">
        <f>IF('OddsRatio_working_3-way'!W477&gt;=0,IF('OddsRatio_working_3-way'!V477+SQRT('OddsRatio_working_3-way'!W477)&gt;0,0,PI()),ACOS('OddsRatio_working_3-way'!V477/(2*'OddsRatio_working_3-way'!X477)))</f>
        <v>0.41452509884430788</v>
      </c>
      <c r="Z477" s="11">
        <f>'OddsRatio_working_3-way'!X477^(1/3)*COS('OddsRatio_working_3-way'!Y477/3)</f>
        <v>0.52192085265991661</v>
      </c>
      <c r="AA477" s="11">
        <f>'OddsRatio_working_3-way'!X477^(1/3)*COS(('OddsRatio_working_3-way'!Y477+2*PI())/3)</f>
        <v>-0.32381561523621555</v>
      </c>
      <c r="AB477" s="11">
        <f>'OddsRatio_working_3-way'!X477^(1/3)*COS(('OddsRatio_working_3-way'!Y477+4*PI())/3)</f>
        <v>-0.19810523742370095</v>
      </c>
      <c r="AC477" s="11">
        <f>'OddsRatio_working_3-way'!X477^(1/3)*SIN('OddsRatio_working_3-way'!Y477/3)</f>
        <v>7.2578920469984806E-2</v>
      </c>
      <c r="AD477" s="11">
        <f>'OddsRatio_working_3-way'!X477^(1/3)*SIN(('OddsRatio_working_3-way'!Y477+2*PI())/3)</f>
        <v>0.41570725693333038</v>
      </c>
      <c r="AE477" s="11">
        <f>'OddsRatio_working_3-way'!X477^(1/3)*SIN(('OddsRatio_working_3-way'!Y477+4*PI())/3)</f>
        <v>-0.48828617740331526</v>
      </c>
      <c r="AF477" s="11">
        <f>-'OddsRatio_working_3-way'!U477/(3*'OddsRatio_working_3-way'!X477^(1/3))*COS(('OddsRatio_working_3-way'!Y477)/3)</f>
        <v>0.52192085265991672</v>
      </c>
      <c r="AG477" s="11">
        <f>-'OddsRatio_working_3-way'!U477/(3*'OddsRatio_working_3-way'!X477^(1/3))*COS(('OddsRatio_working_3-way'!Y477+2*PI())/3)</f>
        <v>-0.32381561523621566</v>
      </c>
      <c r="AH477" s="11">
        <f>-'OddsRatio_working_3-way'!U477/(3*'OddsRatio_working_3-way'!X477^(1/3))*COS(('OddsRatio_working_3-way'!Y477+4*PI())/3)</f>
        <v>-0.19810523742370101</v>
      </c>
      <c r="AI477" s="11">
        <f>'OddsRatio_working_3-way'!U477/(3*'OddsRatio_working_3-way'!X477^(1/3))*SIN(('OddsRatio_working_3-way'!Y477)/3)</f>
        <v>-7.257892046998482E-2</v>
      </c>
      <c r="AJ477" s="11">
        <f>'OddsRatio_working_3-way'!U477/(3*'OddsRatio_working_3-way'!X477^(1/3))*SIN(('OddsRatio_working_3-way'!Y477+2*PI())/3)</f>
        <v>-0.41570725693333049</v>
      </c>
      <c r="AK477" s="11">
        <f>'OddsRatio_working_3-way'!U477/(3*'OddsRatio_working_3-way'!X477^(1/3))*SIN(('OddsRatio_working_3-way'!Y477+4*PI())/3)</f>
        <v>0.48828617740331537</v>
      </c>
      <c r="AL477" s="11">
        <f>'OddsRatio_working_3-way'!Z477+'OddsRatio_working_3-way'!AF477</f>
        <v>1.0438417053198332</v>
      </c>
      <c r="AM477" s="11">
        <f>'OddsRatio_working_3-way'!AA477+'OddsRatio_working_3-way'!AG477</f>
        <v>-0.64763123047243121</v>
      </c>
      <c r="AN477" s="11">
        <f>'OddsRatio_working_3-way'!AB477+'OddsRatio_working_3-way'!AH477</f>
        <v>-0.39621047484740196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1.0438417053198332</v>
      </c>
      <c r="AS477" s="11">
        <f>IF(('OddsRatio_working_3-way'!X477=0),IF(Q477&gt;0,-Q477^(1/3),(-Q477)^(1/3)),'OddsRatio_working_3-way'!AM477-'OddsRatio_working_3-way'!R477/3)</f>
        <v>-0.64763123047243121</v>
      </c>
      <c r="AT477" s="11">
        <f>IF(('OddsRatio_working_3-way'!X477=0),IF(Q477&gt;0,-Q477^(1/3),(-Q477)^(1/3)),'OddsRatio_working_3-way'!AN477-'OddsRatio_working_3-way'!R477/3)</f>
        <v>-0.39621047484740196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3.12</v>
      </c>
      <c r="B478" s="4">
        <f>IF('True_Odds_Calculator_3-way'!B479="","",'True_Odds_Calculator_3-way'!B479)</f>
        <v>3.51</v>
      </c>
      <c r="C478" s="4">
        <f>IF('True_Odds_Calculator_3-way'!C479="","",'True_Odds_Calculator_3-way'!C479)</f>
        <v>2.37</v>
      </c>
      <c r="D478" s="9">
        <f t="shared" si="104"/>
        <v>0.31156991346837282</v>
      </c>
      <c r="E478" s="9">
        <f t="shared" si="105"/>
        <v>0.27654662287783149</v>
      </c>
      <c r="F478" s="9">
        <f t="shared" si="106"/>
        <v>0.4118834636537958</v>
      </c>
      <c r="G478" s="9">
        <f t="shared" si="107"/>
        <v>1.0422417533111394</v>
      </c>
      <c r="H478" s="9">
        <f t="shared" si="108"/>
        <v>3.2095525170196164</v>
      </c>
      <c r="I478" s="9">
        <f t="shared" si="109"/>
        <v>3.61602680081096</v>
      </c>
      <c r="J478" s="9">
        <f t="shared" si="110"/>
        <v>2.4278712020362616</v>
      </c>
      <c r="K478" s="11">
        <f t="shared" si="111"/>
        <v>0.32051282051282048</v>
      </c>
      <c r="L478" s="11">
        <f t="shared" si="112"/>
        <v>0.28490028490028491</v>
      </c>
      <c r="M478" s="11">
        <f t="shared" si="113"/>
        <v>0.42194092827004215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-0.28087953215076455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0.231175174375434</v>
      </c>
      <c r="Q478" s="11">
        <f>2*'OddsRatio_working_3-way'!K478*'OddsRatio_working_3-way'!L478*'OddsRatio_working_3-way'!M478</f>
        <v>7.7058391458477996E-2</v>
      </c>
      <c r="R478" s="11">
        <f t="shared" si="114"/>
        <v>0</v>
      </c>
      <c r="S478" s="11">
        <f t="shared" si="115"/>
        <v>-0.82304029989393712</v>
      </c>
      <c r="T478" s="11">
        <f t="shared" si="116"/>
        <v>-0.27434676663131236</v>
      </c>
      <c r="U478" s="11">
        <f>'OddsRatio_working_3-way'!S478-'OddsRatio_working_3-way'!R478^2/3</f>
        <v>-0.82304029989393712</v>
      </c>
      <c r="V478" s="11">
        <f>'OddsRatio_working_3-way'!S478*'OddsRatio_working_3-way'!R478/3-2*'OddsRatio_working_3-way'!R478^3/27-'OddsRatio_working_3-way'!T478</f>
        <v>0.27434676663131236</v>
      </c>
      <c r="W478" s="11">
        <f>'OddsRatio_working_3-way'!V478^2+4*'OddsRatio_working_3-way'!U478^3/27</f>
        <v>-7.3299493975374497E-3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0.14369768418331696</v>
      </c>
      <c r="Y478" s="11">
        <f>IF('OddsRatio_working_3-way'!W478&gt;=0,IF('OddsRatio_working_3-way'!V478+SQRT('OddsRatio_working_3-way'!W478)&gt;0,0,PI()),ACOS('OddsRatio_working_3-way'!V478/(2*'OddsRatio_working_3-way'!X478)))</f>
        <v>0.30249217382034788</v>
      </c>
      <c r="Z478" s="11">
        <f>'OddsRatio_working_3-way'!X478^(1/3)*COS('OddsRatio_working_3-way'!Y478/3)</f>
        <v>0.52112087665556972</v>
      </c>
      <c r="AA478" s="11">
        <f>'OddsRatio_working_3-way'!X478^(1/3)*COS(('OddsRatio_working_3-way'!Y478+2*PI())/3)</f>
        <v>-0.30622058406542024</v>
      </c>
      <c r="AB478" s="11">
        <f>'OddsRatio_working_3-way'!X478^(1/3)*COS(('OddsRatio_working_3-way'!Y478+4*PI())/3)</f>
        <v>-0.21490029259014962</v>
      </c>
      <c r="AC478" s="11">
        <f>'OddsRatio_working_3-way'!X478^(1/3)*SIN('OddsRatio_working_3-way'!Y478/3)</f>
        <v>5.2723794865722678E-2</v>
      </c>
      <c r="AD478" s="11">
        <f>'OddsRatio_working_3-way'!X478^(1/3)*SIN(('OddsRatio_working_3-way'!Y478+2*PI())/3)</f>
        <v>0.42494202019327915</v>
      </c>
      <c r="AE478" s="11">
        <f>'OddsRatio_working_3-way'!X478^(1/3)*SIN(('OddsRatio_working_3-way'!Y478+4*PI())/3)</f>
        <v>-0.47766581505900169</v>
      </c>
      <c r="AF478" s="11">
        <f>-'OddsRatio_working_3-way'!U478/(3*'OddsRatio_working_3-way'!X478^(1/3))*COS(('OddsRatio_working_3-way'!Y478)/3)</f>
        <v>0.52112087665556983</v>
      </c>
      <c r="AG478" s="11">
        <f>-'OddsRatio_working_3-way'!U478/(3*'OddsRatio_working_3-way'!X478^(1/3))*COS(('OddsRatio_working_3-way'!Y478+2*PI())/3)</f>
        <v>-0.3062205840654203</v>
      </c>
      <c r="AH478" s="11">
        <f>-'OddsRatio_working_3-way'!U478/(3*'OddsRatio_working_3-way'!X478^(1/3))*COS(('OddsRatio_working_3-way'!Y478+4*PI())/3)</f>
        <v>-0.21490029259014967</v>
      </c>
      <c r="AI478" s="11">
        <f>'OddsRatio_working_3-way'!U478/(3*'OddsRatio_working_3-way'!X478^(1/3))*SIN(('OddsRatio_working_3-way'!Y478)/3)</f>
        <v>-5.2723794865722692E-2</v>
      </c>
      <c r="AJ478" s="11">
        <f>'OddsRatio_working_3-way'!U478/(3*'OddsRatio_working_3-way'!X478^(1/3))*SIN(('OddsRatio_working_3-way'!Y478+2*PI())/3)</f>
        <v>-0.42494202019327926</v>
      </c>
      <c r="AK478" s="11">
        <f>'OddsRatio_working_3-way'!U478/(3*'OddsRatio_working_3-way'!X478^(1/3))*SIN(('OddsRatio_working_3-way'!Y478+4*PI())/3)</f>
        <v>0.4776658150590018</v>
      </c>
      <c r="AL478" s="11">
        <f>'OddsRatio_working_3-way'!Z478+'OddsRatio_working_3-way'!AF478</f>
        <v>1.0422417533111394</v>
      </c>
      <c r="AM478" s="11">
        <f>'OddsRatio_working_3-way'!AA478+'OddsRatio_working_3-way'!AG478</f>
        <v>-0.6124411681308406</v>
      </c>
      <c r="AN478" s="11">
        <f>'OddsRatio_working_3-way'!AB478+'OddsRatio_working_3-way'!AH478</f>
        <v>-0.42980058518029929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1.0422417533111394</v>
      </c>
      <c r="AS478" s="11">
        <f>IF(('OddsRatio_working_3-way'!X478=0),IF(Q478&gt;0,-Q478^(1/3),(-Q478)^(1/3)),'OddsRatio_working_3-way'!AM478-'OddsRatio_working_3-way'!R478/3)</f>
        <v>-0.6124411681308406</v>
      </c>
      <c r="AT478" s="11">
        <f>IF(('OddsRatio_working_3-way'!X478=0),IF(Q478&gt;0,-Q478^(1/3),(-Q478)^(1/3)),'OddsRatio_working_3-way'!AN478-'OddsRatio_working_3-way'!R478/3)</f>
        <v>-0.42980058518029929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1.76</v>
      </c>
      <c r="B479" s="4">
        <f>IF('True_Odds_Calculator_3-way'!B480="","",'True_Odds_Calculator_3-way'!B480)</f>
        <v>3.66</v>
      </c>
      <c r="C479" s="4">
        <f>IF('True_Odds_Calculator_3-way'!C480="","",'True_Odds_Calculator_3-way'!C480)</f>
        <v>5.29</v>
      </c>
      <c r="D479" s="9">
        <f t="shared" si="104"/>
        <v>0.5555508790565471</v>
      </c>
      <c r="E479" s="9">
        <f t="shared" si="105"/>
        <v>0.26315422221571533</v>
      </c>
      <c r="F479" s="9">
        <f t="shared" si="106"/>
        <v>0.18129489872773741</v>
      </c>
      <c r="G479" s="9">
        <f t="shared" si="107"/>
        <v>1.0526515157688578</v>
      </c>
      <c r="H479" s="9">
        <f t="shared" si="108"/>
        <v>1.8000151519843322</v>
      </c>
      <c r="I479" s="9">
        <f t="shared" si="109"/>
        <v>3.8000530319451622</v>
      </c>
      <c r="J479" s="9">
        <f t="shared" si="110"/>
        <v>5.5158750026484</v>
      </c>
      <c r="K479" s="11">
        <f t="shared" si="111"/>
        <v>0.56818181818181823</v>
      </c>
      <c r="L479" s="11">
        <f t="shared" si="112"/>
        <v>0.27322404371584696</v>
      </c>
      <c r="M479" s="11">
        <f t="shared" si="113"/>
        <v>0.1890359168241966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-0.25450897145867546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0.22625852563253784</v>
      </c>
      <c r="Q479" s="11">
        <f>2*'OddsRatio_working_3-way'!K479*'OddsRatio_working_3-way'!L479*'OddsRatio_working_3-way'!M479</f>
        <v>5.8692224547999439E-2</v>
      </c>
      <c r="R479" s="11">
        <f t="shared" si="114"/>
        <v>0</v>
      </c>
      <c r="S479" s="11">
        <f t="shared" si="115"/>
        <v>-0.88900019647942108</v>
      </c>
      <c r="T479" s="11">
        <f t="shared" si="116"/>
        <v>-0.2306096488921974</v>
      </c>
      <c r="U479" s="11">
        <f>'OddsRatio_working_3-way'!S479-'OddsRatio_working_3-way'!R479^2/3</f>
        <v>-0.88900019647942108</v>
      </c>
      <c r="V479" s="11">
        <f>'OddsRatio_working_3-way'!S479*'OddsRatio_working_3-way'!R479/3-2*'OddsRatio_working_3-way'!R479^3/27-'OddsRatio_working_3-way'!T479</f>
        <v>0.2306096488921974</v>
      </c>
      <c r="W479" s="11">
        <f>'OddsRatio_working_3-way'!V479^2+4*'OddsRatio_working_3-way'!U479^3/27</f>
        <v>-5.0907461666786412E-2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0.16131357028236107</v>
      </c>
      <c r="Y479" s="11">
        <f>IF('OddsRatio_working_3-way'!W479&gt;=0,IF('OddsRatio_working_3-way'!V479+SQRT('OddsRatio_working_3-way'!W479)&gt;0,0,PI()),ACOS('OddsRatio_working_3-way'!V479/(2*'OddsRatio_working_3-way'!X479)))</f>
        <v>0.77447700374302719</v>
      </c>
      <c r="Z479" s="11">
        <f>'OddsRatio_working_3-way'!X479^(1/3)*COS('OddsRatio_working_3-way'!Y479/3)</f>
        <v>0.52632575788442892</v>
      </c>
      <c r="AA479" s="11">
        <f>'OddsRatio_working_3-way'!X479^(1/3)*COS(('OddsRatio_working_3-way'!Y479+2*PI())/3)</f>
        <v>-0.38352045685233765</v>
      </c>
      <c r="AB479" s="11">
        <f>'OddsRatio_working_3-way'!X479^(1/3)*COS(('OddsRatio_working_3-way'!Y479+4*PI())/3)</f>
        <v>-0.14280530103209138</v>
      </c>
      <c r="AC479" s="11">
        <f>'OddsRatio_working_3-way'!X479^(1/3)*SIN('OddsRatio_working_3-way'!Y479/3)</f>
        <v>0.13897696001084203</v>
      </c>
      <c r="AD479" s="11">
        <f>'OddsRatio_working_3-way'!X479^(1/3)*SIN(('OddsRatio_working_3-way'!Y479+2*PI())/3)</f>
        <v>0.38632299698859229</v>
      </c>
      <c r="AE479" s="11">
        <f>'OddsRatio_working_3-way'!X479^(1/3)*SIN(('OddsRatio_working_3-way'!Y479+4*PI())/3)</f>
        <v>-0.52529995699943421</v>
      </c>
      <c r="AF479" s="11">
        <f>-'OddsRatio_working_3-way'!U479/(3*'OddsRatio_working_3-way'!X479^(1/3))*COS(('OddsRatio_working_3-way'!Y479)/3)</f>
        <v>0.52632575788442904</v>
      </c>
      <c r="AG479" s="11">
        <f>-'OddsRatio_working_3-way'!U479/(3*'OddsRatio_working_3-way'!X479^(1/3))*COS(('OddsRatio_working_3-way'!Y479+2*PI())/3)</f>
        <v>-0.38352045685233771</v>
      </c>
      <c r="AH479" s="11">
        <f>-'OddsRatio_working_3-way'!U479/(3*'OddsRatio_working_3-way'!X479^(1/3))*COS(('OddsRatio_working_3-way'!Y479+4*PI())/3)</f>
        <v>-0.14280530103209141</v>
      </c>
      <c r="AI479" s="11">
        <f>'OddsRatio_working_3-way'!U479/(3*'OddsRatio_working_3-way'!X479^(1/3))*SIN(('OddsRatio_working_3-way'!Y479)/3)</f>
        <v>-0.13897696001084206</v>
      </c>
      <c r="AJ479" s="11">
        <f>'OddsRatio_working_3-way'!U479/(3*'OddsRatio_working_3-way'!X479^(1/3))*SIN(('OddsRatio_working_3-way'!Y479+2*PI())/3)</f>
        <v>-0.38632299698859235</v>
      </c>
      <c r="AK479" s="11">
        <f>'OddsRatio_working_3-way'!U479/(3*'OddsRatio_working_3-way'!X479^(1/3))*SIN(('OddsRatio_working_3-way'!Y479+4*PI())/3)</f>
        <v>0.52529995699943433</v>
      </c>
      <c r="AL479" s="11">
        <f>'OddsRatio_working_3-way'!Z479+'OddsRatio_working_3-way'!AF479</f>
        <v>1.0526515157688578</v>
      </c>
      <c r="AM479" s="11">
        <f>'OddsRatio_working_3-way'!AA479+'OddsRatio_working_3-way'!AG479</f>
        <v>-0.76704091370467542</v>
      </c>
      <c r="AN479" s="11">
        <f>'OddsRatio_working_3-way'!AB479+'OddsRatio_working_3-way'!AH479</f>
        <v>-0.28561060206418276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1.0526515157688578</v>
      </c>
      <c r="AS479" s="11">
        <f>IF(('OddsRatio_working_3-way'!X479=0),IF(Q479&gt;0,-Q479^(1/3),(-Q479)^(1/3)),'OddsRatio_working_3-way'!AM479-'OddsRatio_working_3-way'!R479/3)</f>
        <v>-0.76704091370467542</v>
      </c>
      <c r="AT479" s="11">
        <f>IF(('OddsRatio_working_3-way'!X479=0),IF(Q479&gt;0,-Q479^(1/3),(-Q479)^(1/3)),'OddsRatio_working_3-way'!AN479-'OddsRatio_working_3-way'!R479/3)</f>
        <v>-0.28561060206418276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1.45</v>
      </c>
      <c r="B480" s="4">
        <f>IF('True_Odds_Calculator_3-way'!B481="","",'True_Odds_Calculator_3-way'!B481)</f>
        <v>4.33</v>
      </c>
      <c r="C480" s="4">
        <f>IF('True_Odds_Calculator_3-way'!C481="","",'True_Odds_Calculator_3-way'!C481)</f>
        <v>9.09</v>
      </c>
      <c r="D480" s="9">
        <f t="shared" si="104"/>
        <v>0.67603407524549053</v>
      </c>
      <c r="E480" s="9">
        <f t="shared" si="105"/>
        <v>0.21996422611579772</v>
      </c>
      <c r="F480" s="9">
        <f t="shared" si="106"/>
        <v>0.10400169863871193</v>
      </c>
      <c r="G480" s="9">
        <f t="shared" si="107"/>
        <v>1.0649230617122596</v>
      </c>
      <c r="H480" s="9">
        <f t="shared" si="108"/>
        <v>1.4792153777705164</v>
      </c>
      <c r="I480" s="9">
        <f t="shared" si="109"/>
        <v>4.546193795501825</v>
      </c>
      <c r="J480" s="9">
        <f t="shared" si="110"/>
        <v>9.6152275692521805</v>
      </c>
      <c r="K480" s="11">
        <f t="shared" si="111"/>
        <v>0.68965517241379315</v>
      </c>
      <c r="L480" s="11">
        <f t="shared" si="112"/>
        <v>0.23094688221709006</v>
      </c>
      <c r="M480" s="11">
        <f t="shared" si="113"/>
        <v>0.11001100110011001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-0.21241514929545036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0.20798448404209699</v>
      </c>
      <c r="Q480" s="11">
        <f>2*'OddsRatio_working_3-way'!K480*'OddsRatio_working_3-way'!L480*'OddsRatio_working_3-way'!M480</f>
        <v>3.5043720984346584E-2</v>
      </c>
      <c r="R480" s="11">
        <f t="shared" si="114"/>
        <v>0</v>
      </c>
      <c r="S480" s="11">
        <f t="shared" si="115"/>
        <v>-0.97914148181968552</v>
      </c>
      <c r="T480" s="11">
        <f t="shared" si="116"/>
        <v>-0.16497750325521238</v>
      </c>
      <c r="U480" s="11">
        <f>'OddsRatio_working_3-way'!S480-'OddsRatio_working_3-way'!R480^2/3</f>
        <v>-0.97914148181968552</v>
      </c>
      <c r="V480" s="11">
        <f>'OddsRatio_working_3-way'!S480*'OddsRatio_working_3-way'!R480/3-2*'OddsRatio_working_3-way'!R480^3/27-'OddsRatio_working_3-way'!T480</f>
        <v>0.16497750325521238</v>
      </c>
      <c r="W480" s="11">
        <f>'OddsRatio_working_3-way'!V480^2+4*'OddsRatio_working_3-way'!U480^3/27</f>
        <v>-0.11185214248979403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0.18646026323999818</v>
      </c>
      <c r="Y480" s="11">
        <f>IF('OddsRatio_working_3-way'!W480&gt;=0,IF('OddsRatio_working_3-way'!V480+SQRT('OddsRatio_working_3-way'!W480)&gt;0,0,PI()),ACOS('OddsRatio_working_3-way'!V480/(2*'OddsRatio_working_3-way'!X480)))</f>
        <v>1.1125308733012766</v>
      </c>
      <c r="Z480" s="11">
        <f>'OddsRatio_working_3-way'!X480^(1/3)*COS('OddsRatio_working_3-way'!Y480/3)</f>
        <v>0.53246153085612979</v>
      </c>
      <c r="AA480" s="11">
        <f>'OddsRatio_working_3-way'!X480^(1/3)*COS(('OddsRatio_working_3-way'!Y480+2*PI())/3)</f>
        <v>-0.44553193406252006</v>
      </c>
      <c r="AB480" s="11">
        <f>'OddsRatio_working_3-way'!X480^(1/3)*COS(('OddsRatio_working_3-way'!Y480+4*PI())/3)</f>
        <v>-8.6929596793609967E-2</v>
      </c>
      <c r="AC480" s="11">
        <f>'OddsRatio_working_3-way'!X480^(1/3)*SIN('OddsRatio_working_3-way'!Y480/3)</f>
        <v>0.20703915595423453</v>
      </c>
      <c r="AD480" s="11">
        <f>'OddsRatio_working_3-way'!X480^(1/3)*SIN(('OddsRatio_working_3-way'!Y480+2*PI())/3)</f>
        <v>0.35760563428224312</v>
      </c>
      <c r="AE480" s="11">
        <f>'OddsRatio_working_3-way'!X480^(1/3)*SIN(('OddsRatio_working_3-way'!Y480+4*PI())/3)</f>
        <v>-0.5646447902364774</v>
      </c>
      <c r="AF480" s="11">
        <f>-'OddsRatio_working_3-way'!U480/(3*'OddsRatio_working_3-way'!X480^(1/3))*COS(('OddsRatio_working_3-way'!Y480)/3)</f>
        <v>0.53246153085612979</v>
      </c>
      <c r="AG480" s="11">
        <f>-'OddsRatio_working_3-way'!U480/(3*'OddsRatio_working_3-way'!X480^(1/3))*COS(('OddsRatio_working_3-way'!Y480+2*PI())/3)</f>
        <v>-0.44553193406252006</v>
      </c>
      <c r="AH480" s="11">
        <f>-'OddsRatio_working_3-way'!U480/(3*'OddsRatio_working_3-way'!X480^(1/3))*COS(('OddsRatio_working_3-way'!Y480+4*PI())/3)</f>
        <v>-8.6929596793609967E-2</v>
      </c>
      <c r="AI480" s="11">
        <f>'OddsRatio_working_3-way'!U480/(3*'OddsRatio_working_3-way'!X480^(1/3))*SIN(('OddsRatio_working_3-way'!Y480)/3)</f>
        <v>-0.20703915595423453</v>
      </c>
      <c r="AJ480" s="11">
        <f>'OddsRatio_working_3-way'!U480/(3*'OddsRatio_working_3-way'!X480^(1/3))*SIN(('OddsRatio_working_3-way'!Y480+2*PI())/3)</f>
        <v>-0.35760563428224312</v>
      </c>
      <c r="AK480" s="11">
        <f>'OddsRatio_working_3-way'!U480/(3*'OddsRatio_working_3-way'!X480^(1/3))*SIN(('OddsRatio_working_3-way'!Y480+4*PI())/3)</f>
        <v>0.5646447902364774</v>
      </c>
      <c r="AL480" s="11">
        <f>'OddsRatio_working_3-way'!Z480+'OddsRatio_working_3-way'!AF480</f>
        <v>1.0649230617122596</v>
      </c>
      <c r="AM480" s="11">
        <f>'OddsRatio_working_3-way'!AA480+'OddsRatio_working_3-way'!AG480</f>
        <v>-0.89106386812504013</v>
      </c>
      <c r="AN480" s="11">
        <f>'OddsRatio_working_3-way'!AB480+'OddsRatio_working_3-way'!AH480</f>
        <v>-0.17385919358721993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1.0649230617122596</v>
      </c>
      <c r="AS480" s="11">
        <f>IF(('OddsRatio_working_3-way'!X480=0),IF(Q480&gt;0,-Q480^(1/3),(-Q480)^(1/3)),'OddsRatio_working_3-way'!AM480-'OddsRatio_working_3-way'!R480/3)</f>
        <v>-0.89106386812504013</v>
      </c>
      <c r="AT480" s="11">
        <f>IF(('OddsRatio_working_3-way'!X480=0),IF(Q480&gt;0,-Q480^(1/3),(-Q480)^(1/3)),'OddsRatio_working_3-way'!AN480-'OddsRatio_working_3-way'!R480/3)</f>
        <v>-0.17385919358721993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4.18</v>
      </c>
      <c r="B481" s="4">
        <f>IF('True_Odds_Calculator_3-way'!B482="","",'True_Odds_Calculator_3-way'!B482)</f>
        <v>3.48</v>
      </c>
      <c r="C481" s="4">
        <f>IF('True_Odds_Calculator_3-way'!C482="","",'True_Odds_Calculator_3-way'!C482)</f>
        <v>2.0099999999999998</v>
      </c>
      <c r="D481" s="9">
        <f t="shared" si="104"/>
        <v>0.232375837541755</v>
      </c>
      <c r="E481" s="9">
        <f t="shared" si="105"/>
        <v>0.27962518840159911</v>
      </c>
      <c r="F481" s="9">
        <f t="shared" si="106"/>
        <v>0.48799897405664583</v>
      </c>
      <c r="G481" s="9">
        <f t="shared" si="107"/>
        <v>1.0387966692650521</v>
      </c>
      <c r="H481" s="9">
        <f t="shared" si="108"/>
        <v>4.303373408262865</v>
      </c>
      <c r="I481" s="9">
        <f t="shared" si="109"/>
        <v>3.57621573977733</v>
      </c>
      <c r="J481" s="9">
        <f t="shared" si="110"/>
        <v>2.0491846359577024</v>
      </c>
      <c r="K481" s="11">
        <f t="shared" si="111"/>
        <v>0.23923444976076558</v>
      </c>
      <c r="L481" s="11">
        <f t="shared" si="112"/>
        <v>0.28735632183908044</v>
      </c>
      <c r="M481" s="11">
        <f t="shared" si="113"/>
        <v>0.49751243781094534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-0.27242602365174617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0.22812571909194068</v>
      </c>
      <c r="Q481" s="11">
        <f>2*'OddsRatio_working_3-way'!K481*'OddsRatio_working_3-way'!L481*'OddsRatio_working_3-way'!M481</f>
        <v>6.8403513970596908E-2</v>
      </c>
      <c r="R481" s="11">
        <f t="shared" si="114"/>
        <v>0</v>
      </c>
      <c r="S481" s="11">
        <f t="shared" si="115"/>
        <v>-0.83738592970678727</v>
      </c>
      <c r="T481" s="11">
        <f t="shared" si="116"/>
        <v>-0.25109023379513862</v>
      </c>
      <c r="U481" s="11">
        <f>'OddsRatio_working_3-way'!S481-'OddsRatio_working_3-way'!R481^2/3</f>
        <v>-0.83738592970678727</v>
      </c>
      <c r="V481" s="11">
        <f>'OddsRatio_working_3-way'!S481*'OddsRatio_working_3-way'!R481/3-2*'OddsRatio_working_3-way'!R481^3/27-'OddsRatio_working_3-way'!T481</f>
        <v>0.25109023379513862</v>
      </c>
      <c r="W481" s="11">
        <f>'OddsRatio_working_3-way'!V481^2+4*'OddsRatio_working_3-way'!U481^3/27</f>
        <v>-2.394447052476921E-2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0.14747099378527509</v>
      </c>
      <c r="Y481" s="11">
        <f>IF('OddsRatio_working_3-way'!W481&gt;=0,IF('OddsRatio_working_3-way'!V481+SQRT('OddsRatio_working_3-way'!W481)&gt;0,0,PI()),ACOS('OddsRatio_working_3-way'!V481/(2*'OddsRatio_working_3-way'!X481)))</f>
        <v>0.55229873911514371</v>
      </c>
      <c r="Z481" s="11">
        <f>'OddsRatio_working_3-way'!X481^(1/3)*COS('OddsRatio_working_3-way'!Y481/3)</f>
        <v>0.51939833463252605</v>
      </c>
      <c r="AA481" s="11">
        <f>'OddsRatio_working_3-way'!X481^(1/3)*COS(('OddsRatio_working_3-way'!Y481+2*PI())/3)</f>
        <v>-0.34345780813866228</v>
      </c>
      <c r="AB481" s="11">
        <f>'OddsRatio_working_3-way'!X481^(1/3)*COS(('OddsRatio_working_3-way'!Y481+4*PI())/3)</f>
        <v>-0.17594052649386391</v>
      </c>
      <c r="AC481" s="11">
        <f>'OddsRatio_working_3-way'!X481^(1/3)*SIN('OddsRatio_working_3-way'!Y481/3)</f>
        <v>9.67161476515387E-2</v>
      </c>
      <c r="AD481" s="11">
        <f>'OddsRatio_working_3-way'!X481^(1/3)*SIN(('OddsRatio_working_3-way'!Y481+2*PI())/3)</f>
        <v>0.40145407864932897</v>
      </c>
      <c r="AE481" s="11">
        <f>'OddsRatio_working_3-way'!X481^(1/3)*SIN(('OddsRatio_working_3-way'!Y481+4*PI())/3)</f>
        <v>-0.49817022630086766</v>
      </c>
      <c r="AF481" s="11">
        <f>-'OddsRatio_working_3-way'!U481/(3*'OddsRatio_working_3-way'!X481^(1/3))*COS(('OddsRatio_working_3-way'!Y481)/3)</f>
        <v>0.51939833463252605</v>
      </c>
      <c r="AG481" s="11">
        <f>-'OddsRatio_working_3-way'!U481/(3*'OddsRatio_working_3-way'!X481^(1/3))*COS(('OddsRatio_working_3-way'!Y481+2*PI())/3)</f>
        <v>-0.34345780813866228</v>
      </c>
      <c r="AH481" s="11">
        <f>-'OddsRatio_working_3-way'!U481/(3*'OddsRatio_working_3-way'!X481^(1/3))*COS(('OddsRatio_working_3-way'!Y481+4*PI())/3)</f>
        <v>-0.17594052649386391</v>
      </c>
      <c r="AI481" s="11">
        <f>'OddsRatio_working_3-way'!U481/(3*'OddsRatio_working_3-way'!X481^(1/3))*SIN(('OddsRatio_working_3-way'!Y481)/3)</f>
        <v>-9.67161476515387E-2</v>
      </c>
      <c r="AJ481" s="11">
        <f>'OddsRatio_working_3-way'!U481/(3*'OddsRatio_working_3-way'!X481^(1/3))*SIN(('OddsRatio_working_3-way'!Y481+2*PI())/3)</f>
        <v>-0.40145407864932897</v>
      </c>
      <c r="AK481" s="11">
        <f>'OddsRatio_working_3-way'!U481/(3*'OddsRatio_working_3-way'!X481^(1/3))*SIN(('OddsRatio_working_3-way'!Y481+4*PI())/3)</f>
        <v>0.49817022630086766</v>
      </c>
      <c r="AL481" s="11">
        <f>'OddsRatio_working_3-way'!Z481+'OddsRatio_working_3-way'!AF481</f>
        <v>1.0387966692650521</v>
      </c>
      <c r="AM481" s="11">
        <f>'OddsRatio_working_3-way'!AA481+'OddsRatio_working_3-way'!AG481</f>
        <v>-0.68691561627732456</v>
      </c>
      <c r="AN481" s="11">
        <f>'OddsRatio_working_3-way'!AB481+'OddsRatio_working_3-way'!AH481</f>
        <v>-0.35188105298772782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1.0387966692650521</v>
      </c>
      <c r="AS481" s="11">
        <f>IF(('OddsRatio_working_3-way'!X481=0),IF(Q481&gt;0,-Q481^(1/3),(-Q481)^(1/3)),'OddsRatio_working_3-way'!AM481-'OddsRatio_working_3-way'!R481/3)</f>
        <v>-0.68691561627732456</v>
      </c>
      <c r="AT481" s="11">
        <f>IF(('OddsRatio_working_3-way'!X481=0),IF(Q481&gt;0,-Q481^(1/3),(-Q481)^(1/3)),'OddsRatio_working_3-way'!AN481-'OddsRatio_working_3-way'!R481/3)</f>
        <v>-0.35188105298772782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1.79</v>
      </c>
      <c r="B482" s="4">
        <f>IF('True_Odds_Calculator_3-way'!B483="","",'True_Odds_Calculator_3-way'!B483)</f>
        <v>3.38</v>
      </c>
      <c r="C482" s="4">
        <f>IF('True_Odds_Calculator_3-way'!C483="","",'True_Odds_Calculator_3-way'!C483)</f>
        <v>5.65</v>
      </c>
      <c r="D482" s="9">
        <f t="shared" si="104"/>
        <v>0.54559831025323735</v>
      </c>
      <c r="E482" s="9">
        <f t="shared" si="105"/>
        <v>0.28497391031870967</v>
      </c>
      <c r="F482" s="9">
        <f t="shared" si="106"/>
        <v>0.16942777942805301</v>
      </c>
      <c r="G482" s="9">
        <f t="shared" si="107"/>
        <v>1.0542408242992931</v>
      </c>
      <c r="H482" s="9">
        <f t="shared" si="108"/>
        <v>1.8328502511964413</v>
      </c>
      <c r="I482" s="9">
        <f t="shared" si="109"/>
        <v>3.5090931618323169</v>
      </c>
      <c r="J482" s="9">
        <f t="shared" si="110"/>
        <v>5.9022198329917144</v>
      </c>
      <c r="K482" s="11">
        <f t="shared" si="111"/>
        <v>0.55865921787709494</v>
      </c>
      <c r="L482" s="11">
        <f t="shared" si="112"/>
        <v>0.29585798816568049</v>
      </c>
      <c r="M482" s="11">
        <f t="shared" si="113"/>
        <v>0.17699115044247787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-0.25576365061288098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0.22876447001093797</v>
      </c>
      <c r="Q482" s="11">
        <f>2*'OddsRatio_working_3-way'!K482*'OddsRatio_working_3-way'!L482*'OddsRatio_working_3-way'!M482</f>
        <v>5.8507537087196408E-2</v>
      </c>
      <c r="R482" s="11">
        <f t="shared" si="114"/>
        <v>0</v>
      </c>
      <c r="S482" s="11">
        <f t="shared" si="115"/>
        <v>-0.89443699080285477</v>
      </c>
      <c r="T482" s="11">
        <f t="shared" si="116"/>
        <v>-0.22875626363244364</v>
      </c>
      <c r="U482" s="11">
        <f>'OddsRatio_working_3-way'!S482-'OddsRatio_working_3-way'!R482^2/3</f>
        <v>-0.89443699080285477</v>
      </c>
      <c r="V482" s="11">
        <f>'OddsRatio_working_3-way'!S482*'OddsRatio_working_3-way'!R482/3-2*'OddsRatio_working_3-way'!R482^3/27-'OddsRatio_working_3-way'!T482</f>
        <v>0.22875626363244364</v>
      </c>
      <c r="W482" s="11">
        <f>'OddsRatio_working_3-way'!V482^2+4*'OddsRatio_working_3-way'!U482^3/27</f>
        <v>-5.3680241861468976E-2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0.16279563109351633</v>
      </c>
      <c r="Y482" s="11">
        <f>IF('OddsRatio_working_3-way'!W482&gt;=0,IF('OddsRatio_working_3-way'!V482+SQRT('OddsRatio_working_3-way'!W482)&gt;0,0,PI()),ACOS('OddsRatio_working_3-way'!V482/(2*'OddsRatio_working_3-way'!X482)))</f>
        <v>0.79176951738658596</v>
      </c>
      <c r="Z482" s="11">
        <f>'OddsRatio_working_3-way'!X482^(1/3)*COS('OddsRatio_working_3-way'!Y482/3)</f>
        <v>0.52712041214964656</v>
      </c>
      <c r="AA482" s="11">
        <f>'OddsRatio_working_3-way'!X482^(1/3)*COS(('OddsRatio_working_3-way'!Y482+2*PI())/3)</f>
        <v>-0.38691863108950847</v>
      </c>
      <c r="AB482" s="11">
        <f>'OddsRatio_working_3-way'!X482^(1/3)*COS(('OddsRatio_working_3-way'!Y482+4*PI())/3)</f>
        <v>-0.14020178106013798</v>
      </c>
      <c r="AC482" s="11">
        <f>'OddsRatio_working_3-way'!X482^(1/3)*SIN('OddsRatio_working_3-way'!Y482/3)</f>
        <v>0.14244203977807365</v>
      </c>
      <c r="AD482" s="11">
        <f>'OddsRatio_working_3-way'!X482^(1/3)*SIN(('OddsRatio_working_3-way'!Y482+2*PI())/3)</f>
        <v>0.38527864788588062</v>
      </c>
      <c r="AE482" s="11">
        <f>'OddsRatio_working_3-way'!X482^(1/3)*SIN(('OddsRatio_working_3-way'!Y482+4*PI())/3)</f>
        <v>-0.52772068766395419</v>
      </c>
      <c r="AF482" s="11">
        <f>-'OddsRatio_working_3-way'!U482/(3*'OddsRatio_working_3-way'!X482^(1/3))*COS(('OddsRatio_working_3-way'!Y482)/3)</f>
        <v>0.52712041214964656</v>
      </c>
      <c r="AG482" s="11">
        <f>-'OddsRatio_working_3-way'!U482/(3*'OddsRatio_working_3-way'!X482^(1/3))*COS(('OddsRatio_working_3-way'!Y482+2*PI())/3)</f>
        <v>-0.38691863108950847</v>
      </c>
      <c r="AH482" s="11">
        <f>-'OddsRatio_working_3-way'!U482/(3*'OddsRatio_working_3-way'!X482^(1/3))*COS(('OddsRatio_working_3-way'!Y482+4*PI())/3)</f>
        <v>-0.14020178106013798</v>
      </c>
      <c r="AI482" s="11">
        <f>'OddsRatio_working_3-way'!U482/(3*'OddsRatio_working_3-way'!X482^(1/3))*SIN(('OddsRatio_working_3-way'!Y482)/3)</f>
        <v>-0.14244203977807365</v>
      </c>
      <c r="AJ482" s="11">
        <f>'OddsRatio_working_3-way'!U482/(3*'OddsRatio_working_3-way'!X482^(1/3))*SIN(('OddsRatio_working_3-way'!Y482+2*PI())/3)</f>
        <v>-0.38527864788588062</v>
      </c>
      <c r="AK482" s="11">
        <f>'OddsRatio_working_3-way'!U482/(3*'OddsRatio_working_3-way'!X482^(1/3))*SIN(('OddsRatio_working_3-way'!Y482+4*PI())/3)</f>
        <v>0.52772068766395419</v>
      </c>
      <c r="AL482" s="11">
        <f>'OddsRatio_working_3-way'!Z482+'OddsRatio_working_3-way'!AF482</f>
        <v>1.0542408242992931</v>
      </c>
      <c r="AM482" s="11">
        <f>'OddsRatio_working_3-way'!AA482+'OddsRatio_working_3-way'!AG482</f>
        <v>-0.77383726217901694</v>
      </c>
      <c r="AN482" s="11">
        <f>'OddsRatio_working_3-way'!AB482+'OddsRatio_working_3-way'!AH482</f>
        <v>-0.28040356212027595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1.0542408242992931</v>
      </c>
      <c r="AS482" s="11">
        <f>IF(('OddsRatio_working_3-way'!X482=0),IF(Q482&gt;0,-Q482^(1/3),(-Q482)^(1/3)),'OddsRatio_working_3-way'!AM482-'OddsRatio_working_3-way'!R482/3)</f>
        <v>-0.77383726217901694</v>
      </c>
      <c r="AT482" s="11">
        <f>IF(('OddsRatio_working_3-way'!X482=0),IF(Q482&gt;0,-Q482^(1/3),(-Q482)^(1/3)),'OddsRatio_working_3-way'!AN482-'OddsRatio_working_3-way'!R482/3)</f>
        <v>-0.28040356212027595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1.86</v>
      </c>
      <c r="B483" s="4">
        <f>IF('True_Odds_Calculator_3-way'!B484="","",'True_Odds_Calculator_3-way'!B484)</f>
        <v>4</v>
      </c>
      <c r="C483" s="4">
        <f>IF('True_Odds_Calculator_3-way'!C484="","",'True_Odds_Calculator_3-way'!C484)</f>
        <v>3.93</v>
      </c>
      <c r="D483" s="9">
        <f t="shared" si="104"/>
        <v>0.52072181647897187</v>
      </c>
      <c r="E483" s="9">
        <f t="shared" si="105"/>
        <v>0.23748813430933241</v>
      </c>
      <c r="F483" s="9">
        <f t="shared" si="106"/>
        <v>0.2417900492116955</v>
      </c>
      <c r="G483" s="9">
        <f t="shared" si="107"/>
        <v>1.0702455625249367</v>
      </c>
      <c r="H483" s="9">
        <f t="shared" si="108"/>
        <v>1.9204111837714459</v>
      </c>
      <c r="I483" s="9">
        <f t="shared" si="109"/>
        <v>4.2107366875748102</v>
      </c>
      <c r="J483" s="9">
        <f t="shared" si="110"/>
        <v>4.1358194981980656</v>
      </c>
      <c r="K483" s="11">
        <f t="shared" si="111"/>
        <v>0.5376344086021505</v>
      </c>
      <c r="L483" s="11">
        <f t="shared" si="112"/>
        <v>0.25</v>
      </c>
      <c r="M483" s="11">
        <f t="shared" si="113"/>
        <v>0.2544529262086514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-0.25853648526635464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0.23222249582751919</v>
      </c>
      <c r="Q483" s="11">
        <f>2*'OddsRatio_working_3-way'!K483*'OddsRatio_working_3-way'!L483*'OddsRatio_working_3-way'!M483</f>
        <v>6.8401324249637463E-2</v>
      </c>
      <c r="R483" s="11">
        <f t="shared" si="114"/>
        <v>0</v>
      </c>
      <c r="S483" s="11">
        <f t="shared" si="115"/>
        <v>-0.89821943540492666</v>
      </c>
      <c r="T483" s="11">
        <f t="shared" si="116"/>
        <v>-0.26457126226949235</v>
      </c>
      <c r="U483" s="11">
        <f>'OddsRatio_working_3-way'!S483-'OddsRatio_working_3-way'!R483^2/3</f>
        <v>-0.89821943540492666</v>
      </c>
      <c r="V483" s="11">
        <f>'OddsRatio_working_3-way'!S483*'OddsRatio_working_3-way'!R483/3-2*'OddsRatio_working_3-way'!R483^3/27-'OddsRatio_working_3-way'!T483</f>
        <v>0.26457126226949235</v>
      </c>
      <c r="W483" s="11">
        <f>'OddsRatio_working_3-way'!V483^2+4*'OddsRatio_working_3-way'!U483^3/27</f>
        <v>-3.7362311254697869E-2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0.16382938081550755</v>
      </c>
      <c r="Y483" s="11">
        <f>IF('OddsRatio_working_3-way'!W483&gt;=0,IF('OddsRatio_working_3-way'!V483+SQRT('OddsRatio_working_3-way'!W483)&gt;0,0,PI()),ACOS('OddsRatio_working_3-way'!V483/(2*'OddsRatio_working_3-way'!X483)))</f>
        <v>0.63096306059851981</v>
      </c>
      <c r="Z483" s="11">
        <f>'OddsRatio_working_3-way'!X483^(1/3)*COS('OddsRatio_working_3-way'!Y483/3)</f>
        <v>0.53512278126246837</v>
      </c>
      <c r="AA483" s="11">
        <f>'OddsRatio_working_3-way'!X483^(1/3)*COS(('OddsRatio_working_3-way'!Y483+2*PI())/3)</f>
        <v>-0.36649351676664049</v>
      </c>
      <c r="AB483" s="11">
        <f>'OddsRatio_working_3-way'!X483^(1/3)*COS(('OddsRatio_working_3-way'!Y483+4*PI())/3)</f>
        <v>-0.16862926449582799</v>
      </c>
      <c r="AC483" s="11">
        <f>'OddsRatio_working_3-way'!X483^(1/3)*SIN('OddsRatio_working_3-way'!Y483/3)</f>
        <v>0.11423697931155785</v>
      </c>
      <c r="AD483" s="11">
        <f>'OddsRatio_working_3-way'!X483^(1/3)*SIN(('OddsRatio_working_3-way'!Y483+2*PI())/3)</f>
        <v>0.40631143306130219</v>
      </c>
      <c r="AE483" s="11">
        <f>'OddsRatio_working_3-way'!X483^(1/3)*SIN(('OddsRatio_working_3-way'!Y483+4*PI())/3)</f>
        <v>-0.52054841237285976</v>
      </c>
      <c r="AF483" s="11">
        <f>-'OddsRatio_working_3-way'!U483/(3*'OddsRatio_working_3-way'!X483^(1/3))*COS(('OddsRatio_working_3-way'!Y483)/3)</f>
        <v>0.53512278126246848</v>
      </c>
      <c r="AG483" s="11">
        <f>-'OddsRatio_working_3-way'!U483/(3*'OddsRatio_working_3-way'!X483^(1/3))*COS(('OddsRatio_working_3-way'!Y483+2*PI())/3)</f>
        <v>-0.3664935167666406</v>
      </c>
      <c r="AH483" s="11">
        <f>-'OddsRatio_working_3-way'!U483/(3*'OddsRatio_working_3-way'!X483^(1/3))*COS(('OddsRatio_working_3-way'!Y483+4*PI())/3)</f>
        <v>-0.16862926449582805</v>
      </c>
      <c r="AI483" s="11">
        <f>'OddsRatio_working_3-way'!U483/(3*'OddsRatio_working_3-way'!X483^(1/3))*SIN(('OddsRatio_working_3-way'!Y483)/3)</f>
        <v>-0.11423697931155788</v>
      </c>
      <c r="AJ483" s="11">
        <f>'OddsRatio_working_3-way'!U483/(3*'OddsRatio_working_3-way'!X483^(1/3))*SIN(('OddsRatio_working_3-way'!Y483+2*PI())/3)</f>
        <v>-0.40631143306130224</v>
      </c>
      <c r="AK483" s="11">
        <f>'OddsRatio_working_3-way'!U483/(3*'OddsRatio_working_3-way'!X483^(1/3))*SIN(('OddsRatio_working_3-way'!Y483+4*PI())/3)</f>
        <v>0.52054841237285987</v>
      </c>
      <c r="AL483" s="11">
        <f>'OddsRatio_working_3-way'!Z483+'OddsRatio_working_3-way'!AF483</f>
        <v>1.0702455625249367</v>
      </c>
      <c r="AM483" s="11">
        <f>'OddsRatio_working_3-way'!AA483+'OddsRatio_working_3-way'!AG483</f>
        <v>-0.7329870335332811</v>
      </c>
      <c r="AN483" s="11">
        <f>'OddsRatio_working_3-way'!AB483+'OddsRatio_working_3-way'!AH483</f>
        <v>-0.33725852899165604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1.0702455625249367</v>
      </c>
      <c r="AS483" s="11">
        <f>IF(('OddsRatio_working_3-way'!X483=0),IF(Q483&gt;0,-Q483^(1/3),(-Q483)^(1/3)),'OddsRatio_working_3-way'!AM483-'OddsRatio_working_3-way'!R483/3)</f>
        <v>-0.7329870335332811</v>
      </c>
      <c r="AT483" s="11">
        <f>IF(('OddsRatio_working_3-way'!X483=0),IF(Q483&gt;0,-Q483^(1/3),(-Q483)^(1/3)),'OddsRatio_working_3-way'!AN483-'OddsRatio_working_3-way'!R483/3)</f>
        <v>-0.33725852899165604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2.87</v>
      </c>
      <c r="B484" s="4">
        <f>IF('True_Odds_Calculator_3-way'!B485="","",'True_Odds_Calculator_3-way'!B485)</f>
        <v>3.97</v>
      </c>
      <c r="C484" s="4">
        <f>IF('True_Odds_Calculator_3-way'!C485="","",'True_Odds_Calculator_3-way'!C485)</f>
        <v>2.2799999999999998</v>
      </c>
      <c r="D484" s="9">
        <f t="shared" si="104"/>
        <v>0.33508448293199833</v>
      </c>
      <c r="E484" s="9">
        <f t="shared" si="105"/>
        <v>0.24087271484887365</v>
      </c>
      <c r="F484" s="9">
        <f t="shared" si="106"/>
        <v>0.42404280221912805</v>
      </c>
      <c r="G484" s="9">
        <f t="shared" si="107"/>
        <v>1.0611347684986332</v>
      </c>
      <c r="H484" s="9">
        <f t="shared" si="108"/>
        <v>2.9843220170924445</v>
      </c>
      <c r="I484" s="9">
        <f t="shared" si="109"/>
        <v>4.1515702624409396</v>
      </c>
      <c r="J484" s="9">
        <f t="shared" si="110"/>
        <v>2.3582525036782509</v>
      </c>
      <c r="K484" s="11">
        <f t="shared" si="111"/>
        <v>0.34843205574912889</v>
      </c>
      <c r="L484" s="11">
        <f t="shared" si="112"/>
        <v>0.25188916876574308</v>
      </c>
      <c r="M484" s="11">
        <f t="shared" si="113"/>
        <v>0.43859649122807021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-0.27365335375669619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0.23558312134701814</v>
      </c>
      <c r="Q484" s="11">
        <f>2*'OddsRatio_working_3-way'!K484*'OddsRatio_working_3-way'!L484*'OddsRatio_working_3-way'!M484</f>
        <v>7.6987948152620292E-2</v>
      </c>
      <c r="R484" s="11">
        <f t="shared" si="114"/>
        <v>0</v>
      </c>
      <c r="S484" s="11">
        <f t="shared" si="115"/>
        <v>-0.86088154269972472</v>
      </c>
      <c r="T484" s="11">
        <f t="shared" si="116"/>
        <v>-0.2813338374835701</v>
      </c>
      <c r="U484" s="11">
        <f>'OddsRatio_working_3-way'!S484-'OddsRatio_working_3-way'!R484^2/3</f>
        <v>-0.86088154269972472</v>
      </c>
      <c r="V484" s="11">
        <f>'OddsRatio_working_3-way'!S484*'OddsRatio_working_3-way'!R484/3-2*'OddsRatio_working_3-way'!R484^3/27-'OddsRatio_working_3-way'!T484</f>
        <v>0.2813338374835701</v>
      </c>
      <c r="W484" s="11">
        <f>'OddsRatio_working_3-way'!V484^2+4*'OddsRatio_working_3-way'!U484^3/27</f>
        <v>-1.5371860418685587E-2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0.15372100420235146</v>
      </c>
      <c r="Y484" s="11">
        <f>IF('OddsRatio_working_3-way'!W484&gt;=0,IF('OddsRatio_working_3-way'!V484+SQRT('OddsRatio_working_3-way'!W484)&gt;0,0,PI()),ACOS('OddsRatio_working_3-way'!V484/(2*'OddsRatio_working_3-way'!X484)))</f>
        <v>0.41509165100608847</v>
      </c>
      <c r="Z484" s="11">
        <f>'OddsRatio_working_3-way'!X484^(1/3)*COS('OddsRatio_working_3-way'!Y484/3)</f>
        <v>0.53056738424931671</v>
      </c>
      <c r="AA484" s="11">
        <f>'OddsRatio_working_3-way'!X484^(1/3)*COS(('OddsRatio_working_3-way'!Y484+2*PI())/3)</f>
        <v>-0.32926864155075108</v>
      </c>
      <c r="AB484" s="11">
        <f>'OddsRatio_working_3-way'!X484^(1/3)*COS(('OddsRatio_working_3-way'!Y484+4*PI())/3)</f>
        <v>-0.20129874269856571</v>
      </c>
      <c r="AC484" s="11">
        <f>'OddsRatio_working_3-way'!X484^(1/3)*SIN('OddsRatio_working_3-way'!Y484/3)</f>
        <v>7.3883455550478469E-2</v>
      </c>
      <c r="AD484" s="11">
        <f>'OddsRatio_working_3-way'!X484^(1/3)*SIN(('OddsRatio_working_3-way'!Y484+2*PI())/3)</f>
        <v>0.42254310540412865</v>
      </c>
      <c r="AE484" s="11">
        <f>'OddsRatio_working_3-way'!X484^(1/3)*SIN(('OddsRatio_working_3-way'!Y484+4*PI())/3)</f>
        <v>-0.49642656095460713</v>
      </c>
      <c r="AF484" s="11">
        <f>-'OddsRatio_working_3-way'!U484/(3*'OddsRatio_working_3-way'!X484^(1/3))*COS(('OddsRatio_working_3-way'!Y484)/3)</f>
        <v>0.5305673842493166</v>
      </c>
      <c r="AG484" s="11">
        <f>-'OddsRatio_working_3-way'!U484/(3*'OddsRatio_working_3-way'!X484^(1/3))*COS(('OddsRatio_working_3-way'!Y484+2*PI())/3)</f>
        <v>-0.32926864155075103</v>
      </c>
      <c r="AH484" s="11">
        <f>-'OddsRatio_working_3-way'!U484/(3*'OddsRatio_working_3-way'!X484^(1/3))*COS(('OddsRatio_working_3-way'!Y484+4*PI())/3)</f>
        <v>-0.20129874269856568</v>
      </c>
      <c r="AI484" s="11">
        <f>'OddsRatio_working_3-way'!U484/(3*'OddsRatio_working_3-way'!X484^(1/3))*SIN(('OddsRatio_working_3-way'!Y484)/3)</f>
        <v>-7.3883455550478441E-2</v>
      </c>
      <c r="AJ484" s="11">
        <f>'OddsRatio_working_3-way'!U484/(3*'OddsRatio_working_3-way'!X484^(1/3))*SIN(('OddsRatio_working_3-way'!Y484+2*PI())/3)</f>
        <v>-0.42254310540412859</v>
      </c>
      <c r="AK484" s="11">
        <f>'OddsRatio_working_3-way'!U484/(3*'OddsRatio_working_3-way'!X484^(1/3))*SIN(('OddsRatio_working_3-way'!Y484+4*PI())/3)</f>
        <v>0.49642656095460702</v>
      </c>
      <c r="AL484" s="11">
        <f>'OddsRatio_working_3-way'!Z484+'OddsRatio_working_3-way'!AF484</f>
        <v>1.0611347684986332</v>
      </c>
      <c r="AM484" s="11">
        <f>'OddsRatio_working_3-way'!AA484+'OddsRatio_working_3-way'!AG484</f>
        <v>-0.65853728310150217</v>
      </c>
      <c r="AN484" s="11">
        <f>'OddsRatio_working_3-way'!AB484+'OddsRatio_working_3-way'!AH484</f>
        <v>-0.40259748539713136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1.0611347684986332</v>
      </c>
      <c r="AS484" s="11">
        <f>IF(('OddsRatio_working_3-way'!X484=0),IF(Q484&gt;0,-Q484^(1/3),(-Q484)^(1/3)),'OddsRatio_working_3-way'!AM484-'OddsRatio_working_3-way'!R484/3)</f>
        <v>-0.65853728310150217</v>
      </c>
      <c r="AT484" s="11">
        <f>IF(('OddsRatio_working_3-way'!X484=0),IF(Q484&gt;0,-Q484^(1/3),(-Q484)^(1/3)),'OddsRatio_working_3-way'!AN484-'OddsRatio_working_3-way'!R484/3)</f>
        <v>-0.40259748539713136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1.94</v>
      </c>
      <c r="B485" s="4">
        <f>IF('True_Odds_Calculator_3-way'!B486="","",'True_Odds_Calculator_3-way'!B486)</f>
        <v>3.92</v>
      </c>
      <c r="C485" s="4">
        <f>IF('True_Odds_Calculator_3-way'!C486="","",'True_Odds_Calculator_3-way'!C486)</f>
        <v>3.7</v>
      </c>
      <c r="D485" s="9">
        <f t="shared" si="104"/>
        <v>0.49929454462734296</v>
      </c>
      <c r="E485" s="9">
        <f t="shared" si="105"/>
        <v>0.24300385687275439</v>
      </c>
      <c r="F485" s="9">
        <f t="shared" si="106"/>
        <v>0.25770159849990282</v>
      </c>
      <c r="G485" s="9">
        <f t="shared" si="107"/>
        <v>1.0668359664405749</v>
      </c>
      <c r="H485" s="9">
        <f t="shared" si="108"/>
        <v>2.0028258084541402</v>
      </c>
      <c r="I485" s="9">
        <f t="shared" si="109"/>
        <v>4.1151610220064789</v>
      </c>
      <c r="J485" s="9">
        <f t="shared" si="110"/>
        <v>3.8804571093895528</v>
      </c>
      <c r="K485" s="11">
        <f t="shared" si="111"/>
        <v>0.51546391752577325</v>
      </c>
      <c r="L485" s="11">
        <f t="shared" si="112"/>
        <v>0.25510204081632654</v>
      </c>
      <c r="M485" s="11">
        <f t="shared" si="113"/>
        <v>0.27027027027027023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-0.26338130682755134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0.23313867201937893</v>
      </c>
      <c r="Q485" s="11">
        <f>2*'OddsRatio_working_3-way'!K485*'OddsRatio_working_3-way'!L485*'OddsRatio_working_3-way'!M485</f>
        <v>7.1078863420542357E-2</v>
      </c>
      <c r="R485" s="11">
        <f t="shared" si="114"/>
        <v>0</v>
      </c>
      <c r="S485" s="11">
        <f t="shared" si="115"/>
        <v>-0.88517546984466233</v>
      </c>
      <c r="T485" s="11">
        <f t="shared" si="116"/>
        <v>-0.2698705700745922</v>
      </c>
      <c r="U485" s="11">
        <f>'OddsRatio_working_3-way'!S485-'OddsRatio_working_3-way'!R485^2/3</f>
        <v>-0.88517546984466233</v>
      </c>
      <c r="V485" s="11">
        <f>'OddsRatio_working_3-way'!S485*'OddsRatio_working_3-way'!R485/3-2*'OddsRatio_working_3-way'!R485^3/27-'OddsRatio_working_3-way'!T485</f>
        <v>0.2698705700745922</v>
      </c>
      <c r="W485" s="11">
        <f>'OddsRatio_working_3-way'!V485^2+4*'OddsRatio_working_3-way'!U485^3/27</f>
        <v>-2.9920468571944095E-2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0.16027366686727537</v>
      </c>
      <c r="Y485" s="11">
        <f>IF('OddsRatio_working_3-way'!W485&gt;=0,IF('OddsRatio_working_3-way'!V485+SQRT('OddsRatio_working_3-way'!W485)&gt;0,0,PI()),ACOS('OddsRatio_working_3-way'!V485/(2*'OddsRatio_working_3-way'!X485)))</f>
        <v>0.56999157563023428</v>
      </c>
      <c r="Z485" s="11">
        <f>'OddsRatio_working_3-way'!X485^(1/3)*COS('OddsRatio_working_3-way'!Y485/3)</f>
        <v>0.53341798322028755</v>
      </c>
      <c r="AA485" s="11">
        <f>'OddsRatio_working_3-way'!X485^(1/3)*COS(('OddsRatio_working_3-way'!Y485+2*PI())/3)</f>
        <v>-0.35555047316052274</v>
      </c>
      <c r="AB485" s="11">
        <f>'OddsRatio_working_3-way'!X485^(1/3)*COS(('OddsRatio_working_3-way'!Y485+4*PI())/3)</f>
        <v>-0.17786751005976453</v>
      </c>
      <c r="AC485" s="11">
        <f>'OddsRatio_working_3-way'!X485^(1/3)*SIN('OddsRatio_working_3-way'!Y485/3)</f>
        <v>0.10258530657663308</v>
      </c>
      <c r="AD485" s="11">
        <f>'OddsRatio_working_3-way'!X485^(1/3)*SIN(('OddsRatio_working_3-way'!Y485+2*PI())/3)</f>
        <v>0.41066087101591403</v>
      </c>
      <c r="AE485" s="11">
        <f>'OddsRatio_working_3-way'!X485^(1/3)*SIN(('OddsRatio_working_3-way'!Y485+4*PI())/3)</f>
        <v>-0.51324617759254709</v>
      </c>
      <c r="AF485" s="11">
        <f>-'OddsRatio_working_3-way'!U485/(3*'OddsRatio_working_3-way'!X485^(1/3))*COS(('OddsRatio_working_3-way'!Y485)/3)</f>
        <v>0.53341798322028744</v>
      </c>
      <c r="AG485" s="11">
        <f>-'OddsRatio_working_3-way'!U485/(3*'OddsRatio_working_3-way'!X485^(1/3))*COS(('OddsRatio_working_3-way'!Y485+2*PI())/3)</f>
        <v>-0.35555047316052268</v>
      </c>
      <c r="AH485" s="11">
        <f>-'OddsRatio_working_3-way'!U485/(3*'OddsRatio_working_3-way'!X485^(1/3))*COS(('OddsRatio_working_3-way'!Y485+4*PI())/3)</f>
        <v>-0.17786751005976451</v>
      </c>
      <c r="AI485" s="11">
        <f>'OddsRatio_working_3-way'!U485/(3*'OddsRatio_working_3-way'!X485^(1/3))*SIN(('OddsRatio_working_3-way'!Y485)/3)</f>
        <v>-0.10258530657663305</v>
      </c>
      <c r="AJ485" s="11">
        <f>'OddsRatio_working_3-way'!U485/(3*'OddsRatio_working_3-way'!X485^(1/3))*SIN(('OddsRatio_working_3-way'!Y485+2*PI())/3)</f>
        <v>-0.41066087101591398</v>
      </c>
      <c r="AK485" s="11">
        <f>'OddsRatio_working_3-way'!U485/(3*'OddsRatio_working_3-way'!X485^(1/3))*SIN(('OddsRatio_working_3-way'!Y485+4*PI())/3)</f>
        <v>0.51324617759254698</v>
      </c>
      <c r="AL485" s="11">
        <f>'OddsRatio_working_3-way'!Z485+'OddsRatio_working_3-way'!AF485</f>
        <v>1.0668359664405749</v>
      </c>
      <c r="AM485" s="11">
        <f>'OddsRatio_working_3-way'!AA485+'OddsRatio_working_3-way'!AG485</f>
        <v>-0.71110094632104537</v>
      </c>
      <c r="AN485" s="11">
        <f>'OddsRatio_working_3-way'!AB485+'OddsRatio_working_3-way'!AH485</f>
        <v>-0.35573502011952907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1.0668359664405749</v>
      </c>
      <c r="AS485" s="11">
        <f>IF(('OddsRatio_working_3-way'!X485=0),IF(Q485&gt;0,-Q485^(1/3),(-Q485)^(1/3)),'OddsRatio_working_3-way'!AM485-'OddsRatio_working_3-way'!R485/3)</f>
        <v>-0.71110094632104537</v>
      </c>
      <c r="AT485" s="11">
        <f>IF(('OddsRatio_working_3-way'!X485=0),IF(Q485&gt;0,-Q485^(1/3),(-Q485)^(1/3)),'OddsRatio_working_3-way'!AN485-'OddsRatio_working_3-way'!R485/3)</f>
        <v>-0.35573502011952907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1.94</v>
      </c>
      <c r="B486" s="4">
        <f>IF('True_Odds_Calculator_3-way'!B487="","",'True_Odds_Calculator_3-way'!B487)</f>
        <v>3.92</v>
      </c>
      <c r="C486" s="4">
        <f>IF('True_Odds_Calculator_3-way'!C487="","",'True_Odds_Calculator_3-way'!C487)</f>
        <v>3.93</v>
      </c>
      <c r="D486" s="9">
        <f t="shared" si="104"/>
        <v>0.50547511566021075</v>
      </c>
      <c r="E486" s="9">
        <f t="shared" si="105"/>
        <v>0.24758060255978875</v>
      </c>
      <c r="F486" s="9">
        <f t="shared" si="106"/>
        <v>0.24694428178000033</v>
      </c>
      <c r="G486" s="9">
        <f t="shared" si="107"/>
        <v>1.0407837818128809</v>
      </c>
      <c r="H486" s="9">
        <f t="shared" si="108"/>
        <v>1.978336754904108</v>
      </c>
      <c r="I486" s="9">
        <f t="shared" si="109"/>
        <v>4.0390886428936126</v>
      </c>
      <c r="J486" s="9">
        <f t="shared" si="110"/>
        <v>4.049496480711742</v>
      </c>
      <c r="K486" s="11">
        <f t="shared" si="111"/>
        <v>0.51546391752577325</v>
      </c>
      <c r="L486" s="11">
        <f t="shared" si="112"/>
        <v>0.25510204081632654</v>
      </c>
      <c r="M486" s="11">
        <f t="shared" si="113"/>
        <v>0.2544529262086514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-0.2690902598546302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0.22719011268629583</v>
      </c>
      <c r="Q486" s="11">
        <f>2*'OddsRatio_working_3-way'!K486*'OddsRatio_working_3-way'!L486*'OddsRatio_working_3-way'!M486</f>
        <v>6.6919031719085684E-2</v>
      </c>
      <c r="R486" s="11">
        <f t="shared" si="114"/>
        <v>0</v>
      </c>
      <c r="S486" s="11">
        <f t="shared" si="115"/>
        <v>-0.8442896179483792</v>
      </c>
      <c r="T486" s="11">
        <f t="shared" si="116"/>
        <v>-0.24868619085372004</v>
      </c>
      <c r="U486" s="11">
        <f>'OddsRatio_working_3-way'!S486-'OddsRatio_working_3-way'!R486^2/3</f>
        <v>-0.8442896179483792</v>
      </c>
      <c r="V486" s="11">
        <f>'OddsRatio_working_3-way'!S486*'OddsRatio_working_3-way'!R486/3-2*'OddsRatio_working_3-way'!R486^3/27-'OddsRatio_working_3-way'!T486</f>
        <v>0.24868619085372004</v>
      </c>
      <c r="W486" s="11">
        <f>'OddsRatio_working_3-way'!V486^2+4*'OddsRatio_working_3-way'!U486^3/27</f>
        <v>-2.7315284001248837E-2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0.14929844734840825</v>
      </c>
      <c r="Y486" s="11">
        <f>IF('OddsRatio_working_3-way'!W486&gt;=0,IF('OddsRatio_working_3-way'!V486+SQRT('OddsRatio_working_3-way'!W486)&gt;0,0,PI()),ACOS('OddsRatio_working_3-way'!V486/(2*'OddsRatio_working_3-way'!X486)))</f>
        <v>0.58656076007698021</v>
      </c>
      <c r="Z486" s="11">
        <f>'OddsRatio_working_3-way'!X486^(1/3)*COS('OddsRatio_working_3-way'!Y486/3)</f>
        <v>0.52039189090644045</v>
      </c>
      <c r="AA486" s="11">
        <f>'OddsRatio_working_3-way'!X486^(1/3)*COS(('OddsRatio_working_3-way'!Y486+2*PI())/3)</f>
        <v>-0.34945183823464554</v>
      </c>
      <c r="AB486" s="11">
        <f>'OddsRatio_working_3-way'!X486^(1/3)*COS(('OddsRatio_working_3-way'!Y486+4*PI())/3)</f>
        <v>-0.1709400526717951</v>
      </c>
      <c r="AC486" s="11">
        <f>'OddsRatio_working_3-way'!X486^(1/3)*SIN('OddsRatio_working_3-way'!Y486/3)</f>
        <v>0.1030638274482326</v>
      </c>
      <c r="AD486" s="11">
        <f>'OddsRatio_working_3-way'!X486^(1/3)*SIN(('OddsRatio_working_3-way'!Y486+2*PI())/3)</f>
        <v>0.39914068372428146</v>
      </c>
      <c r="AE486" s="11">
        <f>'OddsRatio_working_3-way'!X486^(1/3)*SIN(('OddsRatio_working_3-way'!Y486+4*PI())/3)</f>
        <v>-0.50220451117251386</v>
      </c>
      <c r="AF486" s="11">
        <f>-'OddsRatio_working_3-way'!U486/(3*'OddsRatio_working_3-way'!X486^(1/3))*COS(('OddsRatio_working_3-way'!Y486)/3)</f>
        <v>0.52039189090644045</v>
      </c>
      <c r="AG486" s="11">
        <f>-'OddsRatio_working_3-way'!U486/(3*'OddsRatio_working_3-way'!X486^(1/3))*COS(('OddsRatio_working_3-way'!Y486+2*PI())/3)</f>
        <v>-0.34945183823464554</v>
      </c>
      <c r="AH486" s="11">
        <f>-'OddsRatio_working_3-way'!U486/(3*'OddsRatio_working_3-way'!X486^(1/3))*COS(('OddsRatio_working_3-way'!Y486+4*PI())/3)</f>
        <v>-0.1709400526717951</v>
      </c>
      <c r="AI486" s="11">
        <f>'OddsRatio_working_3-way'!U486/(3*'OddsRatio_working_3-way'!X486^(1/3))*SIN(('OddsRatio_working_3-way'!Y486)/3)</f>
        <v>-0.1030638274482326</v>
      </c>
      <c r="AJ486" s="11">
        <f>'OddsRatio_working_3-way'!U486/(3*'OddsRatio_working_3-way'!X486^(1/3))*SIN(('OddsRatio_working_3-way'!Y486+2*PI())/3)</f>
        <v>-0.39914068372428146</v>
      </c>
      <c r="AK486" s="11">
        <f>'OddsRatio_working_3-way'!U486/(3*'OddsRatio_working_3-way'!X486^(1/3))*SIN(('OddsRatio_working_3-way'!Y486+4*PI())/3)</f>
        <v>0.50220451117251386</v>
      </c>
      <c r="AL486" s="11">
        <f>'OddsRatio_working_3-way'!Z486+'OddsRatio_working_3-way'!AF486</f>
        <v>1.0407837818128809</v>
      </c>
      <c r="AM486" s="11">
        <f>'OddsRatio_working_3-way'!AA486+'OddsRatio_working_3-way'!AG486</f>
        <v>-0.69890367646929108</v>
      </c>
      <c r="AN486" s="11">
        <f>'OddsRatio_working_3-way'!AB486+'OddsRatio_working_3-way'!AH486</f>
        <v>-0.3418801053435902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1.0407837818128809</v>
      </c>
      <c r="AS486" s="11">
        <f>IF(('OddsRatio_working_3-way'!X486=0),IF(Q486&gt;0,-Q486^(1/3),(-Q486)^(1/3)),'OddsRatio_working_3-way'!AM486-'OddsRatio_working_3-way'!R486/3)</f>
        <v>-0.69890367646929108</v>
      </c>
      <c r="AT486" s="11">
        <f>IF(('OddsRatio_working_3-way'!X486=0),IF(Q486&gt;0,-Q486^(1/3),(-Q486)^(1/3)),'OddsRatio_working_3-way'!AN486-'OddsRatio_working_3-way'!R486/3)</f>
        <v>-0.3418801053435902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5.33</v>
      </c>
      <c r="B487" s="4">
        <f>IF('True_Odds_Calculator_3-way'!B488="","",'True_Odds_Calculator_3-way'!B488)</f>
        <v>4.1100000000000003</v>
      </c>
      <c r="C487" s="4">
        <f>IF('True_Odds_Calculator_3-way'!C488="","",'True_Odds_Calculator_3-way'!C488)</f>
        <v>1.68</v>
      </c>
      <c r="D487" s="9">
        <f t="shared" si="104"/>
        <v>0.18077006221156586</v>
      </c>
      <c r="E487" s="9">
        <f t="shared" si="105"/>
        <v>0.23501729225563633</v>
      </c>
      <c r="F487" s="9">
        <f t="shared" si="106"/>
        <v>0.58421264553279761</v>
      </c>
      <c r="G487" s="9">
        <f t="shared" si="107"/>
        <v>1.0466257389993552</v>
      </c>
      <c r="H487" s="9">
        <f t="shared" si="108"/>
        <v>5.531889449867208</v>
      </c>
      <c r="I487" s="9">
        <f t="shared" si="109"/>
        <v>4.2550060482879948</v>
      </c>
      <c r="J487" s="9">
        <f t="shared" si="110"/>
        <v>1.7117055025195618</v>
      </c>
      <c r="K487" s="11">
        <f t="shared" si="111"/>
        <v>0.18761726078799248</v>
      </c>
      <c r="L487" s="11">
        <f t="shared" si="112"/>
        <v>0.24330900243309</v>
      </c>
      <c r="M487" s="11">
        <f t="shared" si="113"/>
        <v>0.59523809523809523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-0.24881633311400086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0.22063668138085082</v>
      </c>
      <c r="Q487" s="11">
        <f>2*'OddsRatio_working_3-way'!K487*'OddsRatio_working_3-way'!L487*'OddsRatio_working_3-way'!M487</f>
        <v>5.4344010192327791E-2</v>
      </c>
      <c r="R487" s="11">
        <f t="shared" si="114"/>
        <v>0</v>
      </c>
      <c r="S487" s="11">
        <f t="shared" si="115"/>
        <v>-0.88674516909531464</v>
      </c>
      <c r="T487" s="11">
        <f t="shared" si="116"/>
        <v>-0.21841014017125976</v>
      </c>
      <c r="U487" s="11">
        <f>'OddsRatio_working_3-way'!S487-'OddsRatio_working_3-way'!R487^2/3</f>
        <v>-0.88674516909531464</v>
      </c>
      <c r="V487" s="11">
        <f>'OddsRatio_working_3-way'!S487*'OddsRatio_working_3-way'!R487/3-2*'OddsRatio_working_3-way'!R487^3/27-'OddsRatio_working_3-way'!T487</f>
        <v>0.21841014017125976</v>
      </c>
      <c r="W487" s="11">
        <f>'OddsRatio_working_3-way'!V487^2+4*'OddsRatio_working_3-way'!U487^3/27</f>
        <v>-5.5595202761841267E-2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0.16070018053153409</v>
      </c>
      <c r="Y487" s="11">
        <f>IF('OddsRatio_working_3-way'!W487&gt;=0,IF('OddsRatio_working_3-way'!V487+SQRT('OddsRatio_working_3-way'!W487)&gt;0,0,PI()),ACOS('OddsRatio_working_3-way'!V487/(2*'OddsRatio_working_3-way'!X487)))</f>
        <v>0.82363654742848236</v>
      </c>
      <c r="Z487" s="11">
        <f>'OddsRatio_working_3-way'!X487^(1/3)*COS('OddsRatio_working_3-way'!Y487/3)</f>
        <v>0.52331286949967759</v>
      </c>
      <c r="AA487" s="11">
        <f>'OddsRatio_working_3-way'!X487^(1/3)*COS(('OddsRatio_working_3-way'!Y487+2*PI())/3)</f>
        <v>-0.38930447717838046</v>
      </c>
      <c r="AB487" s="11">
        <f>'OddsRatio_working_3-way'!X487^(1/3)*COS(('OddsRatio_working_3-way'!Y487+4*PI())/3)</f>
        <v>-0.13400839232129724</v>
      </c>
      <c r="AC487" s="11">
        <f>'OddsRatio_working_3-way'!X487^(1/3)*SIN('OddsRatio_working_3-way'!Y487/3)</f>
        <v>0.14739526331529451</v>
      </c>
      <c r="AD487" s="11">
        <f>'OddsRatio_working_3-way'!X487^(1/3)*SIN(('OddsRatio_working_3-way'!Y487+2*PI())/3)</f>
        <v>0.37950460745640419</v>
      </c>
      <c r="AE487" s="11">
        <f>'OddsRatio_working_3-way'!X487^(1/3)*SIN(('OddsRatio_working_3-way'!Y487+4*PI())/3)</f>
        <v>-0.52689987077169875</v>
      </c>
      <c r="AF487" s="11">
        <f>-'OddsRatio_working_3-way'!U487/(3*'OddsRatio_working_3-way'!X487^(1/3))*COS(('OddsRatio_working_3-way'!Y487)/3)</f>
        <v>0.52331286949967759</v>
      </c>
      <c r="AG487" s="11">
        <f>-'OddsRatio_working_3-way'!U487/(3*'OddsRatio_working_3-way'!X487^(1/3))*COS(('OddsRatio_working_3-way'!Y487+2*PI())/3)</f>
        <v>-0.38930447717838046</v>
      </c>
      <c r="AH487" s="11">
        <f>-'OddsRatio_working_3-way'!U487/(3*'OddsRatio_working_3-way'!X487^(1/3))*COS(('OddsRatio_working_3-way'!Y487+4*PI())/3)</f>
        <v>-0.13400839232129724</v>
      </c>
      <c r="AI487" s="11">
        <f>'OddsRatio_working_3-way'!U487/(3*'OddsRatio_working_3-way'!X487^(1/3))*SIN(('OddsRatio_working_3-way'!Y487)/3)</f>
        <v>-0.14739526331529451</v>
      </c>
      <c r="AJ487" s="11">
        <f>'OddsRatio_working_3-way'!U487/(3*'OddsRatio_working_3-way'!X487^(1/3))*SIN(('OddsRatio_working_3-way'!Y487+2*PI())/3)</f>
        <v>-0.37950460745640419</v>
      </c>
      <c r="AK487" s="11">
        <f>'OddsRatio_working_3-way'!U487/(3*'OddsRatio_working_3-way'!X487^(1/3))*SIN(('OddsRatio_working_3-way'!Y487+4*PI())/3)</f>
        <v>0.52689987077169875</v>
      </c>
      <c r="AL487" s="11">
        <f>'OddsRatio_working_3-way'!Z487+'OddsRatio_working_3-way'!AF487</f>
        <v>1.0466257389993552</v>
      </c>
      <c r="AM487" s="11">
        <f>'OddsRatio_working_3-way'!AA487+'OddsRatio_working_3-way'!AG487</f>
        <v>-0.77860895435676092</v>
      </c>
      <c r="AN487" s="11">
        <f>'OddsRatio_working_3-way'!AB487+'OddsRatio_working_3-way'!AH487</f>
        <v>-0.26801678464259449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1.0466257389993552</v>
      </c>
      <c r="AS487" s="11">
        <f>IF(('OddsRatio_working_3-way'!X487=0),IF(Q487&gt;0,-Q487^(1/3),(-Q487)^(1/3)),'OddsRatio_working_3-way'!AM487-'OddsRatio_working_3-way'!R487/3)</f>
        <v>-0.77860895435676092</v>
      </c>
      <c r="AT487" s="11">
        <f>IF(('OddsRatio_working_3-way'!X487=0),IF(Q487&gt;0,-Q487^(1/3),(-Q487)^(1/3)),'OddsRatio_working_3-way'!AN487-'OddsRatio_working_3-way'!R487/3)</f>
        <v>-0.26801678464259449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2.0099999999999998</v>
      </c>
      <c r="B488" s="4">
        <f>IF('True_Odds_Calculator_3-way'!B489="","",'True_Odds_Calculator_3-way'!B489)</f>
        <v>3.6</v>
      </c>
      <c r="C488" s="4">
        <f>IF('True_Odds_Calculator_3-way'!C489="","",'True_Odds_Calculator_3-way'!C489)</f>
        <v>4.03</v>
      </c>
      <c r="D488" s="9">
        <f t="shared" si="104"/>
        <v>0.48827194693889908</v>
      </c>
      <c r="E488" s="9">
        <f t="shared" si="105"/>
        <v>0.27042212828142559</v>
      </c>
      <c r="F488" s="9">
        <f t="shared" si="106"/>
        <v>0.24130592477967544</v>
      </c>
      <c r="G488" s="9">
        <f t="shared" si="107"/>
        <v>1.0376623966434007</v>
      </c>
      <c r="H488" s="9">
        <f t="shared" si="108"/>
        <v>2.0480390206098344</v>
      </c>
      <c r="I488" s="9">
        <f t="shared" si="109"/>
        <v>3.6979222312728419</v>
      </c>
      <c r="J488" s="9">
        <f t="shared" si="110"/>
        <v>4.1441170618295047</v>
      </c>
      <c r="K488" s="11">
        <f t="shared" si="111"/>
        <v>0.49751243781094534</v>
      </c>
      <c r="L488" s="11">
        <f t="shared" si="112"/>
        <v>0.27777777777777779</v>
      </c>
      <c r="M488" s="11">
        <f t="shared" si="113"/>
        <v>0.24813895781637715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-0.27285614936072333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0.22770075731077172</v>
      </c>
      <c r="Q488" s="11">
        <f>2*'OddsRatio_working_3-way'!K488*'OddsRatio_working_3-way'!L488*'OddsRatio_working_3-way'!M488</f>
        <v>6.8584565455051746E-2</v>
      </c>
      <c r="R488" s="11">
        <f t="shared" si="114"/>
        <v>0</v>
      </c>
      <c r="S488" s="11">
        <f t="shared" si="115"/>
        <v>-0.83450843180281442</v>
      </c>
      <c r="T488" s="11">
        <f t="shared" si="116"/>
        <v>-0.25135796138638994</v>
      </c>
      <c r="U488" s="11">
        <f>'OddsRatio_working_3-way'!S488-'OddsRatio_working_3-way'!R488^2/3</f>
        <v>-0.83450843180281442</v>
      </c>
      <c r="V488" s="11">
        <f>'OddsRatio_working_3-way'!S488*'OddsRatio_working_3-way'!R488/3-2*'OddsRatio_working_3-way'!R488^3/27-'OddsRatio_working_3-way'!T488</f>
        <v>0.25135796138638994</v>
      </c>
      <c r="W488" s="11">
        <f>'OddsRatio_working_3-way'!V488^2+4*'OddsRatio_working_3-way'!U488^3/27</f>
        <v>-2.2916253659351779E-2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0.14671151830350068</v>
      </c>
      <c r="Y488" s="11">
        <f>IF('OddsRatio_working_3-way'!W488&gt;=0,IF('OddsRatio_working_3-way'!V488+SQRT('OddsRatio_working_3-way'!W488)&gt;0,0,PI()),ACOS('OddsRatio_working_3-way'!V488/(2*'OddsRatio_working_3-way'!X488)))</f>
        <v>0.54207466778096847</v>
      </c>
      <c r="Z488" s="11">
        <f>'OddsRatio_working_3-way'!X488^(1/3)*COS('OddsRatio_working_3-way'!Y488/3)</f>
        <v>0.51883119832170033</v>
      </c>
      <c r="AA488" s="11">
        <f>'OddsRatio_working_3-way'!X488^(1/3)*COS(('OddsRatio_working_3-way'!Y488+2*PI())/3)</f>
        <v>-0.34149938980647587</v>
      </c>
      <c r="AB488" s="11">
        <f>'OddsRatio_working_3-way'!X488^(1/3)*COS(('OddsRatio_working_3-way'!Y488+4*PI())/3)</f>
        <v>-0.17733180851522479</v>
      </c>
      <c r="AC488" s="11">
        <f>'OddsRatio_working_3-way'!X488^(1/3)*SIN('OddsRatio_working_3-way'!Y488/3)</f>
        <v>9.4782197250713809E-2</v>
      </c>
      <c r="AD488" s="11">
        <f>'OddsRatio_working_3-way'!X488^(1/3)*SIN(('OddsRatio_working_3-way'!Y488+2*PI())/3)</f>
        <v>0.40192989939715784</v>
      </c>
      <c r="AE488" s="11">
        <f>'OddsRatio_working_3-way'!X488^(1/3)*SIN(('OddsRatio_working_3-way'!Y488+4*PI())/3)</f>
        <v>-0.49671209664787147</v>
      </c>
      <c r="AF488" s="11">
        <f>-'OddsRatio_working_3-way'!U488/(3*'OddsRatio_working_3-way'!X488^(1/3))*COS(('OddsRatio_working_3-way'!Y488)/3)</f>
        <v>0.51883119832170033</v>
      </c>
      <c r="AG488" s="11">
        <f>-'OddsRatio_working_3-way'!U488/(3*'OddsRatio_working_3-way'!X488^(1/3))*COS(('OddsRatio_working_3-way'!Y488+2*PI())/3)</f>
        <v>-0.34149938980647587</v>
      </c>
      <c r="AH488" s="11">
        <f>-'OddsRatio_working_3-way'!U488/(3*'OddsRatio_working_3-way'!X488^(1/3))*COS(('OddsRatio_working_3-way'!Y488+4*PI())/3)</f>
        <v>-0.17733180851522479</v>
      </c>
      <c r="AI488" s="11">
        <f>'OddsRatio_working_3-way'!U488/(3*'OddsRatio_working_3-way'!X488^(1/3))*SIN(('OddsRatio_working_3-way'!Y488)/3)</f>
        <v>-9.4782197250713809E-2</v>
      </c>
      <c r="AJ488" s="11">
        <f>'OddsRatio_working_3-way'!U488/(3*'OddsRatio_working_3-way'!X488^(1/3))*SIN(('OddsRatio_working_3-way'!Y488+2*PI())/3)</f>
        <v>-0.40192989939715784</v>
      </c>
      <c r="AK488" s="11">
        <f>'OddsRatio_working_3-way'!U488/(3*'OddsRatio_working_3-way'!X488^(1/3))*SIN(('OddsRatio_working_3-way'!Y488+4*PI())/3)</f>
        <v>0.49671209664787147</v>
      </c>
      <c r="AL488" s="11">
        <f>'OddsRatio_working_3-way'!Z488+'OddsRatio_working_3-way'!AF488</f>
        <v>1.0376623966434007</v>
      </c>
      <c r="AM488" s="11">
        <f>'OddsRatio_working_3-way'!AA488+'OddsRatio_working_3-way'!AG488</f>
        <v>-0.68299877961295175</v>
      </c>
      <c r="AN488" s="11">
        <f>'OddsRatio_working_3-way'!AB488+'OddsRatio_working_3-way'!AH488</f>
        <v>-0.35466361703044957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1.0376623966434007</v>
      </c>
      <c r="AS488" s="11">
        <f>IF(('OddsRatio_working_3-way'!X488=0),IF(Q488&gt;0,-Q488^(1/3),(-Q488)^(1/3)),'OddsRatio_working_3-way'!AM488-'OddsRatio_working_3-way'!R488/3)</f>
        <v>-0.68299877961295175</v>
      </c>
      <c r="AT488" s="11">
        <f>IF(('OddsRatio_working_3-way'!X488=0),IF(Q488&gt;0,-Q488^(1/3),(-Q488)^(1/3)),'OddsRatio_working_3-way'!AN488-'OddsRatio_working_3-way'!R488/3)</f>
        <v>-0.35466361703044957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3</v>
      </c>
      <c r="B489" s="4">
        <f>IF('True_Odds_Calculator_3-way'!B490="","",'True_Odds_Calculator_3-way'!B490)</f>
        <v>3.6</v>
      </c>
      <c r="C489" s="4">
        <f>IF('True_Odds_Calculator_3-way'!C490="","",'True_Odds_Calculator_3-way'!C490)</f>
        <v>2.4300000000000002</v>
      </c>
      <c r="D489" s="9">
        <f t="shared" si="104"/>
        <v>0.32577301169438366</v>
      </c>
      <c r="E489" s="9">
        <f t="shared" si="105"/>
        <v>0.27096536342020183</v>
      </c>
      <c r="F489" s="9">
        <f t="shared" si="106"/>
        <v>0.40326162488541445</v>
      </c>
      <c r="G489" s="9">
        <f t="shared" si="107"/>
        <v>1.0348109943160773</v>
      </c>
      <c r="H489" s="9">
        <f t="shared" si="108"/>
        <v>3.0696219886321541</v>
      </c>
      <c r="I489" s="9">
        <f t="shared" si="109"/>
        <v>3.6905085852218003</v>
      </c>
      <c r="J489" s="9">
        <f t="shared" si="110"/>
        <v>2.4797797218719904</v>
      </c>
      <c r="K489" s="11">
        <f t="shared" si="111"/>
        <v>0.33333333333333331</v>
      </c>
      <c r="L489" s="11">
        <f t="shared" si="112"/>
        <v>0.27777777777777779</v>
      </c>
      <c r="M489" s="11">
        <f t="shared" si="113"/>
        <v>0.41152263374485593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-0.2833409541228471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0.22976680384087789</v>
      </c>
      <c r="Q489" s="11">
        <f>2*'OddsRatio_working_3-way'!K489*'OddsRatio_working_3-way'!L489*'OddsRatio_working_3-way'!M489</f>
        <v>7.6207895137936285E-2</v>
      </c>
      <c r="R489" s="11">
        <f t="shared" si="114"/>
        <v>0</v>
      </c>
      <c r="S489" s="11">
        <f t="shared" si="115"/>
        <v>-0.81091984938138784</v>
      </c>
      <c r="T489" s="11">
        <f t="shared" si="116"/>
        <v>-0.26896180742334591</v>
      </c>
      <c r="U489" s="11">
        <f>'OddsRatio_working_3-way'!S489-'OddsRatio_working_3-way'!R489^2/3</f>
        <v>-0.81091984938138784</v>
      </c>
      <c r="V489" s="11">
        <f>'OddsRatio_working_3-way'!S489*'OddsRatio_working_3-way'!R489/3-2*'OddsRatio_working_3-way'!R489^3/27-'OddsRatio_working_3-way'!T489</f>
        <v>0.26896180742334591</v>
      </c>
      <c r="W489" s="11">
        <f>'OddsRatio_working_3-way'!V489^2+4*'OddsRatio_working_3-way'!U489^3/27</f>
        <v>-6.6600789467226168E-3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0.1405351671283345</v>
      </c>
      <c r="Y489" s="11">
        <f>IF('OddsRatio_working_3-way'!W489&gt;=0,IF('OddsRatio_working_3-way'!V489+SQRT('OddsRatio_working_3-way'!W489)&gt;0,0,PI()),ACOS('OddsRatio_working_3-way'!V489/(2*'OddsRatio_working_3-way'!X489)))</f>
        <v>0.29459456390269634</v>
      </c>
      <c r="Z489" s="11">
        <f>'OddsRatio_working_3-way'!X489^(1/3)*COS('OddsRatio_working_3-way'!Y489/3)</f>
        <v>0.51740549715803863</v>
      </c>
      <c r="AA489" s="11">
        <f>'OddsRatio_working_3-way'!X489^(1/3)*COS(('OddsRatio_working_3-way'!Y489+2*PI())/3)</f>
        <v>-0.30284599243727234</v>
      </c>
      <c r="AB489" s="11">
        <f>'OddsRatio_working_3-way'!X489^(1/3)*COS(('OddsRatio_working_3-way'!Y489+4*PI())/3)</f>
        <v>-0.21455950472076615</v>
      </c>
      <c r="AC489" s="11">
        <f>'OddsRatio_working_3-way'!X489^(1/3)*SIN('OddsRatio_working_3-way'!Y489/3)</f>
        <v>5.0972227448931449E-2</v>
      </c>
      <c r="AD489" s="11">
        <f>'OddsRatio_working_3-way'!X489^(1/3)*SIN(('OddsRatio_working_3-way'!Y489+2*PI())/3)</f>
        <v>0.42260019087211287</v>
      </c>
      <c r="AE489" s="11">
        <f>'OddsRatio_working_3-way'!X489^(1/3)*SIN(('OddsRatio_working_3-way'!Y489+4*PI())/3)</f>
        <v>-0.4735724183210443</v>
      </c>
      <c r="AF489" s="11">
        <f>-'OddsRatio_working_3-way'!U489/(3*'OddsRatio_working_3-way'!X489^(1/3))*COS(('OddsRatio_working_3-way'!Y489)/3)</f>
        <v>0.51740549715803852</v>
      </c>
      <c r="AG489" s="11">
        <f>-'OddsRatio_working_3-way'!U489/(3*'OddsRatio_working_3-way'!X489^(1/3))*COS(('OddsRatio_working_3-way'!Y489+2*PI())/3)</f>
        <v>-0.30284599243727228</v>
      </c>
      <c r="AH489" s="11">
        <f>-'OddsRatio_working_3-way'!U489/(3*'OddsRatio_working_3-way'!X489^(1/3))*COS(('OddsRatio_working_3-way'!Y489+4*PI())/3)</f>
        <v>-0.2145595047207661</v>
      </c>
      <c r="AI489" s="11">
        <f>'OddsRatio_working_3-way'!U489/(3*'OddsRatio_working_3-way'!X489^(1/3))*SIN(('OddsRatio_working_3-way'!Y489)/3)</f>
        <v>-5.0972227448931436E-2</v>
      </c>
      <c r="AJ489" s="11">
        <f>'OddsRatio_working_3-way'!U489/(3*'OddsRatio_working_3-way'!X489^(1/3))*SIN(('OddsRatio_working_3-way'!Y489+2*PI())/3)</f>
        <v>-0.42260019087211281</v>
      </c>
      <c r="AK489" s="11">
        <f>'OddsRatio_working_3-way'!U489/(3*'OddsRatio_working_3-way'!X489^(1/3))*SIN(('OddsRatio_working_3-way'!Y489+4*PI())/3)</f>
        <v>0.47357241832104424</v>
      </c>
      <c r="AL489" s="11">
        <f>'OddsRatio_working_3-way'!Z489+'OddsRatio_working_3-way'!AF489</f>
        <v>1.0348109943160773</v>
      </c>
      <c r="AM489" s="11">
        <f>'OddsRatio_working_3-way'!AA489+'OddsRatio_working_3-way'!AG489</f>
        <v>-0.60569198487454456</v>
      </c>
      <c r="AN489" s="11">
        <f>'OddsRatio_working_3-way'!AB489+'OddsRatio_working_3-way'!AH489</f>
        <v>-0.42911900944153225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1.0348109943160773</v>
      </c>
      <c r="AS489" s="11">
        <f>IF(('OddsRatio_working_3-way'!X489=0),IF(Q489&gt;0,-Q489^(1/3),(-Q489)^(1/3)),'OddsRatio_working_3-way'!AM489-'OddsRatio_working_3-way'!R489/3)</f>
        <v>-0.60569198487454456</v>
      </c>
      <c r="AT489" s="11">
        <f>IF(('OddsRatio_working_3-way'!X489=0),IF(Q489&gt;0,-Q489^(1/3),(-Q489)^(1/3)),'OddsRatio_working_3-way'!AN489-'OddsRatio_working_3-way'!R489/3)</f>
        <v>-0.42911900944153225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2.72</v>
      </c>
      <c r="B490" s="4">
        <f>IF('True_Odds_Calculator_3-way'!B491="","",'True_Odds_Calculator_3-way'!B491)</f>
        <v>3.55</v>
      </c>
      <c r="C490" s="4">
        <f>IF('True_Odds_Calculator_3-way'!C491="","",'True_Odds_Calculator_3-way'!C491)</f>
        <v>2.68</v>
      </c>
      <c r="D490" s="9">
        <f t="shared" si="104"/>
        <v>0.35982854480733784</v>
      </c>
      <c r="E490" s="9">
        <f t="shared" si="105"/>
        <v>0.2749049289046977</v>
      </c>
      <c r="F490" s="9">
        <f t="shared" si="106"/>
        <v>0.3652665262879643</v>
      </c>
      <c r="G490" s="9">
        <f t="shared" si="107"/>
        <v>1.0343612586562412</v>
      </c>
      <c r="H490" s="9">
        <f t="shared" si="108"/>
        <v>2.779101364888735</v>
      </c>
      <c r="I490" s="9">
        <f t="shared" si="109"/>
        <v>3.6376212095734148</v>
      </c>
      <c r="J490" s="9">
        <f t="shared" si="110"/>
        <v>2.7377269145424852</v>
      </c>
      <c r="K490" s="11">
        <f t="shared" si="111"/>
        <v>0.36764705882352938</v>
      </c>
      <c r="L490" s="11">
        <f t="shared" si="112"/>
        <v>0.28169014084507044</v>
      </c>
      <c r="M490" s="11">
        <f t="shared" si="113"/>
        <v>0.37313432835820892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-0.28473828042884164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0.22992432205171331</v>
      </c>
      <c r="Q490" s="11">
        <f>2*'OddsRatio_working_3-way'!K490*'OddsRatio_working_3-way'!L490*'OddsRatio_working_3-way'!M490</f>
        <v>7.7285486403937231E-2</v>
      </c>
      <c r="R490" s="11">
        <f t="shared" si="114"/>
        <v>0</v>
      </c>
      <c r="S490" s="11">
        <f t="shared" si="115"/>
        <v>-0.80749354005167995</v>
      </c>
      <c r="T490" s="11">
        <f t="shared" si="116"/>
        <v>-0.27142640001737134</v>
      </c>
      <c r="U490" s="11">
        <f>'OddsRatio_working_3-way'!S490-'OddsRatio_working_3-way'!R490^2/3</f>
        <v>-0.80749354005167995</v>
      </c>
      <c r="V490" s="11">
        <f>'OddsRatio_working_3-way'!S490*'OddsRatio_working_3-way'!R490/3-2*'OddsRatio_working_3-way'!R490^3/27-'OddsRatio_working_3-way'!T490</f>
        <v>0.27142640001737134</v>
      </c>
      <c r="W490" s="11">
        <f>'OddsRatio_working_3-way'!V490^2+4*'OddsRatio_working_3-way'!U490^3/27</f>
        <v>-4.3310849628043907E-3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0.13964542204203695</v>
      </c>
      <c r="Y490" s="11">
        <f>IF('OddsRatio_working_3-way'!W490&gt;=0,IF('OddsRatio_working_3-way'!V490+SQRT('OddsRatio_working_3-way'!W490)&gt;0,0,PI()),ACOS('OddsRatio_working_3-way'!V490/(2*'OddsRatio_working_3-way'!X490)))</f>
        <v>0.23787295030197031</v>
      </c>
      <c r="Z490" s="11">
        <f>'OddsRatio_working_3-way'!X490^(1/3)*COS('OddsRatio_working_3-way'!Y490/3)</f>
        <v>0.51718062932812059</v>
      </c>
      <c r="AA490" s="11">
        <f>'OddsRatio_working_3-way'!X490^(1/3)*COS(('OddsRatio_working_3-way'!Y490+2*PI())/3)</f>
        <v>-0.29417869055769807</v>
      </c>
      <c r="AB490" s="11">
        <f>'OddsRatio_working_3-way'!X490^(1/3)*COS(('OddsRatio_working_3-way'!Y490+4*PI())/3)</f>
        <v>-0.22300193877042235</v>
      </c>
      <c r="AC490" s="11">
        <f>'OddsRatio_working_3-way'!X490^(1/3)*SIN('OddsRatio_working_3-way'!Y490/3)</f>
        <v>4.1093916804426887E-2</v>
      </c>
      <c r="AD490" s="11">
        <f>'OddsRatio_working_3-way'!X490^(1/3)*SIN(('OddsRatio_working_3-way'!Y490+2*PI())/3)</f>
        <v>0.42734460494116233</v>
      </c>
      <c r="AE490" s="11">
        <f>'OddsRatio_working_3-way'!X490^(1/3)*SIN(('OddsRatio_working_3-way'!Y490+4*PI())/3)</f>
        <v>-0.46843852174558914</v>
      </c>
      <c r="AF490" s="11">
        <f>-'OddsRatio_working_3-way'!U490/(3*'OddsRatio_working_3-way'!X490^(1/3))*COS(('OddsRatio_working_3-way'!Y490)/3)</f>
        <v>0.51718062932812059</v>
      </c>
      <c r="AG490" s="11">
        <f>-'OddsRatio_working_3-way'!U490/(3*'OddsRatio_working_3-way'!X490^(1/3))*COS(('OddsRatio_working_3-way'!Y490+2*PI())/3)</f>
        <v>-0.29417869055769807</v>
      </c>
      <c r="AH490" s="11">
        <f>-'OddsRatio_working_3-way'!U490/(3*'OddsRatio_working_3-way'!X490^(1/3))*COS(('OddsRatio_working_3-way'!Y490+4*PI())/3)</f>
        <v>-0.22300193877042235</v>
      </c>
      <c r="AI490" s="11">
        <f>'OddsRatio_working_3-way'!U490/(3*'OddsRatio_working_3-way'!X490^(1/3))*SIN(('OddsRatio_working_3-way'!Y490)/3)</f>
        <v>-4.1093916804426887E-2</v>
      </c>
      <c r="AJ490" s="11">
        <f>'OddsRatio_working_3-way'!U490/(3*'OddsRatio_working_3-way'!X490^(1/3))*SIN(('OddsRatio_working_3-way'!Y490+2*PI())/3)</f>
        <v>-0.42734460494116233</v>
      </c>
      <c r="AK490" s="11">
        <f>'OddsRatio_working_3-way'!U490/(3*'OddsRatio_working_3-way'!X490^(1/3))*SIN(('OddsRatio_working_3-way'!Y490+4*PI())/3)</f>
        <v>0.46843852174558914</v>
      </c>
      <c r="AL490" s="11">
        <f>'OddsRatio_working_3-way'!Z490+'OddsRatio_working_3-way'!AF490</f>
        <v>1.0343612586562412</v>
      </c>
      <c r="AM490" s="11">
        <f>'OddsRatio_working_3-way'!AA490+'OddsRatio_working_3-way'!AG490</f>
        <v>-0.58835738111539615</v>
      </c>
      <c r="AN490" s="11">
        <f>'OddsRatio_working_3-way'!AB490+'OddsRatio_working_3-way'!AH490</f>
        <v>-0.4460038775408447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1.0343612586562412</v>
      </c>
      <c r="AS490" s="11">
        <f>IF(('OddsRatio_working_3-way'!X490=0),IF(Q490&gt;0,-Q490^(1/3),(-Q490)^(1/3)),'OddsRatio_working_3-way'!AM490-'OddsRatio_working_3-way'!R490/3)</f>
        <v>-0.58835738111539615</v>
      </c>
      <c r="AT490" s="11">
        <f>IF(('OddsRatio_working_3-way'!X490=0),IF(Q490&gt;0,-Q490^(1/3),(-Q490)^(1/3)),'OddsRatio_working_3-way'!AN490-'OddsRatio_working_3-way'!R490/3)</f>
        <v>-0.4460038775408447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1.68</v>
      </c>
      <c r="B491" s="4">
        <f>IF('True_Odds_Calculator_3-way'!B492="","",'True_Odds_Calculator_3-way'!B492)</f>
        <v>4.42</v>
      </c>
      <c r="C491" s="4">
        <f>IF('True_Odds_Calculator_3-way'!C492="","",'True_Odds_Calculator_3-way'!C492)</f>
        <v>4.96</v>
      </c>
      <c r="D491" s="9">
        <f t="shared" si="104"/>
        <v>0.58550788025121636</v>
      </c>
      <c r="E491" s="9">
        <f t="shared" si="105"/>
        <v>0.21927824797864842</v>
      </c>
      <c r="F491" s="9">
        <f t="shared" si="106"/>
        <v>0.19521387177013508</v>
      </c>
      <c r="G491" s="9">
        <f t="shared" si="107"/>
        <v>1.0410572692260796</v>
      </c>
      <c r="H491" s="9">
        <f t="shared" si="108"/>
        <v>1.7079189430737343</v>
      </c>
      <c r="I491" s="9">
        <f t="shared" si="109"/>
        <v>4.5604158607531931</v>
      </c>
      <c r="J491" s="9">
        <f t="shared" si="110"/>
        <v>5.1225867861352752</v>
      </c>
      <c r="K491" s="11">
        <f t="shared" si="111"/>
        <v>0.59523809523809523</v>
      </c>
      <c r="L491" s="11">
        <f t="shared" si="112"/>
        <v>0.22624434389140272</v>
      </c>
      <c r="M491" s="11">
        <f t="shared" si="113"/>
        <v>0.20161290322580647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-0.25004431052818155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0.21883753501400566</v>
      </c>
      <c r="Q491" s="11">
        <f>2*'OddsRatio_working_3-way'!K491*'OddsRatio_working_3-way'!L491*'OddsRatio_working_3-way'!M491</f>
        <v>5.4302117869480297E-2</v>
      </c>
      <c r="R491" s="11">
        <f t="shared" si="114"/>
        <v>0</v>
      </c>
      <c r="S491" s="11">
        <f t="shared" si="115"/>
        <v>-0.8751950186418711</v>
      </c>
      <c r="T491" s="11">
        <f t="shared" si="116"/>
        <v>-0.21716997981187863</v>
      </c>
      <c r="U491" s="11">
        <f>'OddsRatio_working_3-way'!S491-'OddsRatio_working_3-way'!R491^2/3</f>
        <v>-0.8751950186418711</v>
      </c>
      <c r="V491" s="11">
        <f>'OddsRatio_working_3-way'!S491*'OddsRatio_working_3-way'!R491/3-2*'OddsRatio_working_3-way'!R491^3/27-'OddsRatio_working_3-way'!T491</f>
        <v>0.21716997981187863</v>
      </c>
      <c r="W491" s="11">
        <f>'OddsRatio_working_3-way'!V491^2+4*'OddsRatio_working_3-way'!U491^3/27</f>
        <v>-5.2151260355200867E-2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0.15757066707250167</v>
      </c>
      <c r="Y491" s="11">
        <f>IF('OddsRatio_working_3-way'!W491&gt;=0,IF('OddsRatio_working_3-way'!V491+SQRT('OddsRatio_working_3-way'!W491)&gt;0,0,PI()),ACOS('OddsRatio_working_3-way'!V491/(2*'OddsRatio_working_3-way'!X491)))</f>
        <v>0.81052330783484616</v>
      </c>
      <c r="Z491" s="11">
        <f>'OddsRatio_working_3-way'!X491^(1/3)*COS('OddsRatio_working_3-way'!Y491/3)</f>
        <v>0.52052863461303978</v>
      </c>
      <c r="AA491" s="11">
        <f>'OddsRatio_working_3-way'!X491^(1/3)*COS(('OddsRatio_working_3-way'!Y491+2*PI())/3)</f>
        <v>-0.38510906117417826</v>
      </c>
      <c r="AB491" s="11">
        <f>'OddsRatio_working_3-way'!X491^(1/3)*COS(('OddsRatio_working_3-way'!Y491+4*PI())/3)</f>
        <v>-0.13541957343886193</v>
      </c>
      <c r="AC491" s="11">
        <f>'OddsRatio_working_3-way'!X491^(1/3)*SIN('OddsRatio_working_3-way'!Y491/3)</f>
        <v>0.14415829295780483</v>
      </c>
      <c r="AD491" s="11">
        <f>'OddsRatio_working_3-way'!X491^(1/3)*SIN(('OddsRatio_working_3-way'!Y491+2*PI())/3)</f>
        <v>0.37871187449321791</v>
      </c>
      <c r="AE491" s="11">
        <f>'OddsRatio_working_3-way'!X491^(1/3)*SIN(('OddsRatio_working_3-way'!Y491+4*PI())/3)</f>
        <v>-0.52287016745102266</v>
      </c>
      <c r="AF491" s="11">
        <f>-'OddsRatio_working_3-way'!U491/(3*'OddsRatio_working_3-way'!X491^(1/3))*COS(('OddsRatio_working_3-way'!Y491)/3)</f>
        <v>0.52052863461303966</v>
      </c>
      <c r="AG491" s="11">
        <f>-'OddsRatio_working_3-way'!U491/(3*'OddsRatio_working_3-way'!X491^(1/3))*COS(('OddsRatio_working_3-way'!Y491+2*PI())/3)</f>
        <v>-0.38510906117417815</v>
      </c>
      <c r="AH491" s="11">
        <f>-'OddsRatio_working_3-way'!U491/(3*'OddsRatio_working_3-way'!X491^(1/3))*COS(('OddsRatio_working_3-way'!Y491+4*PI())/3)</f>
        <v>-0.13541957343886191</v>
      </c>
      <c r="AI491" s="11">
        <f>'OddsRatio_working_3-way'!U491/(3*'OddsRatio_working_3-way'!X491^(1/3))*SIN(('OddsRatio_working_3-way'!Y491)/3)</f>
        <v>-0.1441582929578048</v>
      </c>
      <c r="AJ491" s="11">
        <f>'OddsRatio_working_3-way'!U491/(3*'OddsRatio_working_3-way'!X491^(1/3))*SIN(('OddsRatio_working_3-way'!Y491+2*PI())/3)</f>
        <v>-0.37871187449321786</v>
      </c>
      <c r="AK491" s="11">
        <f>'OddsRatio_working_3-way'!U491/(3*'OddsRatio_working_3-way'!X491^(1/3))*SIN(('OddsRatio_working_3-way'!Y491+4*PI())/3)</f>
        <v>0.52287016745102255</v>
      </c>
      <c r="AL491" s="11">
        <f>'OddsRatio_working_3-way'!Z491+'OddsRatio_working_3-way'!AF491</f>
        <v>1.0410572692260796</v>
      </c>
      <c r="AM491" s="11">
        <f>'OddsRatio_working_3-way'!AA491+'OddsRatio_working_3-way'!AG491</f>
        <v>-0.7702181223483564</v>
      </c>
      <c r="AN491" s="11">
        <f>'OddsRatio_working_3-way'!AB491+'OddsRatio_working_3-way'!AH491</f>
        <v>-0.27083914687772381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1.0410572692260796</v>
      </c>
      <c r="AS491" s="11">
        <f>IF(('OddsRatio_working_3-way'!X491=0),IF(Q491&gt;0,-Q491^(1/3),(-Q491)^(1/3)),'OddsRatio_working_3-way'!AM491-'OddsRatio_working_3-way'!R491/3)</f>
        <v>-0.7702181223483564</v>
      </c>
      <c r="AT491" s="11">
        <f>IF(('OddsRatio_working_3-way'!X491=0),IF(Q491&gt;0,-Q491^(1/3),(-Q491)^(1/3)),'OddsRatio_working_3-way'!AN491-'OddsRatio_working_3-way'!R491/3)</f>
        <v>-0.27083914687772381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3.42</v>
      </c>
      <c r="B492" s="4">
        <f>IF('True_Odds_Calculator_3-way'!B493="","",'True_Odds_Calculator_3-way'!B493)</f>
        <v>3.71</v>
      </c>
      <c r="C492" s="4">
        <f>IF('True_Odds_Calculator_3-way'!C493="","",'True_Odds_Calculator_3-way'!C493)</f>
        <v>2.14</v>
      </c>
      <c r="D492" s="9">
        <f t="shared" si="104"/>
        <v>0.28315741235117275</v>
      </c>
      <c r="E492" s="9">
        <f t="shared" si="105"/>
        <v>0.26075764627191439</v>
      </c>
      <c r="F492" s="9">
        <f t="shared" si="106"/>
        <v>0.45608494137691286</v>
      </c>
      <c r="G492" s="9">
        <f t="shared" si="107"/>
        <v>1.046117574143052</v>
      </c>
      <c r="H492" s="9">
        <f t="shared" si="108"/>
        <v>3.5316045294261862</v>
      </c>
      <c r="I492" s="9">
        <f t="shared" si="109"/>
        <v>3.8349786259276715</v>
      </c>
      <c r="J492" s="9">
        <f t="shared" si="110"/>
        <v>2.1925740345230795</v>
      </c>
      <c r="K492" s="11">
        <f t="shared" si="111"/>
        <v>0.29239766081871343</v>
      </c>
      <c r="L492" s="11">
        <f t="shared" si="112"/>
        <v>0.26954177897574122</v>
      </c>
      <c r="M492" s="11">
        <f t="shared" si="113"/>
        <v>0.46728971962616822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-0.27534406462285144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0.23091585426270661</v>
      </c>
      <c r="Q492" s="11">
        <f>2*'OddsRatio_working_3-way'!K492*'OddsRatio_working_3-way'!L492*'OddsRatio_working_3-way'!M492</f>
        <v>7.3657369780767659E-2</v>
      </c>
      <c r="R492" s="11">
        <f t="shared" si="114"/>
        <v>0</v>
      </c>
      <c r="S492" s="11">
        <f t="shared" si="115"/>
        <v>-0.8386447500838643</v>
      </c>
      <c r="T492" s="11">
        <f t="shared" si="116"/>
        <v>-0.26751028710809066</v>
      </c>
      <c r="U492" s="11">
        <f>'OddsRatio_working_3-way'!S492-'OddsRatio_working_3-way'!R492^2/3</f>
        <v>-0.8386447500838643</v>
      </c>
      <c r="V492" s="11">
        <f>'OddsRatio_working_3-way'!S492*'OddsRatio_working_3-way'!R492/3-2*'OddsRatio_working_3-way'!R492^3/27-'OddsRatio_working_3-way'!T492</f>
        <v>0.26751028710809066</v>
      </c>
      <c r="W492" s="11">
        <f>'OddsRatio_working_3-way'!V492^2+4*'OddsRatio_working_3-way'!U492^3/27</f>
        <v>-1.5821925251082891E-2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0.14780365266100157</v>
      </c>
      <c r="Y492" s="11">
        <f>IF('OddsRatio_working_3-way'!W492&gt;=0,IF('OddsRatio_working_3-way'!V492+SQRT('OddsRatio_working_3-way'!W492)&gt;0,0,PI()),ACOS('OddsRatio_working_3-way'!V492/(2*'OddsRatio_working_3-way'!X492)))</f>
        <v>0.43953049754692919</v>
      </c>
      <c r="Z492" s="11">
        <f>'OddsRatio_working_3-way'!X492^(1/3)*COS('OddsRatio_working_3-way'!Y492/3)</f>
        <v>0.52305878707152609</v>
      </c>
      <c r="AA492" s="11">
        <f>'OddsRatio_working_3-way'!X492^(1/3)*COS(('OddsRatio_working_3-way'!Y492+2*PI())/3)</f>
        <v>-0.32837486063274779</v>
      </c>
      <c r="AB492" s="11">
        <f>'OddsRatio_working_3-way'!X492^(1/3)*COS(('OddsRatio_working_3-way'!Y492+4*PI())/3)</f>
        <v>-0.19468392643877841</v>
      </c>
      <c r="AC492" s="11">
        <f>'OddsRatio_working_3-way'!X492^(1/3)*SIN('OddsRatio_working_3-way'!Y492/3)</f>
        <v>7.7186496845100899E-2</v>
      </c>
      <c r="AD492" s="11">
        <f>'OddsRatio_working_3-way'!X492^(1/3)*SIN(('OddsRatio_working_3-way'!Y492+2*PI())/3)</f>
        <v>0.41438894885406663</v>
      </c>
      <c r="AE492" s="11">
        <f>'OddsRatio_working_3-way'!X492^(1/3)*SIN(('OddsRatio_working_3-way'!Y492+4*PI())/3)</f>
        <v>-0.49157544569916745</v>
      </c>
      <c r="AF492" s="11">
        <f>-'OddsRatio_working_3-way'!U492/(3*'OddsRatio_working_3-way'!X492^(1/3))*COS(('OddsRatio_working_3-way'!Y492)/3)</f>
        <v>0.52305878707152598</v>
      </c>
      <c r="AG492" s="11">
        <f>-'OddsRatio_working_3-way'!U492/(3*'OddsRatio_working_3-way'!X492^(1/3))*COS(('OddsRatio_working_3-way'!Y492+2*PI())/3)</f>
        <v>-0.32837486063274773</v>
      </c>
      <c r="AH492" s="11">
        <f>-'OddsRatio_working_3-way'!U492/(3*'OddsRatio_working_3-way'!X492^(1/3))*COS(('OddsRatio_working_3-way'!Y492+4*PI())/3)</f>
        <v>-0.19468392643877838</v>
      </c>
      <c r="AI492" s="11">
        <f>'OddsRatio_working_3-way'!U492/(3*'OddsRatio_working_3-way'!X492^(1/3))*SIN(('OddsRatio_working_3-way'!Y492)/3)</f>
        <v>-7.7186496845100872E-2</v>
      </c>
      <c r="AJ492" s="11">
        <f>'OddsRatio_working_3-way'!U492/(3*'OddsRatio_working_3-way'!X492^(1/3))*SIN(('OddsRatio_working_3-way'!Y492+2*PI())/3)</f>
        <v>-0.41438894885406657</v>
      </c>
      <c r="AK492" s="11">
        <f>'OddsRatio_working_3-way'!U492/(3*'OddsRatio_working_3-way'!X492^(1/3))*SIN(('OddsRatio_working_3-way'!Y492+4*PI())/3)</f>
        <v>0.49157544569916733</v>
      </c>
      <c r="AL492" s="11">
        <f>'OddsRatio_working_3-way'!Z492+'OddsRatio_working_3-way'!AF492</f>
        <v>1.046117574143052</v>
      </c>
      <c r="AM492" s="11">
        <f>'OddsRatio_working_3-way'!AA492+'OddsRatio_working_3-way'!AG492</f>
        <v>-0.65674972126549558</v>
      </c>
      <c r="AN492" s="11">
        <f>'OddsRatio_working_3-way'!AB492+'OddsRatio_working_3-way'!AH492</f>
        <v>-0.38936785287755682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1.046117574143052</v>
      </c>
      <c r="AS492" s="11">
        <f>IF(('OddsRatio_working_3-way'!X492=0),IF(Q492&gt;0,-Q492^(1/3),(-Q492)^(1/3)),'OddsRatio_working_3-way'!AM492-'OddsRatio_working_3-way'!R492/3)</f>
        <v>-0.65674972126549558</v>
      </c>
      <c r="AT492" s="11">
        <f>IF(('OddsRatio_working_3-way'!X492=0),IF(Q492&gt;0,-Q492^(1/3),(-Q492)^(1/3)),'OddsRatio_working_3-way'!AN492-'OddsRatio_working_3-way'!R492/3)</f>
        <v>-0.38936785287755682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2.67</v>
      </c>
      <c r="B493" s="4">
        <f>IF('True_Odds_Calculator_3-way'!B494="","",'True_Odds_Calculator_3-way'!B494)</f>
        <v>3.48</v>
      </c>
      <c r="C493" s="4">
        <f>IF('True_Odds_Calculator_3-way'!C494="","",'True_Odds_Calculator_3-way'!C494)</f>
        <v>2.74</v>
      </c>
      <c r="D493" s="9">
        <f t="shared" si="104"/>
        <v>0.36514351555930236</v>
      </c>
      <c r="E493" s="9">
        <f t="shared" si="105"/>
        <v>0.27917784454839378</v>
      </c>
      <c r="F493" s="9">
        <f t="shared" si="106"/>
        <v>0.35567863989230386</v>
      </c>
      <c r="G493" s="9">
        <f t="shared" si="107"/>
        <v>1.0411073106833899</v>
      </c>
      <c r="H493" s="9">
        <f t="shared" si="108"/>
        <v>2.7386492088412608</v>
      </c>
      <c r="I493" s="9">
        <f t="shared" si="109"/>
        <v>3.5819461304948077</v>
      </c>
      <c r="J493" s="9">
        <f t="shared" si="110"/>
        <v>2.8115267205890984</v>
      </c>
      <c r="K493" s="11">
        <f t="shared" si="111"/>
        <v>0.37453183520599254</v>
      </c>
      <c r="L493" s="11">
        <f t="shared" si="112"/>
        <v>0.28735632183908044</v>
      </c>
      <c r="M493" s="11">
        <f t="shared" si="113"/>
        <v>0.36496350364963503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-0.28305858552721508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0.23135251587416056</v>
      </c>
      <c r="Q493" s="11">
        <f>2*'OddsRatio_working_3-way'!K493*'OddsRatio_working_3-way'!L493*'OddsRatio_working_3-way'!M493</f>
        <v>7.8557730347762506E-2</v>
      </c>
      <c r="R493" s="11">
        <f t="shared" si="114"/>
        <v>0</v>
      </c>
      <c r="S493" s="11">
        <f t="shared" si="115"/>
        <v>-0.81733085553031859</v>
      </c>
      <c r="T493" s="11">
        <f t="shared" si="116"/>
        <v>-0.27753169967073638</v>
      </c>
      <c r="U493" s="11">
        <f>'OddsRatio_working_3-way'!S493-'OddsRatio_working_3-way'!R493^2/3</f>
        <v>-0.81733085553031859</v>
      </c>
      <c r="V493" s="11">
        <f>'OddsRatio_working_3-way'!S493*'OddsRatio_working_3-way'!R493/3-2*'OddsRatio_working_3-way'!R493^3/27-'OddsRatio_working_3-way'!T493</f>
        <v>0.27753169967073638</v>
      </c>
      <c r="W493" s="11">
        <f>'OddsRatio_working_3-way'!V493^2+4*'OddsRatio_working_3-way'!U493^3/27</f>
        <v>-3.8652384359608993E-3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0.14220503046489663</v>
      </c>
      <c r="Y493" s="11">
        <f>IF('OddsRatio_working_3-way'!W493&gt;=0,IF('OddsRatio_working_3-way'!V493+SQRT('OddsRatio_working_3-way'!W493)&gt;0,0,PI()),ACOS('OddsRatio_working_3-way'!V493/(2*'OddsRatio_working_3-way'!X493)))</f>
        <v>0.22037594621291001</v>
      </c>
      <c r="Z493" s="11">
        <f>'OddsRatio_working_3-way'!X493^(1/3)*COS('OddsRatio_working_3-way'!Y493/3)</f>
        <v>0.52055365534169484</v>
      </c>
      <c r="AA493" s="11">
        <f>'OddsRatio_working_3-way'!X493^(1/3)*COS(('OddsRatio_working_3-way'!Y493+2*PI())/3)</f>
        <v>-0.29345261425352764</v>
      </c>
      <c r="AB493" s="11">
        <f>'OddsRatio_working_3-way'!X493^(1/3)*COS(('OddsRatio_working_3-way'!Y493+4*PI())/3)</f>
        <v>-0.22710104108816737</v>
      </c>
      <c r="AC493" s="11">
        <f>'OddsRatio_working_3-way'!X493^(1/3)*SIN('OddsRatio_working_3-way'!Y493/3)</f>
        <v>3.8308098628176156E-2</v>
      </c>
      <c r="AD493" s="11">
        <f>'OddsRatio_working_3-way'!X493^(1/3)*SIN(('OddsRatio_working_3-way'!Y493+2*PI())/3)</f>
        <v>0.43165864024466882</v>
      </c>
      <c r="AE493" s="11">
        <f>'OddsRatio_working_3-way'!X493^(1/3)*SIN(('OddsRatio_working_3-way'!Y493+4*PI())/3)</f>
        <v>-0.46996673887284474</v>
      </c>
      <c r="AF493" s="11">
        <f>-'OddsRatio_working_3-way'!U493/(3*'OddsRatio_working_3-way'!X493^(1/3))*COS(('OddsRatio_working_3-way'!Y493)/3)</f>
        <v>0.52055365534169495</v>
      </c>
      <c r="AG493" s="11">
        <f>-'OddsRatio_working_3-way'!U493/(3*'OddsRatio_working_3-way'!X493^(1/3))*COS(('OddsRatio_working_3-way'!Y493+2*PI())/3)</f>
        <v>-0.2934526142535277</v>
      </c>
      <c r="AH493" s="11">
        <f>-'OddsRatio_working_3-way'!U493/(3*'OddsRatio_working_3-way'!X493^(1/3))*COS(('OddsRatio_working_3-way'!Y493+4*PI())/3)</f>
        <v>-0.22710104108816742</v>
      </c>
      <c r="AI493" s="11">
        <f>'OddsRatio_working_3-way'!U493/(3*'OddsRatio_working_3-way'!X493^(1/3))*SIN(('OddsRatio_working_3-way'!Y493)/3)</f>
        <v>-3.8308098628176163E-2</v>
      </c>
      <c r="AJ493" s="11">
        <f>'OddsRatio_working_3-way'!U493/(3*'OddsRatio_working_3-way'!X493^(1/3))*SIN(('OddsRatio_working_3-way'!Y493+2*PI())/3)</f>
        <v>-0.43165864024466893</v>
      </c>
      <c r="AK493" s="11">
        <f>'OddsRatio_working_3-way'!U493/(3*'OddsRatio_working_3-way'!X493^(1/3))*SIN(('OddsRatio_working_3-way'!Y493+4*PI())/3)</f>
        <v>0.46996673887284485</v>
      </c>
      <c r="AL493" s="11">
        <f>'OddsRatio_working_3-way'!Z493+'OddsRatio_working_3-way'!AF493</f>
        <v>1.0411073106833899</v>
      </c>
      <c r="AM493" s="11">
        <f>'OddsRatio_working_3-way'!AA493+'OddsRatio_working_3-way'!AG493</f>
        <v>-0.58690522850705529</v>
      </c>
      <c r="AN493" s="11">
        <f>'OddsRatio_working_3-way'!AB493+'OddsRatio_working_3-way'!AH493</f>
        <v>-0.45420208217633479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1.0411073106833899</v>
      </c>
      <c r="AS493" s="11">
        <f>IF(('OddsRatio_working_3-way'!X493=0),IF(Q493&gt;0,-Q493^(1/3),(-Q493)^(1/3)),'OddsRatio_working_3-way'!AM493-'OddsRatio_working_3-way'!R493/3)</f>
        <v>-0.58690522850705529</v>
      </c>
      <c r="AT493" s="11">
        <f>IF(('OddsRatio_working_3-way'!X493=0),IF(Q493&gt;0,-Q493^(1/3),(-Q493)^(1/3)),'OddsRatio_working_3-way'!AN493-'OddsRatio_working_3-way'!R493/3)</f>
        <v>-0.45420208217633479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2.31</v>
      </c>
      <c r="B494" s="4">
        <f>IF('True_Odds_Calculator_3-way'!B495="","",'True_Odds_Calculator_3-way'!B495)</f>
        <v>3.5</v>
      </c>
      <c r="C494" s="4">
        <f>IF('True_Odds_Calculator_3-way'!C495="","",'True_Odds_Calculator_3-way'!C495)</f>
        <v>3.23</v>
      </c>
      <c r="D494" s="9">
        <f t="shared" si="104"/>
        <v>0.42242124631617223</v>
      </c>
      <c r="E494" s="9">
        <f t="shared" si="105"/>
        <v>0.27705735093574052</v>
      </c>
      <c r="F494" s="9">
        <f t="shared" si="106"/>
        <v>0.3005214027480872</v>
      </c>
      <c r="G494" s="9">
        <f t="shared" si="107"/>
        <v>1.0437444039980524</v>
      </c>
      <c r="H494" s="9">
        <f t="shared" si="108"/>
        <v>2.3673051692374485</v>
      </c>
      <c r="I494" s="9">
        <f t="shared" si="109"/>
        <v>3.6093610099951317</v>
      </c>
      <c r="J494" s="9">
        <f t="shared" si="110"/>
        <v>3.3275500209156568</v>
      </c>
      <c r="K494" s="11">
        <f t="shared" si="111"/>
        <v>0.4329004329004329</v>
      </c>
      <c r="L494" s="11">
        <f t="shared" si="112"/>
        <v>0.2857142857142857</v>
      </c>
      <c r="M494" s="11">
        <f t="shared" si="113"/>
        <v>0.30959752321981426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-0.27966210407608016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0.23128868772389338</v>
      </c>
      <c r="Q494" s="11">
        <f>2*'OddsRatio_working_3-way'!K494*'OddsRatio_working_3-way'!L494*'OddsRatio_working_3-way'!M494</f>
        <v>7.6585658186719668E-2</v>
      </c>
      <c r="R494" s="11">
        <f t="shared" si="114"/>
        <v>0</v>
      </c>
      <c r="S494" s="11">
        <f t="shared" si="115"/>
        <v>-0.82702906240372442</v>
      </c>
      <c r="T494" s="11">
        <f t="shared" si="116"/>
        <v>-0.27385068291514059</v>
      </c>
      <c r="U494" s="11">
        <f>'OddsRatio_working_3-way'!S494-'OddsRatio_working_3-way'!R494^2/3</f>
        <v>-0.82702906240372442</v>
      </c>
      <c r="V494" s="11">
        <f>'OddsRatio_working_3-way'!S494*'OddsRatio_working_3-way'!R494/3-2*'OddsRatio_working_3-way'!R494^3/27-'OddsRatio_working_3-way'!T494</f>
        <v>0.27385068291514059</v>
      </c>
      <c r="W494" s="11">
        <f>'OddsRatio_working_3-way'!V494^2+4*'OddsRatio_working_3-way'!U494^3/27</f>
        <v>-8.8086056828645398E-3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0.14474356826466714</v>
      </c>
      <c r="Y494" s="11">
        <f>IF('OddsRatio_working_3-way'!W494&gt;=0,IF('OddsRatio_working_3-way'!V494+SQRT('OddsRatio_working_3-way'!W494)&gt;0,0,PI()),ACOS('OddsRatio_working_3-way'!V494/(2*'OddsRatio_working_3-way'!X494)))</f>
        <v>0.33017484928128393</v>
      </c>
      <c r="Z494" s="11">
        <f>'OddsRatio_working_3-way'!X494^(1/3)*COS('OddsRatio_working_3-way'!Y494/3)</f>
        <v>0.52187220199902618</v>
      </c>
      <c r="AA494" s="11">
        <f>'OddsRatio_working_3-way'!X494^(1/3)*COS(('OddsRatio_working_3-way'!Y494+2*PI())/3)</f>
        <v>-0.31087926055562065</v>
      </c>
      <c r="AB494" s="11">
        <f>'OddsRatio_working_3-way'!X494^(1/3)*COS(('OddsRatio_working_3-way'!Y494+4*PI())/3)</f>
        <v>-0.21099294144340516</v>
      </c>
      <c r="AC494" s="11">
        <f>'OddsRatio_working_3-way'!X494^(1/3)*SIN('OddsRatio_working_3-way'!Y494/3)</f>
        <v>5.7669393227798418E-2</v>
      </c>
      <c r="AD494" s="11">
        <f>'OddsRatio_working_3-way'!X494^(1/3)*SIN(('OddsRatio_working_3-way'!Y494+2*PI())/3)</f>
        <v>0.4231198878461816</v>
      </c>
      <c r="AE494" s="11">
        <f>'OddsRatio_working_3-way'!X494^(1/3)*SIN(('OddsRatio_working_3-way'!Y494+4*PI())/3)</f>
        <v>-0.48078928107398006</v>
      </c>
      <c r="AF494" s="11">
        <f>-'OddsRatio_working_3-way'!U494/(3*'OddsRatio_working_3-way'!X494^(1/3))*COS(('OddsRatio_working_3-way'!Y494)/3)</f>
        <v>0.52187220199902618</v>
      </c>
      <c r="AG494" s="11">
        <f>-'OddsRatio_working_3-way'!U494/(3*'OddsRatio_working_3-way'!X494^(1/3))*COS(('OddsRatio_working_3-way'!Y494+2*PI())/3)</f>
        <v>-0.31087926055562065</v>
      </c>
      <c r="AH494" s="11">
        <f>-'OddsRatio_working_3-way'!U494/(3*'OddsRatio_working_3-way'!X494^(1/3))*COS(('OddsRatio_working_3-way'!Y494+4*PI())/3)</f>
        <v>-0.21099294144340516</v>
      </c>
      <c r="AI494" s="11">
        <f>'OddsRatio_working_3-way'!U494/(3*'OddsRatio_working_3-way'!X494^(1/3))*SIN(('OddsRatio_working_3-way'!Y494)/3)</f>
        <v>-5.7669393227798418E-2</v>
      </c>
      <c r="AJ494" s="11">
        <f>'OddsRatio_working_3-way'!U494/(3*'OddsRatio_working_3-way'!X494^(1/3))*SIN(('OddsRatio_working_3-way'!Y494+2*PI())/3)</f>
        <v>-0.4231198878461816</v>
      </c>
      <c r="AK494" s="11">
        <f>'OddsRatio_working_3-way'!U494/(3*'OddsRatio_working_3-way'!X494^(1/3))*SIN(('OddsRatio_working_3-way'!Y494+4*PI())/3)</f>
        <v>0.48078928107398006</v>
      </c>
      <c r="AL494" s="11">
        <f>'OddsRatio_working_3-way'!Z494+'OddsRatio_working_3-way'!AF494</f>
        <v>1.0437444039980524</v>
      </c>
      <c r="AM494" s="11">
        <f>'OddsRatio_working_3-way'!AA494+'OddsRatio_working_3-way'!AG494</f>
        <v>-0.6217585211112413</v>
      </c>
      <c r="AN494" s="11">
        <f>'OddsRatio_working_3-way'!AB494+'OddsRatio_working_3-way'!AH494</f>
        <v>-0.42198588288681033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1.0437444039980524</v>
      </c>
      <c r="AS494" s="11">
        <f>IF(('OddsRatio_working_3-way'!X494=0),IF(Q494&gt;0,-Q494^(1/3),(-Q494)^(1/3)),'OddsRatio_working_3-way'!AM494-'OddsRatio_working_3-way'!R494/3)</f>
        <v>-0.6217585211112413</v>
      </c>
      <c r="AT494" s="11">
        <f>IF(('OddsRatio_working_3-way'!X494=0),IF(Q494&gt;0,-Q494^(1/3),(-Q494)^(1/3)),'OddsRatio_working_3-way'!AN494-'OddsRatio_working_3-way'!R494/3)</f>
        <v>-0.42198588288681033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5.73</v>
      </c>
      <c r="B495" s="4">
        <f>IF('True_Odds_Calculator_3-way'!B496="","",'True_Odds_Calculator_3-way'!B496)</f>
        <v>4.0199999999999996</v>
      </c>
      <c r="C495" s="4">
        <f>IF('True_Odds_Calculator_3-way'!C496="","",'True_Odds_Calculator_3-way'!C496)</f>
        <v>1.66</v>
      </c>
      <c r="D495" s="9">
        <f t="shared" si="104"/>
        <v>0.16809281755702027</v>
      </c>
      <c r="E495" s="9">
        <f t="shared" si="105"/>
        <v>0.24039115909004005</v>
      </c>
      <c r="F495" s="9">
        <f t="shared" si="106"/>
        <v>0.59151602335293985</v>
      </c>
      <c r="G495" s="9">
        <f t="shared" si="107"/>
        <v>1.0463201193158915</v>
      </c>
      <c r="H495" s="9">
        <f t="shared" si="108"/>
        <v>5.9490941643641682</v>
      </c>
      <c r="I495" s="9">
        <f t="shared" si="109"/>
        <v>4.1598867603339924</v>
      </c>
      <c r="J495" s="9">
        <f t="shared" si="110"/>
        <v>1.6905712787484879</v>
      </c>
      <c r="K495" s="11">
        <f t="shared" si="111"/>
        <v>0.17452006980802792</v>
      </c>
      <c r="L495" s="11">
        <f t="shared" si="112"/>
        <v>0.24875621890547267</v>
      </c>
      <c r="M495" s="11">
        <f t="shared" si="113"/>
        <v>0.60240963855421692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-0.24656036037562767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0.21994152536796668</v>
      </c>
      <c r="Q495" s="11">
        <f>2*'OddsRatio_working_3-way'!K495*'OddsRatio_working_3-way'!L495*'OddsRatio_working_3-way'!M495</f>
        <v>5.2304762275378523E-2</v>
      </c>
      <c r="R495" s="11">
        <f t="shared" si="114"/>
        <v>0</v>
      </c>
      <c r="S495" s="11">
        <f t="shared" si="115"/>
        <v>-0.89203927603322786</v>
      </c>
      <c r="T495" s="11">
        <f t="shared" si="116"/>
        <v>-0.21213775886640379</v>
      </c>
      <c r="U495" s="11">
        <f>'OddsRatio_working_3-way'!S495-'OddsRatio_working_3-way'!R495^2/3</f>
        <v>-0.89203927603322786</v>
      </c>
      <c r="V495" s="11">
        <f>'OddsRatio_working_3-way'!S495*'OddsRatio_working_3-way'!R495/3-2*'OddsRatio_working_3-way'!R495^3/27-'OddsRatio_working_3-way'!T495</f>
        <v>0.21213775886640379</v>
      </c>
      <c r="W495" s="11">
        <f>'OddsRatio_working_3-way'!V495^2+4*'OddsRatio_working_3-way'!U495^3/27</f>
        <v>-6.0156985145388857E-2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0.16214146129402662</v>
      </c>
      <c r="Y495" s="11">
        <f>IF('OddsRatio_working_3-way'!W495&gt;=0,IF('OddsRatio_working_3-way'!V495+SQRT('OddsRatio_working_3-way'!W495)&gt;0,0,PI()),ACOS('OddsRatio_working_3-way'!V495/(2*'OddsRatio_working_3-way'!X495)))</f>
        <v>0.85770508595835726</v>
      </c>
      <c r="Z495" s="11">
        <f>'OddsRatio_working_3-way'!X495^(1/3)*COS('OddsRatio_working_3-way'!Y495/3)</f>
        <v>0.52316005965794588</v>
      </c>
      <c r="AA495" s="11">
        <f>'OddsRatio_working_3-way'!X495^(1/3)*COS(('OddsRatio_working_3-way'!Y495+2*PI())/3)</f>
        <v>-0.39476217199648672</v>
      </c>
      <c r="AB495" s="11">
        <f>'OddsRatio_working_3-way'!X495^(1/3)*COS(('OddsRatio_working_3-way'!Y495+4*PI())/3)</f>
        <v>-0.12839788766145929</v>
      </c>
      <c r="AC495" s="11">
        <f>'OddsRatio_working_3-way'!X495^(1/3)*SIN('OddsRatio_working_3-way'!Y495/3)</f>
        <v>0.15378549126333019</v>
      </c>
      <c r="AD495" s="11">
        <f>'OddsRatio_working_3-way'!X495^(1/3)*SIN(('OddsRatio_working_3-way'!Y495+2*PI())/3)</f>
        <v>0.37617715627749854</v>
      </c>
      <c r="AE495" s="11">
        <f>'OddsRatio_working_3-way'!X495^(1/3)*SIN(('OddsRatio_working_3-way'!Y495+4*PI())/3)</f>
        <v>-0.52996264754082867</v>
      </c>
      <c r="AF495" s="11">
        <f>-'OddsRatio_working_3-way'!U495/(3*'OddsRatio_working_3-way'!X495^(1/3))*COS(('OddsRatio_working_3-way'!Y495)/3)</f>
        <v>0.52316005965794576</v>
      </c>
      <c r="AG495" s="11">
        <f>-'OddsRatio_working_3-way'!U495/(3*'OddsRatio_working_3-way'!X495^(1/3))*COS(('OddsRatio_working_3-way'!Y495+2*PI())/3)</f>
        <v>-0.39476217199648667</v>
      </c>
      <c r="AH495" s="11">
        <f>-'OddsRatio_working_3-way'!U495/(3*'OddsRatio_working_3-way'!X495^(1/3))*COS(('OddsRatio_working_3-way'!Y495+4*PI())/3)</f>
        <v>-0.12839788766145926</v>
      </c>
      <c r="AI495" s="11">
        <f>'OddsRatio_working_3-way'!U495/(3*'OddsRatio_working_3-way'!X495^(1/3))*SIN(('OddsRatio_working_3-way'!Y495)/3)</f>
        <v>-0.15378549126333013</v>
      </c>
      <c r="AJ495" s="11">
        <f>'OddsRatio_working_3-way'!U495/(3*'OddsRatio_working_3-way'!X495^(1/3))*SIN(('OddsRatio_working_3-way'!Y495+2*PI())/3)</f>
        <v>-0.37617715627749843</v>
      </c>
      <c r="AK495" s="11">
        <f>'OddsRatio_working_3-way'!U495/(3*'OddsRatio_working_3-way'!X495^(1/3))*SIN(('OddsRatio_working_3-way'!Y495+4*PI())/3)</f>
        <v>0.52996264754082856</v>
      </c>
      <c r="AL495" s="11">
        <f>'OddsRatio_working_3-way'!Z495+'OddsRatio_working_3-way'!AF495</f>
        <v>1.0463201193158915</v>
      </c>
      <c r="AM495" s="11">
        <f>'OddsRatio_working_3-way'!AA495+'OddsRatio_working_3-way'!AG495</f>
        <v>-0.78952434399297333</v>
      </c>
      <c r="AN495" s="11">
        <f>'OddsRatio_working_3-way'!AB495+'OddsRatio_working_3-way'!AH495</f>
        <v>-0.25679577532291853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1.0463201193158915</v>
      </c>
      <c r="AS495" s="11">
        <f>IF(('OddsRatio_working_3-way'!X495=0),IF(Q495&gt;0,-Q495^(1/3),(-Q495)^(1/3)),'OddsRatio_working_3-way'!AM495-'OddsRatio_working_3-way'!R495/3)</f>
        <v>-0.78952434399297333</v>
      </c>
      <c r="AT495" s="11">
        <f>IF(('OddsRatio_working_3-way'!X495=0),IF(Q495&gt;0,-Q495^(1/3),(-Q495)^(1/3)),'OddsRatio_working_3-way'!AN495-'OddsRatio_working_3-way'!R495/3)</f>
        <v>-0.25679577532291853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3.77</v>
      </c>
      <c r="B496" s="4">
        <f>IF('True_Odds_Calculator_3-way'!B497="","",'True_Odds_Calculator_3-way'!B497)</f>
        <v>3.43</v>
      </c>
      <c r="C496" s="4">
        <f>IF('True_Odds_Calculator_3-way'!C497="","",'True_Odds_Calculator_3-way'!C497)</f>
        <v>2.14</v>
      </c>
      <c r="D496" s="9">
        <f t="shared" si="104"/>
        <v>0.25805689563147077</v>
      </c>
      <c r="E496" s="9">
        <f t="shared" si="105"/>
        <v>0.28391247189925312</v>
      </c>
      <c r="F496" s="9">
        <f t="shared" si="106"/>
        <v>0.45803063246927611</v>
      </c>
      <c r="G496" s="9">
        <f t="shared" si="107"/>
        <v>1.0379474476219306</v>
      </c>
      <c r="H496" s="9">
        <f t="shared" si="108"/>
        <v>3.8751144299127467</v>
      </c>
      <c r="I496" s="9">
        <f t="shared" si="109"/>
        <v>3.5222122977212917</v>
      </c>
      <c r="J496" s="9">
        <f t="shared" si="110"/>
        <v>2.1832600902890009</v>
      </c>
      <c r="K496" s="11">
        <f t="shared" si="111"/>
        <v>0.26525198938992045</v>
      </c>
      <c r="L496" s="11">
        <f t="shared" si="112"/>
        <v>0.29154518950437314</v>
      </c>
      <c r="M496" s="11">
        <f t="shared" si="113"/>
        <v>0.46728971962616822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-0.27729475204926868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0.22910787345468725</v>
      </c>
      <c r="Q496" s="11">
        <f>2*'OddsRatio_working_3-way'!K496*'OddsRatio_working_3-way'!L496*'OddsRatio_working_3-way'!M496</f>
        <v>7.2273777115043306E-2</v>
      </c>
      <c r="R496" s="11">
        <f t="shared" si="114"/>
        <v>0</v>
      </c>
      <c r="S496" s="11">
        <f t="shared" si="115"/>
        <v>-0.82622506110025562</v>
      </c>
      <c r="T496" s="11">
        <f t="shared" si="116"/>
        <v>-0.26063882053635828</v>
      </c>
      <c r="U496" s="11">
        <f>'OddsRatio_working_3-way'!S496-'OddsRatio_working_3-way'!R496^2/3</f>
        <v>-0.82622506110025562</v>
      </c>
      <c r="V496" s="11">
        <f>'OddsRatio_working_3-way'!S496*'OddsRatio_working_3-way'!R496/3-2*'OddsRatio_working_3-way'!R496^3/27-'OddsRatio_working_3-way'!T496</f>
        <v>0.26063882053635828</v>
      </c>
      <c r="W496" s="11">
        <f>'OddsRatio_working_3-way'!V496^2+4*'OddsRatio_working_3-way'!U496^3/27</f>
        <v>-1.562603676867616E-2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0.14453254956865266</v>
      </c>
      <c r="Y496" s="11">
        <f>IF('OddsRatio_working_3-way'!W496&gt;=0,IF('OddsRatio_working_3-way'!V496+SQRT('OddsRatio_working_3-way'!W496)&gt;0,0,PI()),ACOS('OddsRatio_working_3-way'!V496/(2*'OddsRatio_working_3-way'!X496)))</f>
        <v>0.44720034382983975</v>
      </c>
      <c r="Z496" s="11">
        <f>'OddsRatio_working_3-way'!X496^(1/3)*COS('OddsRatio_working_3-way'!Y496/3)</f>
        <v>0.51897372381096529</v>
      </c>
      <c r="AA496" s="11">
        <f>'OddsRatio_working_3-way'!X496^(1/3)*COS(('OddsRatio_working_3-way'!Y496+2*PI())/3)</f>
        <v>-0.32698479350637555</v>
      </c>
      <c r="AB496" s="11">
        <f>'OddsRatio_working_3-way'!X496^(1/3)*COS(('OddsRatio_working_3-way'!Y496+4*PI())/3)</f>
        <v>-0.19198893030458988</v>
      </c>
      <c r="AC496" s="11">
        <f>'OddsRatio_working_3-way'!X496^(1/3)*SIN('OddsRatio_working_3-way'!Y496/3)</f>
        <v>7.7939897959036858E-2</v>
      </c>
      <c r="AD496" s="11">
        <f>'OddsRatio_working_3-way'!X496^(1/3)*SIN(('OddsRatio_working_3-way'!Y496+2*PI())/3)</f>
        <v>0.41047447973738654</v>
      </c>
      <c r="AE496" s="11">
        <f>'OddsRatio_working_3-way'!X496^(1/3)*SIN(('OddsRatio_working_3-way'!Y496+4*PI())/3)</f>
        <v>-0.48841437769642343</v>
      </c>
      <c r="AF496" s="11">
        <f>-'OddsRatio_working_3-way'!U496/(3*'OddsRatio_working_3-way'!X496^(1/3))*COS(('OddsRatio_working_3-way'!Y496)/3)</f>
        <v>0.51897372381096529</v>
      </c>
      <c r="AG496" s="11">
        <f>-'OddsRatio_working_3-way'!U496/(3*'OddsRatio_working_3-way'!X496^(1/3))*COS(('OddsRatio_working_3-way'!Y496+2*PI())/3)</f>
        <v>-0.32698479350637555</v>
      </c>
      <c r="AH496" s="11">
        <f>-'OddsRatio_working_3-way'!U496/(3*'OddsRatio_working_3-way'!X496^(1/3))*COS(('OddsRatio_working_3-way'!Y496+4*PI())/3)</f>
        <v>-0.19198893030458988</v>
      </c>
      <c r="AI496" s="11">
        <f>'OddsRatio_working_3-way'!U496/(3*'OddsRatio_working_3-way'!X496^(1/3))*SIN(('OddsRatio_working_3-way'!Y496)/3)</f>
        <v>-7.7939897959036858E-2</v>
      </c>
      <c r="AJ496" s="11">
        <f>'OddsRatio_working_3-way'!U496/(3*'OddsRatio_working_3-way'!X496^(1/3))*SIN(('OddsRatio_working_3-way'!Y496+2*PI())/3)</f>
        <v>-0.41047447973738654</v>
      </c>
      <c r="AK496" s="11">
        <f>'OddsRatio_working_3-way'!U496/(3*'OddsRatio_working_3-way'!X496^(1/3))*SIN(('OddsRatio_working_3-way'!Y496+4*PI())/3)</f>
        <v>0.48841437769642343</v>
      </c>
      <c r="AL496" s="11">
        <f>'OddsRatio_working_3-way'!Z496+'OddsRatio_working_3-way'!AF496</f>
        <v>1.0379474476219306</v>
      </c>
      <c r="AM496" s="11">
        <f>'OddsRatio_working_3-way'!AA496+'OddsRatio_working_3-way'!AG496</f>
        <v>-0.6539695870127511</v>
      </c>
      <c r="AN496" s="11">
        <f>'OddsRatio_working_3-way'!AB496+'OddsRatio_working_3-way'!AH496</f>
        <v>-0.38397786060917977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1.0379474476219306</v>
      </c>
      <c r="AS496" s="11">
        <f>IF(('OddsRatio_working_3-way'!X496=0),IF(Q496&gt;0,-Q496^(1/3),(-Q496)^(1/3)),'OddsRatio_working_3-way'!AM496-'OddsRatio_working_3-way'!R496/3)</f>
        <v>-0.6539695870127511</v>
      </c>
      <c r="AT496" s="11">
        <f>IF(('OddsRatio_working_3-way'!X496=0),IF(Q496&gt;0,-Q496^(1/3),(-Q496)^(1/3)),'OddsRatio_working_3-way'!AN496-'OddsRatio_working_3-way'!R496/3)</f>
        <v>-0.38397786060917977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2.48</v>
      </c>
      <c r="B497" s="4">
        <f>IF('True_Odds_Calculator_3-way'!B498="","",'True_Odds_Calculator_3-way'!B498)</f>
        <v>3.18</v>
      </c>
      <c r="C497" s="4">
        <f>IF('True_Odds_Calculator_3-way'!C498="","",'True_Odds_Calculator_3-way'!C498)</f>
        <v>3.28</v>
      </c>
      <c r="D497" s="9">
        <f t="shared" si="104"/>
        <v>0.39508089219173803</v>
      </c>
      <c r="E497" s="9">
        <f t="shared" si="105"/>
        <v>0.30719049906104406</v>
      </c>
      <c r="F497" s="9">
        <f t="shared" si="106"/>
        <v>0.2977286087472179</v>
      </c>
      <c r="G497" s="9">
        <f t="shared" si="107"/>
        <v>1.0345454183572933</v>
      </c>
      <c r="H497" s="9">
        <f t="shared" si="108"/>
        <v>2.5311272191687939</v>
      </c>
      <c r="I497" s="9">
        <f t="shared" si="109"/>
        <v>3.2553090120188992</v>
      </c>
      <c r="J497" s="9">
        <f t="shared" si="110"/>
        <v>3.358763553854629</v>
      </c>
      <c r="K497" s="11">
        <f t="shared" si="111"/>
        <v>0.40322580645161293</v>
      </c>
      <c r="L497" s="11">
        <f t="shared" si="112"/>
        <v>0.31446540880503143</v>
      </c>
      <c r="M497" s="11">
        <f t="shared" si="113"/>
        <v>0.3048780487804878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-0.2843808915873699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0.22963273607173074</v>
      </c>
      <c r="Q497" s="11">
        <f>2*'OddsRatio_working_3-way'!K497*'OddsRatio_working_3-way'!L497*'OddsRatio_working_3-way'!M497</f>
        <v>7.7317419552771299E-2</v>
      </c>
      <c r="R497" s="11">
        <f t="shared" si="114"/>
        <v>0</v>
      </c>
      <c r="S497" s="11">
        <f t="shared" si="115"/>
        <v>-0.80748300207498658</v>
      </c>
      <c r="T497" s="11">
        <f t="shared" si="116"/>
        <v>-0.27187979867844669</v>
      </c>
      <c r="U497" s="11">
        <f>'OddsRatio_working_3-way'!S497-'OddsRatio_working_3-way'!R497^2/3</f>
        <v>-0.80748300207498658</v>
      </c>
      <c r="V497" s="11">
        <f>'OddsRatio_working_3-way'!S497*'OddsRatio_working_3-way'!R497/3-2*'OddsRatio_working_3-way'!R497^3/27-'OddsRatio_working_3-way'!T497</f>
        <v>0.27187979867844669</v>
      </c>
      <c r="W497" s="11">
        <f>'OddsRatio_working_3-way'!V497^2+4*'OddsRatio_working_3-way'!U497^3/27</f>
        <v>-4.0816968135599929E-3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0.13964268844357078</v>
      </c>
      <c r="Y497" s="11">
        <f>IF('OddsRatio_working_3-way'!W497&gt;=0,IF('OddsRatio_working_3-way'!V497+SQRT('OddsRatio_working_3-way'!W497)&gt;0,0,PI()),ACOS('OddsRatio_working_3-way'!V497/(2*'OddsRatio_working_3-way'!X497)))</f>
        <v>0.23079943291115712</v>
      </c>
      <c r="Z497" s="11">
        <f>'OddsRatio_working_3-way'!X497^(1/3)*COS('OddsRatio_working_3-way'!Y497/3)</f>
        <v>0.51727270917864676</v>
      </c>
      <c r="AA497" s="11">
        <f>'OddsRatio_working_3-way'!X497^(1/3)*COS(('OddsRatio_working_3-way'!Y497+2*PI())/3)</f>
        <v>-0.29316835095478233</v>
      </c>
      <c r="AB497" s="11">
        <f>'OddsRatio_working_3-way'!X497^(1/3)*COS(('OddsRatio_working_3-way'!Y497+4*PI())/3)</f>
        <v>-0.22410435822386432</v>
      </c>
      <c r="AC497" s="11">
        <f>'OddsRatio_working_3-way'!X497^(1/3)*SIN('OddsRatio_working_3-way'!Y497/3)</f>
        <v>3.9874114794505901E-2</v>
      </c>
      <c r="AD497" s="11">
        <f>'OddsRatio_working_3-way'!X497^(1/3)*SIN(('OddsRatio_working_3-way'!Y497+2*PI())/3)</f>
        <v>0.42803424943585516</v>
      </c>
      <c r="AE497" s="11">
        <f>'OddsRatio_working_3-way'!X497^(1/3)*SIN(('OddsRatio_working_3-way'!Y497+4*PI())/3)</f>
        <v>-0.46790836423036103</v>
      </c>
      <c r="AF497" s="11">
        <f>-'OddsRatio_working_3-way'!U497/(3*'OddsRatio_working_3-way'!X497^(1/3))*COS(('OddsRatio_working_3-way'!Y497)/3)</f>
        <v>0.51727270917864654</v>
      </c>
      <c r="AG497" s="11">
        <f>-'OddsRatio_working_3-way'!U497/(3*'OddsRatio_working_3-way'!X497^(1/3))*COS(('OddsRatio_working_3-way'!Y497+2*PI())/3)</f>
        <v>-0.29316835095478222</v>
      </c>
      <c r="AH497" s="11">
        <f>-'OddsRatio_working_3-way'!U497/(3*'OddsRatio_working_3-way'!X497^(1/3))*COS(('OddsRatio_working_3-way'!Y497+4*PI())/3)</f>
        <v>-0.22410435822386424</v>
      </c>
      <c r="AI497" s="11">
        <f>'OddsRatio_working_3-way'!U497/(3*'OddsRatio_working_3-way'!X497^(1/3))*SIN(('OddsRatio_working_3-way'!Y497)/3)</f>
        <v>-3.987411479450588E-2</v>
      </c>
      <c r="AJ497" s="11">
        <f>'OddsRatio_working_3-way'!U497/(3*'OddsRatio_working_3-way'!X497^(1/3))*SIN(('OddsRatio_working_3-way'!Y497+2*PI())/3)</f>
        <v>-0.428034249435855</v>
      </c>
      <c r="AK497" s="11">
        <f>'OddsRatio_working_3-way'!U497/(3*'OddsRatio_working_3-way'!X497^(1/3))*SIN(('OddsRatio_working_3-way'!Y497+4*PI())/3)</f>
        <v>0.46790836423036081</v>
      </c>
      <c r="AL497" s="11">
        <f>'OddsRatio_working_3-way'!Z497+'OddsRatio_working_3-way'!AF497</f>
        <v>1.0345454183572933</v>
      </c>
      <c r="AM497" s="11">
        <f>'OddsRatio_working_3-way'!AA497+'OddsRatio_working_3-way'!AG497</f>
        <v>-0.58633670190956455</v>
      </c>
      <c r="AN497" s="11">
        <f>'OddsRatio_working_3-way'!AB497+'OddsRatio_working_3-way'!AH497</f>
        <v>-0.44820871644772853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1.0345454183572933</v>
      </c>
      <c r="AS497" s="11">
        <f>IF(('OddsRatio_working_3-way'!X497=0),IF(Q497&gt;0,-Q497^(1/3),(-Q497)^(1/3)),'OddsRatio_working_3-way'!AM497-'OddsRatio_working_3-way'!R497/3)</f>
        <v>-0.58633670190956455</v>
      </c>
      <c r="AT497" s="11">
        <f>IF(('OddsRatio_working_3-way'!X497=0),IF(Q497&gt;0,-Q497^(1/3),(-Q497)^(1/3)),'OddsRatio_working_3-way'!AN497-'OddsRatio_working_3-way'!R497/3)</f>
        <v>-0.44820871644772853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2.54</v>
      </c>
      <c r="B498" s="4">
        <f>IF('True_Odds_Calculator_3-way'!B499="","",'True_Odds_Calculator_3-way'!B499)</f>
        <v>3.37</v>
      </c>
      <c r="C498" s="4">
        <f>IF('True_Odds_Calculator_3-way'!C499="","",'True_Odds_Calculator_3-way'!C499)</f>
        <v>3.02</v>
      </c>
      <c r="D498" s="9">
        <f t="shared" si="104"/>
        <v>0.38599304158928627</v>
      </c>
      <c r="E498" s="9">
        <f t="shared" si="105"/>
        <v>0.29001844685917516</v>
      </c>
      <c r="F498" s="9">
        <f t="shared" si="106"/>
        <v>0.32398851155153852</v>
      </c>
      <c r="G498" s="9">
        <f t="shared" si="107"/>
        <v>1.0329352454339182</v>
      </c>
      <c r="H498" s="9">
        <f t="shared" si="108"/>
        <v>2.5907202779682343</v>
      </c>
      <c r="I498" s="9">
        <f t="shared" si="109"/>
        <v>3.4480565316783869</v>
      </c>
      <c r="J498" s="9">
        <f t="shared" si="110"/>
        <v>3.0865291957765142</v>
      </c>
      <c r="K498" s="11">
        <f t="shared" si="111"/>
        <v>0.39370078740157477</v>
      </c>
      <c r="L498" s="11">
        <f t="shared" si="112"/>
        <v>0.29673590504451036</v>
      </c>
      <c r="M498" s="11">
        <f t="shared" si="113"/>
        <v>0.33112582781456956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-0.28520023290758933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0.22939509789252052</v>
      </c>
      <c r="Q498" s="11">
        <f>2*'OddsRatio_working_3-way'!K498*'OddsRatio_working_3-way'!L498*'OddsRatio_working_3-way'!M498</f>
        <v>7.7367655275723618E-2</v>
      </c>
      <c r="R498" s="11">
        <f t="shared" si="114"/>
        <v>0</v>
      </c>
      <c r="S498" s="11">
        <f t="shared" si="115"/>
        <v>-0.80432998091852603</v>
      </c>
      <c r="T498" s="11">
        <f t="shared" si="116"/>
        <v>-0.27127486708887893</v>
      </c>
      <c r="U498" s="11">
        <f>'OddsRatio_working_3-way'!S498-'OddsRatio_working_3-way'!R498^2/3</f>
        <v>-0.80432998091852603</v>
      </c>
      <c r="V498" s="11">
        <f>'OddsRatio_working_3-way'!S498*'OddsRatio_working_3-way'!R498/3-2*'OddsRatio_working_3-way'!R498^3/27-'OddsRatio_working_3-way'!T498</f>
        <v>0.27127486708887893</v>
      </c>
      <c r="W498" s="11">
        <f>'OddsRatio_working_3-way'!V498^2+4*'OddsRatio_working_3-way'!U498^3/27</f>
        <v>-3.5001155983029469E-3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0.13882558221775254</v>
      </c>
      <c r="Y498" s="11">
        <f>IF('OddsRatio_working_3-way'!W498&gt;=0,IF('OddsRatio_working_3-way'!V498+SQRT('OddsRatio_working_3-way'!W498)&gt;0,0,PI()),ACOS('OddsRatio_working_3-way'!V498/(2*'OddsRatio_working_3-way'!X498)))</f>
        <v>0.21472577881519284</v>
      </c>
      <c r="Z498" s="11">
        <f>'OddsRatio_working_3-way'!X498^(1/3)*COS('OddsRatio_working_3-way'!Y498/3)</f>
        <v>0.51646762271695912</v>
      </c>
      <c r="AA498" s="11">
        <f>'OddsRatio_working_3-way'!X498^(1/3)*COS(('OddsRatio_working_3-way'!Y498+2*PI())/3)</f>
        <v>-0.29030235113582331</v>
      </c>
      <c r="AB498" s="11">
        <f>'OddsRatio_working_3-way'!X498^(1/3)*COS(('OddsRatio_working_3-way'!Y498+4*PI())/3)</f>
        <v>-0.22616527158113592</v>
      </c>
      <c r="AC498" s="11">
        <f>'OddsRatio_working_3-way'!X498^(1/3)*SIN('OddsRatio_working_3-way'!Y498/3)</f>
        <v>3.7029560145935177E-2</v>
      </c>
      <c r="AD498" s="11">
        <f>'OddsRatio_working_3-way'!X498^(1/3)*SIN(('OddsRatio_working_3-way'!Y498+2*PI())/3)</f>
        <v>0.42875930143207597</v>
      </c>
      <c r="AE498" s="11">
        <f>'OddsRatio_working_3-way'!X498^(1/3)*SIN(('OddsRatio_working_3-way'!Y498+4*PI())/3)</f>
        <v>-0.46578886157801125</v>
      </c>
      <c r="AF498" s="11">
        <f>-'OddsRatio_working_3-way'!U498/(3*'OddsRatio_working_3-way'!X498^(1/3))*COS(('OddsRatio_working_3-way'!Y498)/3)</f>
        <v>0.51646762271695912</v>
      </c>
      <c r="AG498" s="11">
        <f>-'OddsRatio_working_3-way'!U498/(3*'OddsRatio_working_3-way'!X498^(1/3))*COS(('OddsRatio_working_3-way'!Y498+2*PI())/3)</f>
        <v>-0.29030235113582331</v>
      </c>
      <c r="AH498" s="11">
        <f>-'OddsRatio_working_3-way'!U498/(3*'OddsRatio_working_3-way'!X498^(1/3))*COS(('OddsRatio_working_3-way'!Y498+4*PI())/3)</f>
        <v>-0.22616527158113592</v>
      </c>
      <c r="AI498" s="11">
        <f>'OddsRatio_working_3-way'!U498/(3*'OddsRatio_working_3-way'!X498^(1/3))*SIN(('OddsRatio_working_3-way'!Y498)/3)</f>
        <v>-3.7029560145935177E-2</v>
      </c>
      <c r="AJ498" s="11">
        <f>'OddsRatio_working_3-way'!U498/(3*'OddsRatio_working_3-way'!X498^(1/3))*SIN(('OddsRatio_working_3-way'!Y498+2*PI())/3)</f>
        <v>-0.42875930143207597</v>
      </c>
      <c r="AK498" s="11">
        <f>'OddsRatio_working_3-way'!U498/(3*'OddsRatio_working_3-way'!X498^(1/3))*SIN(('OddsRatio_working_3-way'!Y498+4*PI())/3)</f>
        <v>0.46578886157801125</v>
      </c>
      <c r="AL498" s="11">
        <f>'OddsRatio_working_3-way'!Z498+'OddsRatio_working_3-way'!AF498</f>
        <v>1.0329352454339182</v>
      </c>
      <c r="AM498" s="11">
        <f>'OddsRatio_working_3-way'!AA498+'OddsRatio_working_3-way'!AG498</f>
        <v>-0.58060470227164662</v>
      </c>
      <c r="AN498" s="11">
        <f>'OddsRatio_working_3-way'!AB498+'OddsRatio_working_3-way'!AH498</f>
        <v>-0.45233054316227184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1.0329352454339182</v>
      </c>
      <c r="AS498" s="11">
        <f>IF(('OddsRatio_working_3-way'!X498=0),IF(Q498&gt;0,-Q498^(1/3),(-Q498)^(1/3)),'OddsRatio_working_3-way'!AM498-'OddsRatio_working_3-way'!R498/3)</f>
        <v>-0.58060470227164662</v>
      </c>
      <c r="AT498" s="11">
        <f>IF(('OddsRatio_working_3-way'!X498=0),IF(Q498&gt;0,-Q498^(1/3),(-Q498)^(1/3)),'OddsRatio_working_3-way'!AN498-'OddsRatio_working_3-way'!R498/3)</f>
        <v>-0.45233054316227184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1.93</v>
      </c>
      <c r="B499" s="4">
        <f>IF('True_Odds_Calculator_3-way'!B500="","",'True_Odds_Calculator_3-way'!B500)</f>
        <v>3.31</v>
      </c>
      <c r="C499" s="4">
        <f>IF('True_Odds_Calculator_3-way'!C500="","",'True_Odds_Calculator_3-way'!C500)</f>
        <v>4.75</v>
      </c>
      <c r="D499" s="9">
        <f t="shared" si="104"/>
        <v>0.50578120072995747</v>
      </c>
      <c r="E499" s="9">
        <f t="shared" si="105"/>
        <v>0.29179287460915315</v>
      </c>
      <c r="F499" s="9">
        <f t="shared" si="106"/>
        <v>0.2024259246608896</v>
      </c>
      <c r="G499" s="9">
        <f t="shared" si="107"/>
        <v>1.0506876549865267</v>
      </c>
      <c r="H499" s="9">
        <f t="shared" si="108"/>
        <v>1.9771395191374694</v>
      </c>
      <c r="I499" s="9">
        <f t="shared" si="109"/>
        <v>3.4270884830188768</v>
      </c>
      <c r="J499" s="9">
        <f t="shared" si="110"/>
        <v>4.9400787061994755</v>
      </c>
      <c r="K499" s="11">
        <f t="shared" si="111"/>
        <v>0.5181347150259068</v>
      </c>
      <c r="L499" s="11">
        <f t="shared" si="112"/>
        <v>0.30211480362537763</v>
      </c>
      <c r="M499" s="11">
        <f t="shared" si="113"/>
        <v>0.21052631578947367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-0.26548945976073046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0.23035532886189145</v>
      </c>
      <c r="Q499" s="11">
        <f>2*'OddsRatio_working_3-way'!K499*'OddsRatio_working_3-way'!L499*'OddsRatio_working_3-way'!M499</f>
        <v>6.5909965339596976E-2</v>
      </c>
      <c r="R499" s="11">
        <f t="shared" si="114"/>
        <v>0</v>
      </c>
      <c r="S499" s="11">
        <f t="shared" si="115"/>
        <v>-0.86766280314667377</v>
      </c>
      <c r="T499" s="11">
        <f t="shared" si="116"/>
        <v>-0.24825831277444169</v>
      </c>
      <c r="U499" s="11">
        <f>'OddsRatio_working_3-way'!S499-'OddsRatio_working_3-way'!R499^2/3</f>
        <v>-0.86766280314667377</v>
      </c>
      <c r="V499" s="11">
        <f>'OddsRatio_working_3-way'!S499*'OddsRatio_working_3-way'!R499/3-2*'OddsRatio_working_3-way'!R499^3/27-'OddsRatio_working_3-way'!T499</f>
        <v>0.24825831277444169</v>
      </c>
      <c r="W499" s="11">
        <f>'OddsRatio_working_3-way'!V499^2+4*'OddsRatio_working_3-way'!U499^3/27</f>
        <v>-3.5139687387998171E-2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0.15554089273372027</v>
      </c>
      <c r="Y499" s="11">
        <f>IF('OddsRatio_working_3-way'!W499&gt;=0,IF('OddsRatio_working_3-way'!V499+SQRT('OddsRatio_working_3-way'!W499)&gt;0,0,PI()),ACOS('OddsRatio_working_3-way'!V499/(2*'OddsRatio_working_3-way'!X499)))</f>
        <v>0.64674680307838228</v>
      </c>
      <c r="Z499" s="11">
        <f>'OddsRatio_working_3-way'!X499^(1/3)*COS('OddsRatio_working_3-way'!Y499/3)</f>
        <v>0.52534382749326336</v>
      </c>
      <c r="AA499" s="11">
        <f>'OddsRatio_working_3-way'!X499^(1/3)*COS(('OddsRatio_working_3-way'!Y499+2*PI())/3)</f>
        <v>-0.3623017183871845</v>
      </c>
      <c r="AB499" s="11">
        <f>'OddsRatio_working_3-way'!X499^(1/3)*COS(('OddsRatio_working_3-way'!Y499+4*PI())/3)</f>
        <v>-0.163042109106079</v>
      </c>
      <c r="AC499" s="11">
        <f>'OddsRatio_working_3-way'!X499^(1/3)*SIN('OddsRatio_working_3-way'!Y499/3)</f>
        <v>0.11504258905706587</v>
      </c>
      <c r="AD499" s="11">
        <f>'OddsRatio_working_3-way'!X499^(1/3)*SIN(('OddsRatio_working_3-way'!Y499+2*PI())/3)</f>
        <v>0.3974398058019829</v>
      </c>
      <c r="AE499" s="11">
        <f>'OddsRatio_working_3-way'!X499^(1/3)*SIN(('OddsRatio_working_3-way'!Y499+4*PI())/3)</f>
        <v>-0.5124823948590489</v>
      </c>
      <c r="AF499" s="11">
        <f>-'OddsRatio_working_3-way'!U499/(3*'OddsRatio_working_3-way'!X499^(1/3))*COS(('OddsRatio_working_3-way'!Y499)/3)</f>
        <v>0.52534382749326325</v>
      </c>
      <c r="AG499" s="11">
        <f>-'OddsRatio_working_3-way'!U499/(3*'OddsRatio_working_3-way'!X499^(1/3))*COS(('OddsRatio_working_3-way'!Y499+2*PI())/3)</f>
        <v>-0.36230171838718445</v>
      </c>
      <c r="AH499" s="11">
        <f>-'OddsRatio_working_3-way'!U499/(3*'OddsRatio_working_3-way'!X499^(1/3))*COS(('OddsRatio_working_3-way'!Y499+4*PI())/3)</f>
        <v>-0.16304210910607897</v>
      </c>
      <c r="AI499" s="11">
        <f>'OddsRatio_working_3-way'!U499/(3*'OddsRatio_working_3-way'!X499^(1/3))*SIN(('OddsRatio_working_3-way'!Y499)/3)</f>
        <v>-0.11504258905706584</v>
      </c>
      <c r="AJ499" s="11">
        <f>'OddsRatio_working_3-way'!U499/(3*'OddsRatio_working_3-way'!X499^(1/3))*SIN(('OddsRatio_working_3-way'!Y499+2*PI())/3)</f>
        <v>-0.39743980580198279</v>
      </c>
      <c r="AK499" s="11">
        <f>'OddsRatio_working_3-way'!U499/(3*'OddsRatio_working_3-way'!X499^(1/3))*SIN(('OddsRatio_working_3-way'!Y499+4*PI())/3)</f>
        <v>0.51248239485904878</v>
      </c>
      <c r="AL499" s="11">
        <f>'OddsRatio_working_3-way'!Z499+'OddsRatio_working_3-way'!AF499</f>
        <v>1.0506876549865267</v>
      </c>
      <c r="AM499" s="11">
        <f>'OddsRatio_working_3-way'!AA499+'OddsRatio_working_3-way'!AG499</f>
        <v>-0.724603436774369</v>
      </c>
      <c r="AN499" s="11">
        <f>'OddsRatio_working_3-way'!AB499+'OddsRatio_working_3-way'!AH499</f>
        <v>-0.32608421821215794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1.0506876549865267</v>
      </c>
      <c r="AS499" s="11">
        <f>IF(('OddsRatio_working_3-way'!X499=0),IF(Q499&gt;0,-Q499^(1/3),(-Q499)^(1/3)),'OddsRatio_working_3-way'!AM499-'OddsRatio_working_3-way'!R499/3)</f>
        <v>-0.724603436774369</v>
      </c>
      <c r="AT499" s="11">
        <f>IF(('OddsRatio_working_3-way'!X499=0),IF(Q499&gt;0,-Q499^(1/3),(-Q499)^(1/3)),'OddsRatio_working_3-way'!AN499-'OddsRatio_working_3-way'!R499/3)</f>
        <v>-0.32608421821215794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1.86</v>
      </c>
      <c r="B500" s="4">
        <f>IF('True_Odds_Calculator_3-way'!B501="","",'True_Odds_Calculator_3-way'!B501)</f>
        <v>3.52</v>
      </c>
      <c r="C500" s="4">
        <f>IF('True_Odds_Calculator_3-way'!C501="","",'True_Odds_Calculator_3-way'!C501)</f>
        <v>4.78</v>
      </c>
      <c r="D500" s="9">
        <f t="shared" si="104"/>
        <v>0.52507375537594958</v>
      </c>
      <c r="E500" s="9">
        <f t="shared" si="105"/>
        <v>0.27394417329901821</v>
      </c>
      <c r="F500" s="9">
        <f t="shared" si="106"/>
        <v>0.20098207132503221</v>
      </c>
      <c r="G500" s="9">
        <f t="shared" si="107"/>
        <v>1.0517376152896669</v>
      </c>
      <c r="H500" s="9">
        <f t="shared" si="108"/>
        <v>1.9044943491491135</v>
      </c>
      <c r="I500" s="9">
        <f t="shared" si="109"/>
        <v>3.6503787905299605</v>
      </c>
      <c r="J500" s="9">
        <f t="shared" si="110"/>
        <v>4.9755681857949412</v>
      </c>
      <c r="K500" s="11">
        <f t="shared" si="111"/>
        <v>0.5376344086021505</v>
      </c>
      <c r="L500" s="11">
        <f t="shared" si="112"/>
        <v>0.28409090909090912</v>
      </c>
      <c r="M500" s="11">
        <f t="shared" si="113"/>
        <v>0.20920502092050208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-0.26176241426275171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0.22878603827449828</v>
      </c>
      <c r="Q500" s="11">
        <f>2*'OddsRatio_working_3-way'!K500*'OddsRatio_working_3-way'!L500*'OddsRatio_working_3-way'!M500</f>
        <v>6.3906714601815157E-2</v>
      </c>
      <c r="R500" s="11">
        <f t="shared" si="114"/>
        <v>0</v>
      </c>
      <c r="S500" s="11">
        <f t="shared" si="115"/>
        <v>-0.87402173042630782</v>
      </c>
      <c r="T500" s="11">
        <f t="shared" si="116"/>
        <v>-0.24414014816377311</v>
      </c>
      <c r="U500" s="11">
        <f>'OddsRatio_working_3-way'!S500-'OddsRatio_working_3-way'!R500^2/3</f>
        <v>-0.87402173042630782</v>
      </c>
      <c r="V500" s="11">
        <f>'OddsRatio_working_3-way'!S500*'OddsRatio_working_3-way'!R500/3-2*'OddsRatio_working_3-way'!R500^3/27-'OddsRatio_working_3-way'!T500</f>
        <v>0.24414014816377311</v>
      </c>
      <c r="W500" s="11">
        <f>'OddsRatio_working_3-way'!V500^2+4*'OddsRatio_working_3-way'!U500^3/27</f>
        <v>-3.9310761875537968E-2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0.15725391395841873</v>
      </c>
      <c r="Y500" s="11">
        <f>IF('OddsRatio_working_3-way'!W500&gt;=0,IF('OddsRatio_working_3-way'!V500+SQRT('OddsRatio_working_3-way'!W500)&gt;0,0,PI()),ACOS('OddsRatio_working_3-way'!V500/(2*'OddsRatio_working_3-way'!X500)))</f>
        <v>0.68208347233168798</v>
      </c>
      <c r="Z500" s="11">
        <f>'OddsRatio_working_3-way'!X500^(1/3)*COS('OddsRatio_working_3-way'!Y500/3)</f>
        <v>0.52586880764483357</v>
      </c>
      <c r="AA500" s="11">
        <f>'OddsRatio_working_3-way'!X500^(1/3)*COS(('OddsRatio_working_3-way'!Y500+2*PI())/3)</f>
        <v>-0.36830010253992063</v>
      </c>
      <c r="AB500" s="11">
        <f>'OddsRatio_working_3-way'!X500^(1/3)*COS(('OddsRatio_working_3-way'!Y500+4*PI())/3)</f>
        <v>-0.15756870510491305</v>
      </c>
      <c r="AC500" s="11">
        <f>'OddsRatio_working_3-way'!X500^(1/3)*SIN('OddsRatio_working_3-way'!Y500/3)</f>
        <v>0.12166582903580767</v>
      </c>
      <c r="AD500" s="11">
        <f>'OddsRatio_working_3-way'!X500^(1/3)*SIN(('OddsRatio_working_3-way'!Y500+2*PI())/3)</f>
        <v>0.39458283196035437</v>
      </c>
      <c r="AE500" s="11">
        <f>'OddsRatio_working_3-way'!X500^(1/3)*SIN(('OddsRatio_working_3-way'!Y500+4*PI())/3)</f>
        <v>-0.51624866099616207</v>
      </c>
      <c r="AF500" s="11">
        <f>-'OddsRatio_working_3-way'!U500/(3*'OddsRatio_working_3-way'!X500^(1/3))*COS(('OddsRatio_working_3-way'!Y500)/3)</f>
        <v>0.52586880764483346</v>
      </c>
      <c r="AG500" s="11">
        <f>-'OddsRatio_working_3-way'!U500/(3*'OddsRatio_working_3-way'!X500^(1/3))*COS(('OddsRatio_working_3-way'!Y500+2*PI())/3)</f>
        <v>-0.36830010253992057</v>
      </c>
      <c r="AH500" s="11">
        <f>-'OddsRatio_working_3-way'!U500/(3*'OddsRatio_working_3-way'!X500^(1/3))*COS(('OddsRatio_working_3-way'!Y500+4*PI())/3)</f>
        <v>-0.157568705104913</v>
      </c>
      <c r="AI500" s="11">
        <f>'OddsRatio_working_3-way'!U500/(3*'OddsRatio_working_3-way'!X500^(1/3))*SIN(('OddsRatio_working_3-way'!Y500)/3)</f>
        <v>-0.12166582903580764</v>
      </c>
      <c r="AJ500" s="11">
        <f>'OddsRatio_working_3-way'!U500/(3*'OddsRatio_working_3-way'!X500^(1/3))*SIN(('OddsRatio_working_3-way'!Y500+2*PI())/3)</f>
        <v>-0.39458283196035432</v>
      </c>
      <c r="AK500" s="11">
        <f>'OddsRatio_working_3-way'!U500/(3*'OddsRatio_working_3-way'!X500^(1/3))*SIN(('OddsRatio_working_3-way'!Y500+4*PI())/3)</f>
        <v>0.51624866099616196</v>
      </c>
      <c r="AL500" s="11">
        <f>'OddsRatio_working_3-way'!Z500+'OddsRatio_working_3-way'!AF500</f>
        <v>1.0517376152896669</v>
      </c>
      <c r="AM500" s="11">
        <f>'OddsRatio_working_3-way'!AA500+'OddsRatio_working_3-way'!AG500</f>
        <v>-0.73660020507984125</v>
      </c>
      <c r="AN500" s="11">
        <f>'OddsRatio_working_3-way'!AB500+'OddsRatio_working_3-way'!AH500</f>
        <v>-0.31513741020982605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1.0517376152896669</v>
      </c>
      <c r="AS500" s="11">
        <f>IF(('OddsRatio_working_3-way'!X500=0),IF(Q500&gt;0,-Q500^(1/3),(-Q500)^(1/3)),'OddsRatio_working_3-way'!AM500-'OddsRatio_working_3-way'!R500/3)</f>
        <v>-0.73660020507984125</v>
      </c>
      <c r="AT500" s="11">
        <f>IF(('OddsRatio_working_3-way'!X500=0),IF(Q500&gt;0,-Q500^(1/3),(-Q500)^(1/3)),'OddsRatio_working_3-way'!AN500-'OddsRatio_working_3-way'!R500/3)</f>
        <v>-0.31513741020982605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1.46</v>
      </c>
      <c r="B501" s="4">
        <f>IF('True_Odds_Calculator_3-way'!B502="","",'True_Odds_Calculator_3-way'!B502)</f>
        <v>4.43</v>
      </c>
      <c r="C501" s="4">
        <f>IF('True_Odds_Calculator_3-way'!C502="","",'True_Odds_Calculator_3-way'!C502)</f>
        <v>8.2100000000000009</v>
      </c>
      <c r="D501" s="9">
        <f t="shared" si="104"/>
        <v>0.67058877343937662</v>
      </c>
      <c r="E501" s="9">
        <f t="shared" si="105"/>
        <v>0.21446139519943794</v>
      </c>
      <c r="F501" s="9">
        <f t="shared" si="106"/>
        <v>0.11494983136118538</v>
      </c>
      <c r="G501" s="9">
        <f t="shared" si="107"/>
        <v>1.0678845075432066</v>
      </c>
      <c r="H501" s="9">
        <f t="shared" si="108"/>
        <v>1.491226873469875</v>
      </c>
      <c r="I501" s="9">
        <f t="shared" si="109"/>
        <v>4.6628438608731981</v>
      </c>
      <c r="J501" s="9">
        <f t="shared" si="110"/>
        <v>8.6994472993865202</v>
      </c>
      <c r="K501" s="11">
        <f t="shared" si="111"/>
        <v>0.68493150684931503</v>
      </c>
      <c r="L501" s="11">
        <f t="shared" si="112"/>
        <v>0.22573363431151244</v>
      </c>
      <c r="M501" s="11">
        <f t="shared" si="113"/>
        <v>0.12180267965895249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-0.21423354649712489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0.20903703642882787</v>
      </c>
      <c r="Q501" s="11">
        <f>2*'OddsRatio_working_3-way'!K501*'OddsRatio_working_3-way'!L501*'OddsRatio_working_3-way'!M501</f>
        <v>3.7664330888077087E-2</v>
      </c>
      <c r="R501" s="11">
        <f t="shared" si="114"/>
        <v>0</v>
      </c>
      <c r="S501" s="11">
        <f t="shared" si="115"/>
        <v>-0.97574371449633468</v>
      </c>
      <c r="T501" s="11">
        <f t="shared" si="116"/>
        <v>-0.17580967828762784</v>
      </c>
      <c r="U501" s="11">
        <f>'OddsRatio_working_3-way'!S501-'OddsRatio_working_3-way'!R501^2/3</f>
        <v>-0.97574371449633468</v>
      </c>
      <c r="V501" s="11">
        <f>'OddsRatio_working_3-way'!S501*'OddsRatio_working_3-way'!R501/3-2*'OddsRatio_working_3-way'!R501^3/27-'OddsRatio_working_3-way'!T501</f>
        <v>0.17580967828762784</v>
      </c>
      <c r="W501" s="11">
        <f>'OddsRatio_working_3-way'!V501^2+4*'OddsRatio_working_3-way'!U501^3/27</f>
        <v>-0.10671791613758652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0.185490538247363</v>
      </c>
      <c r="Y501" s="11">
        <f>IF('OddsRatio_working_3-way'!W501&gt;=0,IF('OddsRatio_working_3-way'!V501+SQRT('OddsRatio_working_3-way'!W501)&gt;0,0,PI()),ACOS('OddsRatio_working_3-way'!V501/(2*'OddsRatio_working_3-way'!X501)))</f>
        <v>1.0770765490083414</v>
      </c>
      <c r="Z501" s="11">
        <f>'OddsRatio_working_3-way'!X501^(1/3)*COS('OddsRatio_working_3-way'!Y501/3)</f>
        <v>0.53394225377160343</v>
      </c>
      <c r="AA501" s="11">
        <f>'OddsRatio_working_3-way'!X501^(1/3)*COS(('OddsRatio_working_3-way'!Y501+2*PI())/3)</f>
        <v>-0.44050838758810512</v>
      </c>
      <c r="AB501" s="11">
        <f>'OddsRatio_working_3-way'!X501^(1/3)*COS(('OddsRatio_working_3-way'!Y501+4*PI())/3)</f>
        <v>-9.3433866183498249E-2</v>
      </c>
      <c r="AC501" s="11">
        <f>'OddsRatio_working_3-way'!X501^(1/3)*SIN('OddsRatio_working_3-way'!Y501/3)</f>
        <v>0.20038356836181037</v>
      </c>
      <c r="AD501" s="11">
        <f>'OddsRatio_working_3-way'!X501^(1/3)*SIN(('OddsRatio_working_3-way'!Y501+2*PI())/3)</f>
        <v>0.36221577173922104</v>
      </c>
      <c r="AE501" s="11">
        <f>'OddsRatio_working_3-way'!X501^(1/3)*SIN(('OddsRatio_working_3-way'!Y501+4*PI())/3)</f>
        <v>-0.5625993401010313</v>
      </c>
      <c r="AF501" s="11">
        <f>-'OddsRatio_working_3-way'!U501/(3*'OddsRatio_working_3-way'!X501^(1/3))*COS(('OddsRatio_working_3-way'!Y501)/3)</f>
        <v>0.5339422537716032</v>
      </c>
      <c r="AG501" s="11">
        <f>-'OddsRatio_working_3-way'!U501/(3*'OddsRatio_working_3-way'!X501^(1/3))*COS(('OddsRatio_working_3-way'!Y501+2*PI())/3)</f>
        <v>-0.44050838758810495</v>
      </c>
      <c r="AH501" s="11">
        <f>-'OddsRatio_working_3-way'!U501/(3*'OddsRatio_working_3-way'!X501^(1/3))*COS(('OddsRatio_working_3-way'!Y501+4*PI())/3)</f>
        <v>-9.3433866183498221E-2</v>
      </c>
      <c r="AI501" s="11">
        <f>'OddsRatio_working_3-way'!U501/(3*'OddsRatio_working_3-way'!X501^(1/3))*SIN(('OddsRatio_working_3-way'!Y501)/3)</f>
        <v>-0.20038356836181029</v>
      </c>
      <c r="AJ501" s="11">
        <f>'OddsRatio_working_3-way'!U501/(3*'OddsRatio_working_3-way'!X501^(1/3))*SIN(('OddsRatio_working_3-way'!Y501+2*PI())/3)</f>
        <v>-0.36221577173922087</v>
      </c>
      <c r="AK501" s="11">
        <f>'OddsRatio_working_3-way'!U501/(3*'OddsRatio_working_3-way'!X501^(1/3))*SIN(('OddsRatio_working_3-way'!Y501+4*PI())/3)</f>
        <v>0.56259934010103108</v>
      </c>
      <c r="AL501" s="11">
        <f>'OddsRatio_working_3-way'!Z501+'OddsRatio_working_3-way'!AF501</f>
        <v>1.0678845075432066</v>
      </c>
      <c r="AM501" s="11">
        <f>'OddsRatio_working_3-way'!AA501+'OddsRatio_working_3-way'!AG501</f>
        <v>-0.88101677517621013</v>
      </c>
      <c r="AN501" s="11">
        <f>'OddsRatio_working_3-way'!AB501+'OddsRatio_working_3-way'!AH501</f>
        <v>-0.18686773236699647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1.0678845075432066</v>
      </c>
      <c r="AS501" s="11">
        <f>IF(('OddsRatio_working_3-way'!X501=0),IF(Q501&gt;0,-Q501^(1/3),(-Q501)^(1/3)),'OddsRatio_working_3-way'!AM501-'OddsRatio_working_3-way'!R501/3)</f>
        <v>-0.88101677517621013</v>
      </c>
      <c r="AT501" s="11">
        <f>IF(('OddsRatio_working_3-way'!X501=0),IF(Q501&gt;0,-Q501^(1/3),(-Q501)^(1/3)),'OddsRatio_working_3-way'!AN501-'OddsRatio_working_3-way'!R501/3)</f>
        <v>-0.18686773236699647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3.17</v>
      </c>
      <c r="B502" s="4">
        <f>IF('True_Odds_Calculator_3-way'!B503="","",'True_Odds_Calculator_3-way'!B503)</f>
        <v>3.4</v>
      </c>
      <c r="C502" s="4">
        <f>IF('True_Odds_Calculator_3-way'!C503="","",'True_Odds_Calculator_3-way'!C503)</f>
        <v>2.39</v>
      </c>
      <c r="D502" s="9">
        <f t="shared" si="104"/>
        <v>0.30640754714983948</v>
      </c>
      <c r="E502" s="9">
        <f t="shared" si="105"/>
        <v>0.28542471812661979</v>
      </c>
      <c r="F502" s="9">
        <f t="shared" si="106"/>
        <v>0.40816773472354057</v>
      </c>
      <c r="G502" s="9">
        <f t="shared" si="107"/>
        <v>1.0431461673494311</v>
      </c>
      <c r="H502" s="9">
        <f t="shared" si="108"/>
        <v>3.2636271831482655</v>
      </c>
      <c r="I502" s="9">
        <f t="shared" si="109"/>
        <v>3.5035508016386343</v>
      </c>
      <c r="J502" s="9">
        <f t="shared" si="110"/>
        <v>2.4499731726157097</v>
      </c>
      <c r="K502" s="11">
        <f t="shared" si="111"/>
        <v>0.31545741324921134</v>
      </c>
      <c r="L502" s="11">
        <f t="shared" si="112"/>
        <v>0.29411764705882354</v>
      </c>
      <c r="M502" s="11">
        <f t="shared" si="113"/>
        <v>0.41841004184100417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-0.28102806662572366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0.23137166908261134</v>
      </c>
      <c r="Q502" s="11">
        <f>2*'OddsRatio_working_3-way'!K502*'OddsRatio_working_3-way'!L502*'OddsRatio_working_3-way'!M502</f>
        <v>7.764149969215145E-2</v>
      </c>
      <c r="R502" s="11">
        <f t="shared" si="114"/>
        <v>0</v>
      </c>
      <c r="S502" s="11">
        <f t="shared" si="115"/>
        <v>-0.82330449004851436</v>
      </c>
      <c r="T502" s="11">
        <f t="shared" si="116"/>
        <v>-0.27627667451292426</v>
      </c>
      <c r="U502" s="11">
        <f>'OddsRatio_working_3-way'!S502-'OddsRatio_working_3-way'!R502^2/3</f>
        <v>-0.82330449004851436</v>
      </c>
      <c r="V502" s="11">
        <f>'OddsRatio_working_3-way'!S502*'OddsRatio_working_3-way'!R502/3-2*'OddsRatio_working_3-way'!R502^3/27-'OddsRatio_working_3-way'!T502</f>
        <v>0.27627667451292426</v>
      </c>
      <c r="W502" s="11">
        <f>'OddsRatio_working_3-way'!V502^2+4*'OddsRatio_working_3-way'!U502^3/27</f>
        <v>-6.3468607141204947E-3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0.14376687865607363</v>
      </c>
      <c r="Y502" s="11">
        <f>IF('OddsRatio_working_3-way'!W502&gt;=0,IF('OddsRatio_working_3-way'!V502+SQRT('OddsRatio_working_3-way'!W502)&gt;0,0,PI()),ACOS('OddsRatio_working_3-way'!V502/(2*'OddsRatio_working_3-way'!X502)))</f>
        <v>0.28074413506631779</v>
      </c>
      <c r="Z502" s="11">
        <f>'OddsRatio_working_3-way'!X502^(1/3)*COS('OddsRatio_working_3-way'!Y502/3)</f>
        <v>0.52157308367471555</v>
      </c>
      <c r="AA502" s="11">
        <f>'OddsRatio_working_3-way'!X502^(1/3)*COS(('OddsRatio_working_3-way'!Y502+2*PI())/3)</f>
        <v>-0.30318066055286774</v>
      </c>
      <c r="AB502" s="11">
        <f>'OddsRatio_working_3-way'!X502^(1/3)*COS(('OddsRatio_working_3-way'!Y502+4*PI())/3)</f>
        <v>-0.21839242312184765</v>
      </c>
      <c r="AC502" s="11">
        <f>'OddsRatio_working_3-way'!X502^(1/3)*SIN('OddsRatio_working_3-way'!Y502/3)</f>
        <v>4.8952511704913382E-2</v>
      </c>
      <c r="AD502" s="11">
        <f>'OddsRatio_working_3-way'!X502^(1/3)*SIN(('OddsRatio_working_3-way'!Y502+2*PI())/3)</f>
        <v>0.42721928454003361</v>
      </c>
      <c r="AE502" s="11">
        <f>'OddsRatio_working_3-way'!X502^(1/3)*SIN(('OddsRatio_working_3-way'!Y502+4*PI())/3)</f>
        <v>-0.47617179624494699</v>
      </c>
      <c r="AF502" s="11">
        <f>-'OddsRatio_working_3-way'!U502/(3*'OddsRatio_working_3-way'!X502^(1/3))*COS(('OddsRatio_working_3-way'!Y502)/3)</f>
        <v>0.52157308367471555</v>
      </c>
      <c r="AG502" s="11">
        <f>-'OddsRatio_working_3-way'!U502/(3*'OddsRatio_working_3-way'!X502^(1/3))*COS(('OddsRatio_working_3-way'!Y502+2*PI())/3)</f>
        <v>-0.30318066055286774</v>
      </c>
      <c r="AH502" s="11">
        <f>-'OddsRatio_working_3-way'!U502/(3*'OddsRatio_working_3-way'!X502^(1/3))*COS(('OddsRatio_working_3-way'!Y502+4*PI())/3)</f>
        <v>-0.21839242312184765</v>
      </c>
      <c r="AI502" s="11">
        <f>'OddsRatio_working_3-way'!U502/(3*'OddsRatio_working_3-way'!X502^(1/3))*SIN(('OddsRatio_working_3-way'!Y502)/3)</f>
        <v>-4.8952511704913382E-2</v>
      </c>
      <c r="AJ502" s="11">
        <f>'OddsRatio_working_3-way'!U502/(3*'OddsRatio_working_3-way'!X502^(1/3))*SIN(('OddsRatio_working_3-way'!Y502+2*PI())/3)</f>
        <v>-0.42721928454003361</v>
      </c>
      <c r="AK502" s="11">
        <f>'OddsRatio_working_3-way'!U502/(3*'OddsRatio_working_3-way'!X502^(1/3))*SIN(('OddsRatio_working_3-way'!Y502+4*PI())/3)</f>
        <v>0.47617179624494699</v>
      </c>
      <c r="AL502" s="11">
        <f>'OddsRatio_working_3-way'!Z502+'OddsRatio_working_3-way'!AF502</f>
        <v>1.0431461673494311</v>
      </c>
      <c r="AM502" s="11">
        <f>'OddsRatio_working_3-way'!AA502+'OddsRatio_working_3-way'!AG502</f>
        <v>-0.60636132110573548</v>
      </c>
      <c r="AN502" s="11">
        <f>'OddsRatio_working_3-way'!AB502+'OddsRatio_working_3-way'!AH502</f>
        <v>-0.43678484624369529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1.0431461673494311</v>
      </c>
      <c r="AS502" s="11">
        <f>IF(('OddsRatio_working_3-way'!X502=0),IF(Q502&gt;0,-Q502^(1/3),(-Q502)^(1/3)),'OddsRatio_working_3-way'!AM502-'OddsRatio_working_3-way'!R502/3)</f>
        <v>-0.60636132110573548</v>
      </c>
      <c r="AT502" s="11">
        <f>IF(('OddsRatio_working_3-way'!X502=0),IF(Q502&gt;0,-Q502^(1/3),(-Q502)^(1/3)),'OddsRatio_working_3-way'!AN502-'OddsRatio_working_3-way'!R502/3)</f>
        <v>-0.43678484624369529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2.65</v>
      </c>
      <c r="B503" s="4">
        <f>IF('True_Odds_Calculator_3-way'!B504="","",'True_Odds_Calculator_3-way'!B504)</f>
        <v>3.08</v>
      </c>
      <c r="C503" s="4">
        <f>IF('True_Odds_Calculator_3-way'!C504="","",'True_Odds_Calculator_3-way'!C504)</f>
        <v>3.08</v>
      </c>
      <c r="D503" s="9">
        <f t="shared" si="104"/>
        <v>0.36802772727333027</v>
      </c>
      <c r="E503" s="9">
        <f t="shared" si="105"/>
        <v>0.315986136363335</v>
      </c>
      <c r="F503" s="9">
        <f t="shared" si="106"/>
        <v>0.315986136363335</v>
      </c>
      <c r="G503" s="9">
        <f t="shared" si="107"/>
        <v>1.0407191367344018</v>
      </c>
      <c r="H503" s="9">
        <f t="shared" si="108"/>
        <v>2.7171865756117626</v>
      </c>
      <c r="I503" s="9">
        <f t="shared" si="109"/>
        <v>3.1646958044075557</v>
      </c>
      <c r="J503" s="9">
        <f t="shared" si="110"/>
        <v>3.1646958044075557</v>
      </c>
      <c r="K503" s="11">
        <f t="shared" si="111"/>
        <v>0.37735849056603776</v>
      </c>
      <c r="L503" s="11">
        <f t="shared" si="112"/>
        <v>0.32467532467532467</v>
      </c>
      <c r="M503" s="11">
        <f t="shared" si="113"/>
        <v>0.32467532467532467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-0.28396401442223562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0.23111536833663765</v>
      </c>
      <c r="Q503" s="11">
        <f>2*'OddsRatio_working_3-way'!K503*'OddsRatio_working_3-way'!L503*'OddsRatio_working_3-way'!M503</f>
        <v>7.9557786002284914E-2</v>
      </c>
      <c r="R503" s="11">
        <f t="shared" si="114"/>
        <v>0</v>
      </c>
      <c r="S503" s="11">
        <f t="shared" si="115"/>
        <v>-0.81388963600502018</v>
      </c>
      <c r="T503" s="11">
        <f t="shared" si="116"/>
        <v>-0.28016854939931851</v>
      </c>
      <c r="U503" s="11">
        <f>'OddsRatio_working_3-way'!S503-'OddsRatio_working_3-way'!R503^2/3</f>
        <v>-0.81388963600502018</v>
      </c>
      <c r="V503" s="11">
        <f>'OddsRatio_working_3-way'!S503*'OddsRatio_working_3-way'!R503/3-2*'OddsRatio_working_3-way'!R503^3/27-'OddsRatio_working_3-way'!T503</f>
        <v>0.28016854939931851</v>
      </c>
      <c r="W503" s="11">
        <f>'OddsRatio_working_3-way'!V503^2+4*'OddsRatio_working_3-way'!U503^3/27</f>
        <v>-1.3772570412414753E-3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0.14130788470018213</v>
      </c>
      <c r="Y503" s="11">
        <f>IF('OddsRatio_working_3-way'!W503&gt;=0,IF('OddsRatio_working_3-way'!V503+SQRT('OddsRatio_working_3-way'!W503)&gt;0,0,PI()),ACOS('OddsRatio_working_3-way'!V503/(2*'OddsRatio_working_3-way'!X503)))</f>
        <v>0.13169436538986634</v>
      </c>
      <c r="Z503" s="11">
        <f>'OddsRatio_working_3-way'!X503^(1/3)*COS('OddsRatio_working_3-way'!Y503/3)</f>
        <v>0.52035956836720088</v>
      </c>
      <c r="AA503" s="11">
        <f>'OddsRatio_working_3-way'!X503^(1/3)*COS(('OddsRatio_working_3-way'!Y503+2*PI())/3)</f>
        <v>-0.27997495298258518</v>
      </c>
      <c r="AB503" s="11">
        <f>'OddsRatio_working_3-way'!X503^(1/3)*COS(('OddsRatio_working_3-way'!Y503+4*PI())/3)</f>
        <v>-0.24038461538461584</v>
      </c>
      <c r="AC503" s="11">
        <f>'OddsRatio_working_3-way'!X503^(1/3)*SIN('OddsRatio_working_3-way'!Y503/3)</f>
        <v>2.2857492069495954E-2</v>
      </c>
      <c r="AD503" s="11">
        <f>'OddsRatio_working_3-way'!X503^(1/3)*SIN(('OddsRatio_working_3-way'!Y503+2*PI())/3)</f>
        <v>0.43921585927355344</v>
      </c>
      <c r="AE503" s="11">
        <f>'OddsRatio_working_3-way'!X503^(1/3)*SIN(('OddsRatio_working_3-way'!Y503+4*PI())/3)</f>
        <v>-0.46207335134304922</v>
      </c>
      <c r="AF503" s="11">
        <f>-'OddsRatio_working_3-way'!U503/(3*'OddsRatio_working_3-way'!X503^(1/3))*COS(('OddsRatio_working_3-way'!Y503)/3)</f>
        <v>0.52035956836720099</v>
      </c>
      <c r="AG503" s="11">
        <f>-'OddsRatio_working_3-way'!U503/(3*'OddsRatio_working_3-way'!X503^(1/3))*COS(('OddsRatio_working_3-way'!Y503+2*PI())/3)</f>
        <v>-0.27997495298258523</v>
      </c>
      <c r="AH503" s="11">
        <f>-'OddsRatio_working_3-way'!U503/(3*'OddsRatio_working_3-way'!X503^(1/3))*COS(('OddsRatio_working_3-way'!Y503+4*PI())/3)</f>
        <v>-0.24038461538461589</v>
      </c>
      <c r="AI503" s="11">
        <f>'OddsRatio_working_3-way'!U503/(3*'OddsRatio_working_3-way'!X503^(1/3))*SIN(('OddsRatio_working_3-way'!Y503)/3)</f>
        <v>-2.2857492069495961E-2</v>
      </c>
      <c r="AJ503" s="11">
        <f>'OddsRatio_working_3-way'!U503/(3*'OddsRatio_working_3-way'!X503^(1/3))*SIN(('OddsRatio_working_3-way'!Y503+2*PI())/3)</f>
        <v>-0.43921585927355355</v>
      </c>
      <c r="AK503" s="11">
        <f>'OddsRatio_working_3-way'!U503/(3*'OddsRatio_working_3-way'!X503^(1/3))*SIN(('OddsRatio_working_3-way'!Y503+4*PI())/3)</f>
        <v>0.46207335134304933</v>
      </c>
      <c r="AL503" s="11">
        <f>'OddsRatio_working_3-way'!Z503+'OddsRatio_working_3-way'!AF503</f>
        <v>1.0407191367344018</v>
      </c>
      <c r="AM503" s="11">
        <f>'OddsRatio_working_3-way'!AA503+'OddsRatio_working_3-way'!AG503</f>
        <v>-0.55994990596517047</v>
      </c>
      <c r="AN503" s="11">
        <f>'OddsRatio_working_3-way'!AB503+'OddsRatio_working_3-way'!AH503</f>
        <v>-0.48076923076923173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1.0407191367344018</v>
      </c>
      <c r="AS503" s="11">
        <f>IF(('OddsRatio_working_3-way'!X503=0),IF(Q503&gt;0,-Q503^(1/3),(-Q503)^(1/3)),'OddsRatio_working_3-way'!AM503-'OddsRatio_working_3-way'!R503/3)</f>
        <v>-0.55994990596517047</v>
      </c>
      <c r="AT503" s="11">
        <f>IF(('OddsRatio_working_3-way'!X503=0),IF(Q503&gt;0,-Q503^(1/3),(-Q503)^(1/3)),'OddsRatio_working_3-way'!AN503-'OddsRatio_working_3-way'!R503/3)</f>
        <v>-0.48076923076923173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2.56</v>
      </c>
      <c r="B504" s="4">
        <f>IF('True_Odds_Calculator_3-way'!B505="","",'True_Odds_Calculator_3-way'!B505)</f>
        <v>3.17</v>
      </c>
      <c r="C504" s="4">
        <f>IF('True_Odds_Calculator_3-way'!C505="","",'True_Odds_Calculator_3-way'!C505)</f>
        <v>3.12</v>
      </c>
      <c r="D504" s="9">
        <f t="shared" si="104"/>
        <v>0.38118358730480445</v>
      </c>
      <c r="E504" s="9">
        <f t="shared" si="105"/>
        <v>0.30691775214533096</v>
      </c>
      <c r="F504" s="9">
        <f t="shared" si="106"/>
        <v>0.31189866054986459</v>
      </c>
      <c r="G504" s="9">
        <f t="shared" si="107"/>
        <v>1.0406460320861923</v>
      </c>
      <c r="H504" s="9">
        <f t="shared" si="108"/>
        <v>2.6234078100544598</v>
      </c>
      <c r="I504" s="9">
        <f t="shared" si="109"/>
        <v>3.2582018896270375</v>
      </c>
      <c r="J504" s="9">
        <f t="shared" si="110"/>
        <v>3.2061695880227279</v>
      </c>
      <c r="K504" s="11">
        <f t="shared" si="111"/>
        <v>0.390625</v>
      </c>
      <c r="L504" s="11">
        <f t="shared" si="112"/>
        <v>0.31545741324921134</v>
      </c>
      <c r="M504" s="11">
        <f t="shared" si="113"/>
        <v>0.32051282051282048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-0.28344341482649837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0.23104791009463721</v>
      </c>
      <c r="Q504" s="11">
        <f>2*'OddsRatio_working_3-way'!K504*'OddsRatio_working_3-way'!L504*'OddsRatio_working_3-way'!M504</f>
        <v>7.8990738493893056E-2</v>
      </c>
      <c r="R504" s="11">
        <f t="shared" si="114"/>
        <v>0</v>
      </c>
      <c r="S504" s="11">
        <f t="shared" si="115"/>
        <v>-0.81514650899921759</v>
      </c>
      <c r="T504" s="11">
        <f t="shared" si="116"/>
        <v>-0.27868256717921963</v>
      </c>
      <c r="U504" s="11">
        <f>'OddsRatio_working_3-way'!S504-'OddsRatio_working_3-way'!R504^2/3</f>
        <v>-0.81514650899921759</v>
      </c>
      <c r="V504" s="11">
        <f>'OddsRatio_working_3-way'!S504*'OddsRatio_working_3-way'!R504/3-2*'OddsRatio_working_3-way'!R504^3/27-'OddsRatio_working_3-way'!T504</f>
        <v>0.27868256717921963</v>
      </c>
      <c r="W504" s="11">
        <f>'OddsRatio_working_3-way'!V504^2+4*'OddsRatio_working_3-way'!U504^3/27</f>
        <v>-2.5783041288899577E-3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0.14163533932116856</v>
      </c>
      <c r="Y504" s="11">
        <f>IF('OddsRatio_working_3-way'!W504&gt;=0,IF('OddsRatio_working_3-way'!V504+SQRT('OddsRatio_working_3-way'!W504)&gt;0,0,PI()),ACOS('OddsRatio_working_3-way'!V504/(2*'OddsRatio_working_3-way'!X504)))</f>
        <v>0.18022668756378035</v>
      </c>
      <c r="Z504" s="11">
        <f>'OddsRatio_working_3-way'!X504^(1/3)*COS('OddsRatio_working_3-way'!Y504/3)</f>
        <v>0.52032301604309616</v>
      </c>
      <c r="AA504" s="11">
        <f>'OddsRatio_working_3-way'!X504^(1/3)*COS(('OddsRatio_working_3-way'!Y504+2*PI())/3)</f>
        <v>-0.28726494842431455</v>
      </c>
      <c r="AB504" s="11">
        <f>'OddsRatio_working_3-way'!X504^(1/3)*COS(('OddsRatio_working_3-way'!Y504+4*PI())/3)</f>
        <v>-0.23305806761878128</v>
      </c>
      <c r="AC504" s="11">
        <f>'OddsRatio_working_3-way'!X504^(1/3)*SIN('OddsRatio_working_3-way'!Y504/3)</f>
        <v>3.1296357225004533E-2</v>
      </c>
      <c r="AD504" s="11">
        <f>'OddsRatio_working_3-way'!X504^(1/3)*SIN(('OddsRatio_working_3-way'!Y504+2*PI())/3)</f>
        <v>0.43496477145455709</v>
      </c>
      <c r="AE504" s="11">
        <f>'OddsRatio_working_3-way'!X504^(1/3)*SIN(('OddsRatio_working_3-way'!Y504+4*PI())/3)</f>
        <v>-0.46626112867956171</v>
      </c>
      <c r="AF504" s="11">
        <f>-'OddsRatio_working_3-way'!U504/(3*'OddsRatio_working_3-way'!X504^(1/3))*COS(('OddsRatio_working_3-way'!Y504)/3)</f>
        <v>0.52032301604309616</v>
      </c>
      <c r="AG504" s="11">
        <f>-'OddsRatio_working_3-way'!U504/(3*'OddsRatio_working_3-way'!X504^(1/3))*COS(('OddsRatio_working_3-way'!Y504+2*PI())/3)</f>
        <v>-0.28726494842431455</v>
      </c>
      <c r="AH504" s="11">
        <f>-'OddsRatio_working_3-way'!U504/(3*'OddsRatio_working_3-way'!X504^(1/3))*COS(('OddsRatio_working_3-way'!Y504+4*PI())/3)</f>
        <v>-0.23305806761878128</v>
      </c>
      <c r="AI504" s="11">
        <f>'OddsRatio_working_3-way'!U504/(3*'OddsRatio_working_3-way'!X504^(1/3))*SIN(('OddsRatio_working_3-way'!Y504)/3)</f>
        <v>-3.1296357225004533E-2</v>
      </c>
      <c r="AJ504" s="11">
        <f>'OddsRatio_working_3-way'!U504/(3*'OddsRatio_working_3-way'!X504^(1/3))*SIN(('OddsRatio_working_3-way'!Y504+2*PI())/3)</f>
        <v>-0.43496477145455709</v>
      </c>
      <c r="AK504" s="11">
        <f>'OddsRatio_working_3-way'!U504/(3*'OddsRatio_working_3-way'!X504^(1/3))*SIN(('OddsRatio_working_3-way'!Y504+4*PI())/3)</f>
        <v>0.46626112867956171</v>
      </c>
      <c r="AL504" s="11">
        <f>'OddsRatio_working_3-way'!Z504+'OddsRatio_working_3-way'!AF504</f>
        <v>1.0406460320861923</v>
      </c>
      <c r="AM504" s="11">
        <f>'OddsRatio_working_3-way'!AA504+'OddsRatio_working_3-way'!AG504</f>
        <v>-0.5745298968486291</v>
      </c>
      <c r="AN504" s="11">
        <f>'OddsRatio_working_3-way'!AB504+'OddsRatio_working_3-way'!AH504</f>
        <v>-0.46611613523756257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1.0406460320861923</v>
      </c>
      <c r="AS504" s="11">
        <f>IF(('OddsRatio_working_3-way'!X504=0),IF(Q504&gt;0,-Q504^(1/3),(-Q504)^(1/3)),'OddsRatio_working_3-way'!AM504-'OddsRatio_working_3-way'!R504/3)</f>
        <v>-0.5745298968486291</v>
      </c>
      <c r="AT504" s="11">
        <f>IF(('OddsRatio_working_3-way'!X504=0),IF(Q504&gt;0,-Q504^(1/3),(-Q504)^(1/3)),'OddsRatio_working_3-way'!AN504-'OddsRatio_working_3-way'!R504/3)</f>
        <v>-0.46611613523756257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1.44</v>
      </c>
      <c r="B505" s="4">
        <f>IF('True_Odds_Calculator_3-way'!B506="","",'True_Odds_Calculator_3-way'!B506)</f>
        <v>4.54</v>
      </c>
      <c r="C505" s="4">
        <f>IF('True_Odds_Calculator_3-way'!C506="","",'True_Odds_Calculator_3-way'!C506)</f>
        <v>8.65</v>
      </c>
      <c r="D505" s="9">
        <f t="shared" si="104"/>
        <v>0.68097384507607617</v>
      </c>
      <c r="E505" s="9">
        <f t="shared" si="105"/>
        <v>0.20967981729896917</v>
      </c>
      <c r="F505" s="9">
        <f t="shared" si="106"/>
        <v>0.1093463376249549</v>
      </c>
      <c r="G505" s="9">
        <f t="shared" si="107"/>
        <v>1.064739047250657</v>
      </c>
      <c r="H505" s="9">
        <f t="shared" si="108"/>
        <v>1.468485180790289</v>
      </c>
      <c r="I505" s="9">
        <f t="shared" si="109"/>
        <v>4.7691762272673257</v>
      </c>
      <c r="J505" s="9">
        <f t="shared" si="110"/>
        <v>9.145253711467527</v>
      </c>
      <c r="K505" s="11">
        <f t="shared" si="111"/>
        <v>0.69444444444444442</v>
      </c>
      <c r="L505" s="11">
        <f t="shared" si="112"/>
        <v>0.22026431718061673</v>
      </c>
      <c r="M505" s="11">
        <f t="shared" si="113"/>
        <v>0.11560693641618497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-0.21070892006824393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0.20565783628858161</v>
      </c>
      <c r="Q505" s="11">
        <f>2*'OddsRatio_working_3-way'!K505*'OddsRatio_working_3-way'!L505*'OddsRatio_working_3-way'!M505</f>
        <v>3.5366781820908272E-2</v>
      </c>
      <c r="R505" s="11">
        <f t="shared" si="114"/>
        <v>0</v>
      </c>
      <c r="S505" s="11">
        <f t="shared" si="115"/>
        <v>-0.97602814452266007</v>
      </c>
      <c r="T505" s="11">
        <f t="shared" si="116"/>
        <v>-0.16784662846477386</v>
      </c>
      <c r="U505" s="11">
        <f>'OddsRatio_working_3-way'!S505-'OddsRatio_working_3-way'!R505^2/3</f>
        <v>-0.97602814452266007</v>
      </c>
      <c r="V505" s="11">
        <f>'OddsRatio_working_3-way'!S505*'OddsRatio_working_3-way'!R505/3-2*'OddsRatio_working_3-way'!R505^3/27-'OddsRatio_working_3-way'!T505</f>
        <v>0.16784662846477386</v>
      </c>
      <c r="W505" s="11">
        <f>'OddsRatio_working_3-way'!V505^2+4*'OddsRatio_working_3-way'!U505^3/27</f>
        <v>-0.10957485860334666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0.18557165010470922</v>
      </c>
      <c r="Y505" s="11">
        <f>IF('OddsRatio_working_3-way'!W505&gt;=0,IF('OddsRatio_working_3-way'!V505+SQRT('OddsRatio_working_3-way'!W505)&gt;0,0,PI()),ACOS('OddsRatio_working_3-way'!V505/(2*'OddsRatio_working_3-way'!X505)))</f>
        <v>1.1015187159305668</v>
      </c>
      <c r="Z505" s="11">
        <f>'OddsRatio_working_3-way'!X505^(1/3)*COS('OddsRatio_working_3-way'!Y505/3)</f>
        <v>0.53236952362532863</v>
      </c>
      <c r="AA505" s="11">
        <f>'OddsRatio_working_3-way'!X505^(1/3)*COS(('OddsRatio_working_3-way'!Y505+2*PI())/3)</f>
        <v>-0.44350947488692982</v>
      </c>
      <c r="AB505" s="11">
        <f>'OddsRatio_working_3-way'!X505^(1/3)*COS(('OddsRatio_working_3-way'!Y505+4*PI())/3)</f>
        <v>-8.88600487383987E-2</v>
      </c>
      <c r="AC505" s="11">
        <f>'OddsRatio_working_3-way'!X505^(1/3)*SIN('OddsRatio_working_3-way'!Y505/3)</f>
        <v>0.20475694165480071</v>
      </c>
      <c r="AD505" s="11">
        <f>'OddsRatio_working_3-way'!X505^(1/3)*SIN(('OddsRatio_working_3-way'!Y505+2*PI())/3)</f>
        <v>0.35866706083275413</v>
      </c>
      <c r="AE505" s="11">
        <f>'OddsRatio_working_3-way'!X505^(1/3)*SIN(('OddsRatio_working_3-way'!Y505+4*PI())/3)</f>
        <v>-0.56342400248755486</v>
      </c>
      <c r="AF505" s="11">
        <f>-'OddsRatio_working_3-way'!U505/(3*'OddsRatio_working_3-way'!X505^(1/3))*COS(('OddsRatio_working_3-way'!Y505)/3)</f>
        <v>0.53236952362532841</v>
      </c>
      <c r="AG505" s="11">
        <f>-'OddsRatio_working_3-way'!U505/(3*'OddsRatio_working_3-way'!X505^(1/3))*COS(('OddsRatio_working_3-way'!Y505+2*PI())/3)</f>
        <v>-0.44350947488692966</v>
      </c>
      <c r="AH505" s="11">
        <f>-'OddsRatio_working_3-way'!U505/(3*'OddsRatio_working_3-way'!X505^(1/3))*COS(('OddsRatio_working_3-way'!Y505+4*PI())/3)</f>
        <v>-8.8860048738398659E-2</v>
      </c>
      <c r="AI505" s="11">
        <f>'OddsRatio_working_3-way'!U505/(3*'OddsRatio_working_3-way'!X505^(1/3))*SIN(('OddsRatio_working_3-way'!Y505)/3)</f>
        <v>-0.20475694165480063</v>
      </c>
      <c r="AJ505" s="11">
        <f>'OddsRatio_working_3-way'!U505/(3*'OddsRatio_working_3-way'!X505^(1/3))*SIN(('OddsRatio_working_3-way'!Y505+2*PI())/3)</f>
        <v>-0.35866706083275401</v>
      </c>
      <c r="AK505" s="11">
        <f>'OddsRatio_working_3-way'!U505/(3*'OddsRatio_working_3-way'!X505^(1/3))*SIN(('OddsRatio_working_3-way'!Y505+4*PI())/3)</f>
        <v>0.56342400248755464</v>
      </c>
      <c r="AL505" s="11">
        <f>'OddsRatio_working_3-way'!Z505+'OddsRatio_working_3-way'!AF505</f>
        <v>1.064739047250657</v>
      </c>
      <c r="AM505" s="11">
        <f>'OddsRatio_working_3-way'!AA505+'OddsRatio_working_3-way'!AG505</f>
        <v>-0.88701894977385942</v>
      </c>
      <c r="AN505" s="11">
        <f>'OddsRatio_working_3-way'!AB505+'OddsRatio_working_3-way'!AH505</f>
        <v>-0.17772009747679735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1.064739047250657</v>
      </c>
      <c r="AS505" s="11">
        <f>IF(('OddsRatio_working_3-way'!X505=0),IF(Q505&gt;0,-Q505^(1/3),(-Q505)^(1/3)),'OddsRatio_working_3-way'!AM505-'OddsRatio_working_3-way'!R505/3)</f>
        <v>-0.88701894977385942</v>
      </c>
      <c r="AT505" s="11">
        <f>IF(('OddsRatio_working_3-way'!X505=0),IF(Q505&gt;0,-Q505^(1/3),(-Q505)^(1/3)),'OddsRatio_working_3-way'!AN505-'OddsRatio_working_3-way'!R505/3)</f>
        <v>-0.17772009747679735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3.67</v>
      </c>
      <c r="B506" s="4">
        <f>IF('True_Odds_Calculator_3-way'!B507="","",'True_Odds_Calculator_3-way'!B507)</f>
        <v>3.48</v>
      </c>
      <c r="C506" s="4">
        <f>IF('True_Odds_Calculator_3-way'!C507="","",'True_Odds_Calculator_3-way'!C507)</f>
        <v>2.13</v>
      </c>
      <c r="D506" s="9">
        <f t="shared" si="104"/>
        <v>0.2635985002793938</v>
      </c>
      <c r="E506" s="9">
        <f t="shared" si="105"/>
        <v>0.27817577401039251</v>
      </c>
      <c r="F506" s="9">
        <f t="shared" si="106"/>
        <v>0.45822572571021375</v>
      </c>
      <c r="G506" s="9">
        <f t="shared" si="107"/>
        <v>1.0463102212132136</v>
      </c>
      <c r="H506" s="9">
        <f t="shared" si="108"/>
        <v>3.7936482906392799</v>
      </c>
      <c r="I506" s="9">
        <f t="shared" si="109"/>
        <v>3.5948493486087703</v>
      </c>
      <c r="J506" s="9">
        <f t="shared" si="110"/>
        <v>2.1823305499709313</v>
      </c>
      <c r="K506" s="11">
        <f t="shared" si="111"/>
        <v>0.27247956403269757</v>
      </c>
      <c r="L506" s="11">
        <f t="shared" si="112"/>
        <v>0.28735632183908044</v>
      </c>
      <c r="M506" s="11">
        <f t="shared" si="113"/>
        <v>0.46948356807511737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-0.27505305565738081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0.23085257974817069</v>
      </c>
      <c r="Q506" s="11">
        <f>2*'OddsRatio_working_3-way'!K506*'OddsRatio_working_3-way'!L506*'OddsRatio_working_3-way'!M506</f>
        <v>7.3519929856105337E-2</v>
      </c>
      <c r="R506" s="11">
        <f t="shared" si="114"/>
        <v>0</v>
      </c>
      <c r="S506" s="11">
        <f t="shared" si="115"/>
        <v>-0.83930200010477862</v>
      </c>
      <c r="T506" s="11">
        <f t="shared" si="116"/>
        <v>-0.26729363060661748</v>
      </c>
      <c r="U506" s="11">
        <f>'OddsRatio_working_3-way'!S506-'OddsRatio_working_3-way'!R506^2/3</f>
        <v>-0.83930200010477862</v>
      </c>
      <c r="V506" s="11">
        <f>'OddsRatio_working_3-way'!S506*'OddsRatio_working_3-way'!R506/3-2*'OddsRatio_working_3-way'!R506^3/27-'OddsRatio_working_3-way'!T506</f>
        <v>0.26729363060661748</v>
      </c>
      <c r="W506" s="11">
        <f>'OddsRatio_working_3-way'!V506^2+4*'OddsRatio_working_3-way'!U506^3/27</f>
        <v>-1.6143404109049936E-2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0.14797743837483876</v>
      </c>
      <c r="Y506" s="11">
        <f>IF('OddsRatio_working_3-way'!W506&gt;=0,IF('OddsRatio_working_3-way'!V506+SQRT('OddsRatio_working_3-way'!W506)&gt;0,0,PI()),ACOS('OddsRatio_working_3-way'!V506/(2*'OddsRatio_working_3-way'!X506)))</f>
        <v>0.44372980488924973</v>
      </c>
      <c r="Z506" s="11">
        <f>'OddsRatio_working_3-way'!X506^(1/3)*COS('OddsRatio_working_3-way'!Y506/3)</f>
        <v>0.5231551106066068</v>
      </c>
      <c r="AA506" s="11">
        <f>'OddsRatio_working_3-way'!X506^(1/3)*COS(('OddsRatio_working_3-way'!Y506+2*PI())/3)</f>
        <v>-0.3290834640138483</v>
      </c>
      <c r="AB506" s="11">
        <f>'OddsRatio_working_3-way'!X506^(1/3)*COS(('OddsRatio_working_3-way'!Y506+4*PI())/3)</f>
        <v>-0.19407164659275861</v>
      </c>
      <c r="AC506" s="11">
        <f>'OddsRatio_working_3-way'!X506^(1/3)*SIN('OddsRatio_working_3-way'!Y506/3)</f>
        <v>7.7949109131846911E-2</v>
      </c>
      <c r="AD506" s="11">
        <f>'OddsRatio_working_3-way'!X506^(1/3)*SIN(('OddsRatio_working_3-way'!Y506+2*PI())/3)</f>
        <v>0.41409106133905588</v>
      </c>
      <c r="AE506" s="11">
        <f>'OddsRatio_working_3-way'!X506^(1/3)*SIN(('OddsRatio_working_3-way'!Y506+4*PI())/3)</f>
        <v>-0.49204017047090265</v>
      </c>
      <c r="AF506" s="11">
        <f>-'OddsRatio_working_3-way'!U506/(3*'OddsRatio_working_3-way'!X506^(1/3))*COS(('OddsRatio_working_3-way'!Y506)/3)</f>
        <v>0.5231551106066068</v>
      </c>
      <c r="AG506" s="11">
        <f>-'OddsRatio_working_3-way'!U506/(3*'OddsRatio_working_3-way'!X506^(1/3))*COS(('OddsRatio_working_3-way'!Y506+2*PI())/3)</f>
        <v>-0.3290834640138483</v>
      </c>
      <c r="AH506" s="11">
        <f>-'OddsRatio_working_3-way'!U506/(3*'OddsRatio_working_3-way'!X506^(1/3))*COS(('OddsRatio_working_3-way'!Y506+4*PI())/3)</f>
        <v>-0.19407164659275861</v>
      </c>
      <c r="AI506" s="11">
        <f>'OddsRatio_working_3-way'!U506/(3*'OddsRatio_working_3-way'!X506^(1/3))*SIN(('OddsRatio_working_3-way'!Y506)/3)</f>
        <v>-7.7949109131846911E-2</v>
      </c>
      <c r="AJ506" s="11">
        <f>'OddsRatio_working_3-way'!U506/(3*'OddsRatio_working_3-way'!X506^(1/3))*SIN(('OddsRatio_working_3-way'!Y506+2*PI())/3)</f>
        <v>-0.41409106133905588</v>
      </c>
      <c r="AK506" s="11">
        <f>'OddsRatio_working_3-way'!U506/(3*'OddsRatio_working_3-way'!X506^(1/3))*SIN(('OddsRatio_working_3-way'!Y506+4*PI())/3)</f>
        <v>0.49204017047090265</v>
      </c>
      <c r="AL506" s="11">
        <f>'OddsRatio_working_3-way'!Z506+'OddsRatio_working_3-way'!AF506</f>
        <v>1.0463102212132136</v>
      </c>
      <c r="AM506" s="11">
        <f>'OddsRatio_working_3-way'!AA506+'OddsRatio_working_3-way'!AG506</f>
        <v>-0.65816692802769661</v>
      </c>
      <c r="AN506" s="11">
        <f>'OddsRatio_working_3-way'!AB506+'OddsRatio_working_3-way'!AH506</f>
        <v>-0.38814329318551721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1.0463102212132136</v>
      </c>
      <c r="AS506" s="11">
        <f>IF(('OddsRatio_working_3-way'!X506=0),IF(Q506&gt;0,-Q506^(1/3),(-Q506)^(1/3)),'OddsRatio_working_3-way'!AM506-'OddsRatio_working_3-way'!R506/3)</f>
        <v>-0.65816692802769661</v>
      </c>
      <c r="AT506" s="11">
        <f>IF(('OddsRatio_working_3-way'!X506=0),IF(Q506&gt;0,-Q506^(1/3),(-Q506)^(1/3)),'OddsRatio_working_3-way'!AN506-'OddsRatio_working_3-way'!R506/3)</f>
        <v>-0.38814329318551721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1.84</v>
      </c>
      <c r="B507" s="4">
        <f>IF('True_Odds_Calculator_3-way'!B508="","",'True_Odds_Calculator_3-way'!B508)</f>
        <v>3.46</v>
      </c>
      <c r="C507" s="4">
        <f>IF('True_Odds_Calculator_3-way'!C508="","",'True_Odds_Calculator_3-way'!C508)</f>
        <v>5.08</v>
      </c>
      <c r="D507" s="9">
        <f t="shared" si="104"/>
        <v>0.53147505306787579</v>
      </c>
      <c r="E507" s="9">
        <f t="shared" si="105"/>
        <v>0.27919708380875397</v>
      </c>
      <c r="F507" s="9">
        <f t="shared" si="106"/>
        <v>0.18932786312337038</v>
      </c>
      <c r="G507" s="9">
        <f t="shared" si="107"/>
        <v>1.0494712606869634</v>
      </c>
      <c r="H507" s="9">
        <f t="shared" si="108"/>
        <v>1.8815558589770496</v>
      </c>
      <c r="I507" s="9">
        <f t="shared" si="109"/>
        <v>3.5816993012899294</v>
      </c>
      <c r="J507" s="9">
        <f t="shared" si="110"/>
        <v>5.2818427436028106</v>
      </c>
      <c r="K507" s="11">
        <f t="shared" si="111"/>
        <v>0.54347826086956519</v>
      </c>
      <c r="L507" s="11">
        <f t="shared" si="112"/>
        <v>0.28901734104046245</v>
      </c>
      <c r="M507" s="11">
        <f t="shared" si="113"/>
        <v>0.19685039370078738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-0.260685528156681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0.22819111358252869</v>
      </c>
      <c r="Q507" s="11">
        <f>2*'OddsRatio_working_3-way'!K507*'OddsRatio_working_3-way'!L507*'OddsRatio_working_3-way'!M507</f>
        <v>6.1840410184967137E-2</v>
      </c>
      <c r="R507" s="11">
        <f t="shared" si="114"/>
        <v>0</v>
      </c>
      <c r="S507" s="11">
        <f t="shared" si="115"/>
        <v>-0.87535014005602163</v>
      </c>
      <c r="T507" s="11">
        <f t="shared" si="116"/>
        <v>-0.23722226017778369</v>
      </c>
      <c r="U507" s="11">
        <f>'OddsRatio_working_3-way'!S507-'OddsRatio_working_3-way'!R507^2/3</f>
        <v>-0.87535014005602163</v>
      </c>
      <c r="V507" s="11">
        <f>'OddsRatio_working_3-way'!S507*'OddsRatio_working_3-way'!R507/3-2*'OddsRatio_working_3-way'!R507^3/27-'OddsRatio_working_3-way'!T507</f>
        <v>0.23722226017778369</v>
      </c>
      <c r="W507" s="11">
        <f>'OddsRatio_working_3-way'!V507^2+4*'OddsRatio_working_3-way'!U507^3/27</f>
        <v>-4.3092477024885459E-2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0.15761256116561709</v>
      </c>
      <c r="Y507" s="11">
        <f>IF('OddsRatio_working_3-way'!W507&gt;=0,IF('OddsRatio_working_3-way'!V507+SQRT('OddsRatio_working_3-way'!W507)&gt;0,0,PI()),ACOS('OddsRatio_working_3-way'!V507/(2*'OddsRatio_working_3-way'!X507)))</f>
        <v>0.71887249109397899</v>
      </c>
      <c r="Z507" s="11">
        <f>'OddsRatio_working_3-way'!X507^(1/3)*COS('OddsRatio_working_3-way'!Y507/3)</f>
        <v>0.5247356303434817</v>
      </c>
      <c r="AA507" s="11">
        <f>'OddsRatio_working_3-way'!X507^(1/3)*COS(('OddsRatio_working_3-way'!Y507+2*PI())/3)</f>
        <v>-0.37339449529875851</v>
      </c>
      <c r="AB507" s="11">
        <f>'OddsRatio_working_3-way'!X507^(1/3)*COS(('OddsRatio_working_3-way'!Y507+4*PI())/3)</f>
        <v>-0.15134113504472324</v>
      </c>
      <c r="AC507" s="11">
        <f>'OddsRatio_working_3-way'!X507^(1/3)*SIN('OddsRatio_working_3-way'!Y507/3)</f>
        <v>0.12820256731712842</v>
      </c>
      <c r="AD507" s="11">
        <f>'OddsRatio_working_3-way'!X507^(1/3)*SIN(('OddsRatio_working_3-way'!Y507+2*PI())/3)</f>
        <v>0.39033310248973152</v>
      </c>
      <c r="AE507" s="11">
        <f>'OddsRatio_working_3-way'!X507^(1/3)*SIN(('OddsRatio_working_3-way'!Y507+4*PI())/3)</f>
        <v>-0.51853566980685983</v>
      </c>
      <c r="AF507" s="11">
        <f>-'OddsRatio_working_3-way'!U507/(3*'OddsRatio_working_3-way'!X507^(1/3))*COS(('OddsRatio_working_3-way'!Y507)/3)</f>
        <v>0.5247356303434817</v>
      </c>
      <c r="AG507" s="11">
        <f>-'OddsRatio_working_3-way'!U507/(3*'OddsRatio_working_3-way'!X507^(1/3))*COS(('OddsRatio_working_3-way'!Y507+2*PI())/3)</f>
        <v>-0.37339449529875851</v>
      </c>
      <c r="AH507" s="11">
        <f>-'OddsRatio_working_3-way'!U507/(3*'OddsRatio_working_3-way'!X507^(1/3))*COS(('OddsRatio_working_3-way'!Y507+4*PI())/3)</f>
        <v>-0.15134113504472324</v>
      </c>
      <c r="AI507" s="11">
        <f>'OddsRatio_working_3-way'!U507/(3*'OddsRatio_working_3-way'!X507^(1/3))*SIN(('OddsRatio_working_3-way'!Y507)/3)</f>
        <v>-0.12820256731712842</v>
      </c>
      <c r="AJ507" s="11">
        <f>'OddsRatio_working_3-way'!U507/(3*'OddsRatio_working_3-way'!X507^(1/3))*SIN(('OddsRatio_working_3-way'!Y507+2*PI())/3)</f>
        <v>-0.39033310248973152</v>
      </c>
      <c r="AK507" s="11">
        <f>'OddsRatio_working_3-way'!U507/(3*'OddsRatio_working_3-way'!X507^(1/3))*SIN(('OddsRatio_working_3-way'!Y507+4*PI())/3)</f>
        <v>0.51853566980685983</v>
      </c>
      <c r="AL507" s="11">
        <f>'OddsRatio_working_3-way'!Z507+'OddsRatio_working_3-way'!AF507</f>
        <v>1.0494712606869634</v>
      </c>
      <c r="AM507" s="11">
        <f>'OddsRatio_working_3-way'!AA507+'OddsRatio_working_3-way'!AG507</f>
        <v>-0.74678899059751702</v>
      </c>
      <c r="AN507" s="11">
        <f>'OddsRatio_working_3-way'!AB507+'OddsRatio_working_3-way'!AH507</f>
        <v>-0.30268227008944648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1.0494712606869634</v>
      </c>
      <c r="AS507" s="11">
        <f>IF(('OddsRatio_working_3-way'!X507=0),IF(Q507&gt;0,-Q507^(1/3),(-Q507)^(1/3)),'OddsRatio_working_3-way'!AM507-'OddsRatio_working_3-way'!R507/3)</f>
        <v>-0.74678899059751702</v>
      </c>
      <c r="AT507" s="11">
        <f>IF(('OddsRatio_working_3-way'!X507=0),IF(Q507&gt;0,-Q507^(1/3),(-Q507)^(1/3)),'OddsRatio_working_3-way'!AN507-'OddsRatio_working_3-way'!R507/3)</f>
        <v>-0.30268227008944648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1.57</v>
      </c>
      <c r="B508" s="4">
        <f>IF('True_Odds_Calculator_3-way'!B509="","",'True_Odds_Calculator_3-way'!B509)</f>
        <v>4.16</v>
      </c>
      <c r="C508" s="4">
        <f>IF('True_Odds_Calculator_3-way'!C509="","",'True_Odds_Calculator_3-way'!C509)</f>
        <v>6.43</v>
      </c>
      <c r="D508" s="9">
        <f t="shared" si="104"/>
        <v>0.62279997015129374</v>
      </c>
      <c r="E508" s="9">
        <f t="shared" si="105"/>
        <v>0.22948151149582696</v>
      </c>
      <c r="F508" s="9">
        <f t="shared" si="106"/>
        <v>0.14771851835287947</v>
      </c>
      <c r="G508" s="9">
        <f t="shared" si="107"/>
        <v>1.0625473186363621</v>
      </c>
      <c r="H508" s="9">
        <f t="shared" si="108"/>
        <v>1.6056519716227264</v>
      </c>
      <c r="I508" s="9">
        <f t="shared" si="109"/>
        <v>4.3576495268909046</v>
      </c>
      <c r="J508" s="9">
        <f t="shared" si="110"/>
        <v>6.7696319401954455</v>
      </c>
      <c r="K508" s="11">
        <f t="shared" si="111"/>
        <v>0.63694267515923564</v>
      </c>
      <c r="L508" s="11">
        <f t="shared" si="112"/>
        <v>0.24038461538461536</v>
      </c>
      <c r="M508" s="11">
        <f t="shared" si="113"/>
        <v>0.15552099533437014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-0.23289373824162996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0.21811800546037952</v>
      </c>
      <c r="Q508" s="11">
        <f>2*'OddsRatio_working_3-way'!K508*'OddsRatio_working_3-way'!L508*'OddsRatio_working_3-way'!M508</f>
        <v>4.7624018659471495E-2</v>
      </c>
      <c r="R508" s="11">
        <f t="shared" si="114"/>
        <v>0</v>
      </c>
      <c r="S508" s="11">
        <f t="shared" si="115"/>
        <v>-0.93655590359445196</v>
      </c>
      <c r="T508" s="11">
        <f t="shared" si="116"/>
        <v>-0.20448818855774054</v>
      </c>
      <c r="U508" s="11">
        <f>'OddsRatio_working_3-way'!S508-'OddsRatio_working_3-way'!R508^2/3</f>
        <v>-0.93655590359445196</v>
      </c>
      <c r="V508" s="11">
        <f>'OddsRatio_working_3-way'!S508*'OddsRatio_working_3-way'!R508/3-2*'OddsRatio_working_3-way'!R508^3/27-'OddsRatio_working_3-way'!T508</f>
        <v>0.20448818855774054</v>
      </c>
      <c r="W508" s="11">
        <f>'OddsRatio_working_3-way'!V508^2+4*'OddsRatio_working_3-way'!U508^3/27</f>
        <v>-7.9886476839801102E-2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0.1744289942207338</v>
      </c>
      <c r="Y508" s="11">
        <f>IF('OddsRatio_working_3-way'!W508&gt;=0,IF('OddsRatio_working_3-way'!V508+SQRT('OddsRatio_working_3-way'!W508)&gt;0,0,PI()),ACOS('OddsRatio_working_3-way'!V508/(2*'OddsRatio_working_3-way'!X508)))</f>
        <v>0.94447963012754288</v>
      </c>
      <c r="Z508" s="11">
        <f>'OddsRatio_working_3-way'!X508^(1/3)*COS('OddsRatio_working_3-way'!Y508/3)</f>
        <v>0.53127365931818105</v>
      </c>
      <c r="AA508" s="11">
        <f>'OddsRatio_working_3-way'!X508^(1/3)*COS(('OddsRatio_working_3-way'!Y508+2*PI())/3)</f>
        <v>-0.41547073798632761</v>
      </c>
      <c r="AB508" s="11">
        <f>'OddsRatio_working_3-way'!X508^(1/3)*COS(('OddsRatio_working_3-way'!Y508+4*PI())/3)</f>
        <v>-0.11580292133185369</v>
      </c>
      <c r="AC508" s="11">
        <f>'OddsRatio_working_3-way'!X508^(1/3)*SIN('OddsRatio_working_3-way'!Y508/3)</f>
        <v>0.17301329461292822</v>
      </c>
      <c r="AD508" s="11">
        <f>'OddsRatio_working_3-way'!X508^(1/3)*SIN(('OddsRatio_working_3-way'!Y508+2*PI())/3)</f>
        <v>0.37358983802460016</v>
      </c>
      <c r="AE508" s="11">
        <f>'OddsRatio_working_3-way'!X508^(1/3)*SIN(('OddsRatio_working_3-way'!Y508+4*PI())/3)</f>
        <v>-0.54660313263752802</v>
      </c>
      <c r="AF508" s="11">
        <f>-'OddsRatio_working_3-way'!U508/(3*'OddsRatio_working_3-way'!X508^(1/3))*COS(('OddsRatio_working_3-way'!Y508)/3)</f>
        <v>0.53127365931818105</v>
      </c>
      <c r="AG508" s="11">
        <f>-'OddsRatio_working_3-way'!U508/(3*'OddsRatio_working_3-way'!X508^(1/3))*COS(('OddsRatio_working_3-way'!Y508+2*PI())/3)</f>
        <v>-0.41547073798632761</v>
      </c>
      <c r="AH508" s="11">
        <f>-'OddsRatio_working_3-way'!U508/(3*'OddsRatio_working_3-way'!X508^(1/3))*COS(('OddsRatio_working_3-way'!Y508+4*PI())/3)</f>
        <v>-0.11580292133185369</v>
      </c>
      <c r="AI508" s="11">
        <f>'OddsRatio_working_3-way'!U508/(3*'OddsRatio_working_3-way'!X508^(1/3))*SIN(('OddsRatio_working_3-way'!Y508)/3)</f>
        <v>-0.17301329461292822</v>
      </c>
      <c r="AJ508" s="11">
        <f>'OddsRatio_working_3-way'!U508/(3*'OddsRatio_working_3-way'!X508^(1/3))*SIN(('OddsRatio_working_3-way'!Y508+2*PI())/3)</f>
        <v>-0.37358983802460016</v>
      </c>
      <c r="AK508" s="11">
        <f>'OddsRatio_working_3-way'!U508/(3*'OddsRatio_working_3-way'!X508^(1/3))*SIN(('OddsRatio_working_3-way'!Y508+4*PI())/3)</f>
        <v>0.54660313263752802</v>
      </c>
      <c r="AL508" s="11">
        <f>'OddsRatio_working_3-way'!Z508+'OddsRatio_working_3-way'!AF508</f>
        <v>1.0625473186363621</v>
      </c>
      <c r="AM508" s="11">
        <f>'OddsRatio_working_3-way'!AA508+'OddsRatio_working_3-way'!AG508</f>
        <v>-0.83094147597265522</v>
      </c>
      <c r="AN508" s="11">
        <f>'OddsRatio_working_3-way'!AB508+'OddsRatio_working_3-way'!AH508</f>
        <v>-0.23160584266370737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1.0625473186363621</v>
      </c>
      <c r="AS508" s="11">
        <f>IF(('OddsRatio_working_3-way'!X508=0),IF(Q508&gt;0,-Q508^(1/3),(-Q508)^(1/3)),'OddsRatio_working_3-way'!AM508-'OddsRatio_working_3-way'!R508/3)</f>
        <v>-0.83094147597265522</v>
      </c>
      <c r="AT508" s="11">
        <f>IF(('OddsRatio_working_3-way'!X508=0),IF(Q508&gt;0,-Q508^(1/3),(-Q508)^(1/3)),'OddsRatio_working_3-way'!AN508-'OddsRatio_working_3-way'!R508/3)</f>
        <v>-0.23160584266370737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2.48</v>
      </c>
      <c r="B509" s="4">
        <f>IF('True_Odds_Calculator_3-way'!B510="","",'True_Odds_Calculator_3-way'!B510)</f>
        <v>3.17</v>
      </c>
      <c r="C509" s="4">
        <f>IF('True_Odds_Calculator_3-way'!C510="","",'True_Odds_Calculator_3-way'!C510)</f>
        <v>3.25</v>
      </c>
      <c r="D509" s="9">
        <f t="shared" si="104"/>
        <v>0.39372522288652406</v>
      </c>
      <c r="E509" s="9">
        <f t="shared" si="105"/>
        <v>0.30696109413031353</v>
      </c>
      <c r="F509" s="9">
        <f t="shared" si="106"/>
        <v>0.29931368298316235</v>
      </c>
      <c r="G509" s="9">
        <f t="shared" si="107"/>
        <v>1.040434028249523</v>
      </c>
      <c r="H509" s="9">
        <f t="shared" si="108"/>
        <v>2.5398423618092942</v>
      </c>
      <c r="I509" s="9">
        <f t="shared" si="109"/>
        <v>3.2577418413014652</v>
      </c>
      <c r="J509" s="9">
        <f t="shared" si="110"/>
        <v>3.3409765635614264</v>
      </c>
      <c r="K509" s="11">
        <f t="shared" si="111"/>
        <v>0.40322580645161293</v>
      </c>
      <c r="L509" s="11">
        <f t="shared" si="112"/>
        <v>0.31545741324921134</v>
      </c>
      <c r="M509" s="11">
        <f t="shared" si="113"/>
        <v>0.30769230769230771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-0.28281970395535061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0.23091795758937309</v>
      </c>
      <c r="Q509" s="11">
        <f>2*'OddsRatio_working_3-way'!K509*'OddsRatio_working_3-way'!L509*'OddsRatio_working_3-way'!M509</f>
        <v>7.827727375910952E-2</v>
      </c>
      <c r="R509" s="11">
        <f t="shared" si="114"/>
        <v>0</v>
      </c>
      <c r="S509" s="11">
        <f t="shared" si="115"/>
        <v>-0.81648468745242953</v>
      </c>
      <c r="T509" s="11">
        <f t="shared" si="116"/>
        <v>-0.27677447032285746</v>
      </c>
      <c r="U509" s="11">
        <f>'OddsRatio_working_3-way'!S509-'OddsRatio_working_3-way'!R509^2/3</f>
        <v>-0.81648468745242953</v>
      </c>
      <c r="V509" s="11">
        <f>'OddsRatio_working_3-way'!S509*'OddsRatio_working_3-way'!R509/3-2*'OddsRatio_working_3-way'!R509^3/27-'OddsRatio_working_3-way'!T509</f>
        <v>0.27677447032285746</v>
      </c>
      <c r="W509" s="11">
        <f>'OddsRatio_working_3-way'!V509^2+4*'OddsRatio_working_3-way'!U509^3/27</f>
        <v>-4.0340062586445985E-3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0.14198425412800436</v>
      </c>
      <c r="Y509" s="11">
        <f>IF('OddsRatio_working_3-way'!W509&gt;=0,IF('OddsRatio_working_3-way'!V509+SQRT('OddsRatio_working_3-way'!W509)&gt;0,0,PI()),ACOS('OddsRatio_working_3-way'!V509/(2*'OddsRatio_working_3-way'!X509)))</f>
        <v>0.22557315995129446</v>
      </c>
      <c r="Z509" s="11">
        <f>'OddsRatio_working_3-way'!X509^(1/3)*COS('OddsRatio_working_3-way'!Y509/3)</f>
        <v>0.52021701412476151</v>
      </c>
      <c r="AA509" s="11">
        <f>'OddsRatio_working_3-way'!X509^(1/3)*COS(('OddsRatio_working_3-way'!Y509+2*PI())/3)</f>
        <v>-0.29404765148951151</v>
      </c>
      <c r="AB509" s="11">
        <f>'OddsRatio_working_3-way'!X509^(1/3)*COS(('OddsRatio_working_3-way'!Y509+4*PI())/3)</f>
        <v>-0.22616936263525006</v>
      </c>
      <c r="AC509" s="11">
        <f>'OddsRatio_working_3-way'!X509^(1/3)*SIN('OddsRatio_working_3-way'!Y509/3)</f>
        <v>3.9189548342139016E-2</v>
      </c>
      <c r="AD509" s="11">
        <f>'OddsRatio_working_3-way'!X509^(1/3)*SIN(('OddsRatio_working_3-way'!Y509+2*PI())/3)</f>
        <v>0.43092637554186203</v>
      </c>
      <c r="AE509" s="11">
        <f>'OddsRatio_working_3-way'!X509^(1/3)*SIN(('OddsRatio_working_3-way'!Y509+4*PI())/3)</f>
        <v>-0.47011592388400103</v>
      </c>
      <c r="AF509" s="11">
        <f>-'OddsRatio_working_3-way'!U509/(3*'OddsRatio_working_3-way'!X509^(1/3))*COS(('OddsRatio_working_3-way'!Y509)/3)</f>
        <v>0.52021701412476162</v>
      </c>
      <c r="AG509" s="11">
        <f>-'OddsRatio_working_3-way'!U509/(3*'OddsRatio_working_3-way'!X509^(1/3))*COS(('OddsRatio_working_3-way'!Y509+2*PI())/3)</f>
        <v>-0.29404765148951156</v>
      </c>
      <c r="AH509" s="11">
        <f>-'OddsRatio_working_3-way'!U509/(3*'OddsRatio_working_3-way'!X509^(1/3))*COS(('OddsRatio_working_3-way'!Y509+4*PI())/3)</f>
        <v>-0.22616936263525012</v>
      </c>
      <c r="AI509" s="11">
        <f>'OddsRatio_working_3-way'!U509/(3*'OddsRatio_working_3-way'!X509^(1/3))*SIN(('OddsRatio_working_3-way'!Y509)/3)</f>
        <v>-3.9189548342139023E-2</v>
      </c>
      <c r="AJ509" s="11">
        <f>'OddsRatio_working_3-way'!U509/(3*'OddsRatio_working_3-way'!X509^(1/3))*SIN(('OddsRatio_working_3-way'!Y509+2*PI())/3)</f>
        <v>-0.43092637554186208</v>
      </c>
      <c r="AK509" s="11">
        <f>'OddsRatio_working_3-way'!U509/(3*'OddsRatio_working_3-way'!X509^(1/3))*SIN(('OddsRatio_working_3-way'!Y509+4*PI())/3)</f>
        <v>0.47011592388400114</v>
      </c>
      <c r="AL509" s="11">
        <f>'OddsRatio_working_3-way'!Z509+'OddsRatio_working_3-way'!AF509</f>
        <v>1.040434028249523</v>
      </c>
      <c r="AM509" s="11">
        <f>'OddsRatio_working_3-way'!AA509+'OddsRatio_working_3-way'!AG509</f>
        <v>-0.58809530297902302</v>
      </c>
      <c r="AN509" s="11">
        <f>'OddsRatio_working_3-way'!AB509+'OddsRatio_working_3-way'!AH509</f>
        <v>-0.45233872527050017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1.040434028249523</v>
      </c>
      <c r="AS509" s="11">
        <f>IF(('OddsRatio_working_3-way'!X509=0),IF(Q509&gt;0,-Q509^(1/3),(-Q509)^(1/3)),'OddsRatio_working_3-way'!AM509-'OddsRatio_working_3-way'!R509/3)</f>
        <v>-0.58809530297902302</v>
      </c>
      <c r="AT509" s="11">
        <f>IF(('OddsRatio_working_3-way'!X509=0),IF(Q509&gt;0,-Q509^(1/3),(-Q509)^(1/3)),'OddsRatio_working_3-way'!AN509-'OddsRatio_working_3-way'!R509/3)</f>
        <v>-0.45233872527050017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3.05</v>
      </c>
      <c r="B510" s="4">
        <f>IF('True_Odds_Calculator_3-way'!B511="","",'True_Odds_Calculator_3-way'!B511)</f>
        <v>3.26</v>
      </c>
      <c r="C510" s="4">
        <f>IF('True_Odds_Calculator_3-way'!C511="","",'True_Odds_Calculator_3-way'!C511)</f>
        <v>2.4700000000000002</v>
      </c>
      <c r="D510" s="9">
        <f t="shared" si="104"/>
        <v>0.31497722476342022</v>
      </c>
      <c r="E510" s="9">
        <f t="shared" si="105"/>
        <v>0.2943236333723962</v>
      </c>
      <c r="F510" s="9">
        <f t="shared" si="106"/>
        <v>0.39069914186418347</v>
      </c>
      <c r="G510" s="9">
        <f t="shared" si="107"/>
        <v>1.0608940109428646</v>
      </c>
      <c r="H510" s="9">
        <f t="shared" si="108"/>
        <v>3.1748327224328721</v>
      </c>
      <c r="I510" s="9">
        <f t="shared" si="109"/>
        <v>3.3976204647308736</v>
      </c>
      <c r="J510" s="9">
        <f t="shared" si="110"/>
        <v>2.5595141960860111</v>
      </c>
      <c r="K510" s="11">
        <f t="shared" si="111"/>
        <v>0.32786885245901642</v>
      </c>
      <c r="L510" s="11">
        <f t="shared" si="112"/>
        <v>0.30674846625766872</v>
      </c>
      <c r="M510" s="11">
        <f t="shared" si="113"/>
        <v>0.40485829959514169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-0.2773098157473306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0.23534958982801157</v>
      </c>
      <c r="Q510" s="11">
        <f>2*'OddsRatio_working_3-way'!K510*'OddsRatio_working_3-way'!L510*'OddsRatio_working_3-way'!M510</f>
        <v>8.1435844231145874E-2</v>
      </c>
      <c r="R510" s="11">
        <f t="shared" si="114"/>
        <v>0</v>
      </c>
      <c r="S510" s="11">
        <f t="shared" si="115"/>
        <v>-0.84868827738304486</v>
      </c>
      <c r="T510" s="11">
        <f t="shared" si="116"/>
        <v>-0.29366376380036152</v>
      </c>
      <c r="U510" s="11">
        <f>'OddsRatio_working_3-way'!S510-'OddsRatio_working_3-way'!R510^2/3</f>
        <v>-0.84868827738304486</v>
      </c>
      <c r="V510" s="11">
        <f>'OddsRatio_working_3-way'!S510*'OddsRatio_working_3-way'!R510/3-2*'OddsRatio_working_3-way'!R510^3/27-'OddsRatio_working_3-way'!T510</f>
        <v>0.29366376380036152</v>
      </c>
      <c r="W510" s="11">
        <f>'OddsRatio_working_3-way'!V510^2+4*'OddsRatio_working_3-way'!U510^3/27</f>
        <v>-4.3225162812942641E-3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0.15046670931695222</v>
      </c>
      <c r="Y510" s="11">
        <f>IF('OddsRatio_working_3-way'!W510&gt;=0,IF('OddsRatio_working_3-way'!V510+SQRT('OddsRatio_working_3-way'!W510)&gt;0,0,PI()),ACOS('OddsRatio_working_3-way'!V510/(2*'OddsRatio_working_3-way'!X510)))</f>
        <v>0.22024946063335915</v>
      </c>
      <c r="Z510" s="11">
        <f>'OddsRatio_working_3-way'!X510^(1/3)*COS('OddsRatio_working_3-way'!Y510/3)</f>
        <v>0.5304470054714322</v>
      </c>
      <c r="AA510" s="11">
        <f>'OddsRatio_working_3-way'!X510^(1/3)*COS(('OddsRatio_working_3-way'!Y510+2*PI())/3)</f>
        <v>-0.29901033649613235</v>
      </c>
      <c r="AB510" s="11">
        <f>'OddsRatio_working_3-way'!X510^(1/3)*COS(('OddsRatio_working_3-way'!Y510+4*PI())/3)</f>
        <v>-0.23143666897529974</v>
      </c>
      <c r="AC510" s="11">
        <f>'OddsRatio_working_3-way'!X510^(1/3)*SIN('OddsRatio_working_3-way'!Y510/3)</f>
        <v>3.9013675133282986E-2</v>
      </c>
      <c r="AD510" s="11">
        <f>'OddsRatio_working_3-way'!X510^(1/3)*SIN(('OddsRatio_working_3-way'!Y510+2*PI())/3)</f>
        <v>0.43987374453300193</v>
      </c>
      <c r="AE510" s="11">
        <f>'OddsRatio_working_3-way'!X510^(1/3)*SIN(('OddsRatio_working_3-way'!Y510+4*PI())/3)</f>
        <v>-0.4788874196662849</v>
      </c>
      <c r="AF510" s="11">
        <f>-'OddsRatio_working_3-way'!U510/(3*'OddsRatio_working_3-way'!X510^(1/3))*COS(('OddsRatio_working_3-way'!Y510)/3)</f>
        <v>0.53044700547143231</v>
      </c>
      <c r="AG510" s="11">
        <f>-'OddsRatio_working_3-way'!U510/(3*'OddsRatio_working_3-way'!X510^(1/3))*COS(('OddsRatio_working_3-way'!Y510+2*PI())/3)</f>
        <v>-0.2990103364961324</v>
      </c>
      <c r="AH510" s="11">
        <f>-'OddsRatio_working_3-way'!U510/(3*'OddsRatio_working_3-way'!X510^(1/3))*COS(('OddsRatio_working_3-way'!Y510+4*PI())/3)</f>
        <v>-0.2314366689752998</v>
      </c>
      <c r="AI510" s="11">
        <f>'OddsRatio_working_3-way'!U510/(3*'OddsRatio_working_3-way'!X510^(1/3))*SIN(('OddsRatio_working_3-way'!Y510)/3)</f>
        <v>-3.9013675133282993E-2</v>
      </c>
      <c r="AJ510" s="11">
        <f>'OddsRatio_working_3-way'!U510/(3*'OddsRatio_working_3-way'!X510^(1/3))*SIN(('OddsRatio_working_3-way'!Y510+2*PI())/3)</f>
        <v>-0.43987374453300199</v>
      </c>
      <c r="AK510" s="11">
        <f>'OddsRatio_working_3-way'!U510/(3*'OddsRatio_working_3-way'!X510^(1/3))*SIN(('OddsRatio_working_3-way'!Y510+4*PI())/3)</f>
        <v>0.47888741966628501</v>
      </c>
      <c r="AL510" s="11">
        <f>'OddsRatio_working_3-way'!Z510+'OddsRatio_working_3-way'!AF510</f>
        <v>1.0608940109428646</v>
      </c>
      <c r="AM510" s="11">
        <f>'OddsRatio_working_3-way'!AA510+'OddsRatio_working_3-way'!AG510</f>
        <v>-0.5980206729922648</v>
      </c>
      <c r="AN510" s="11">
        <f>'OddsRatio_working_3-way'!AB510+'OddsRatio_working_3-way'!AH510</f>
        <v>-0.46287333795059954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1.0608940109428646</v>
      </c>
      <c r="AS510" s="11">
        <f>IF(('OddsRatio_working_3-way'!X510=0),IF(Q510&gt;0,-Q510^(1/3),(-Q510)^(1/3)),'OddsRatio_working_3-way'!AM510-'OddsRatio_working_3-way'!R510/3)</f>
        <v>-0.5980206729922648</v>
      </c>
      <c r="AT510" s="11">
        <f>IF(('OddsRatio_working_3-way'!X510=0),IF(Q510&gt;0,-Q510^(1/3),(-Q510)^(1/3)),'OddsRatio_working_3-way'!AN510-'OddsRatio_working_3-way'!R510/3)</f>
        <v>-0.46287333795059954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1.81</v>
      </c>
      <c r="B511" s="4">
        <f>IF('True_Odds_Calculator_3-way'!B512="","",'True_Odds_Calculator_3-way'!B512)</f>
        <v>3.69</v>
      </c>
      <c r="C511" s="4">
        <f>IF('True_Odds_Calculator_3-way'!C512="","",'True_Odds_Calculator_3-way'!C512)</f>
        <v>4.54</v>
      </c>
      <c r="D511" s="9">
        <f t="shared" si="104"/>
        <v>0.53471218207781113</v>
      </c>
      <c r="E511" s="9">
        <f t="shared" si="105"/>
        <v>0.25708215231167064</v>
      </c>
      <c r="F511" s="9">
        <f t="shared" si="106"/>
        <v>0.20820566561051831</v>
      </c>
      <c r="G511" s="9">
        <f t="shared" si="107"/>
        <v>1.0742777593172881</v>
      </c>
      <c r="H511" s="9">
        <f t="shared" si="108"/>
        <v>1.870164985047003</v>
      </c>
      <c r="I511" s="9">
        <f t="shared" si="109"/>
        <v>3.8898071725635055</v>
      </c>
      <c r="J511" s="9">
        <f t="shared" si="110"/>
        <v>4.8029432679831991</v>
      </c>
      <c r="K511" s="11">
        <f t="shared" si="111"/>
        <v>0.5524861878453039</v>
      </c>
      <c r="L511" s="11">
        <f t="shared" si="112"/>
        <v>0.2710027100271003</v>
      </c>
      <c r="M511" s="11">
        <f t="shared" si="113"/>
        <v>0.22026431718061673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-0.25437812802933935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0.23217308133847514</v>
      </c>
      <c r="Q511" s="11">
        <f>2*'OddsRatio_working_3-way'!K511*'OddsRatio_working_3-way'!L511*'OddsRatio_working_3-way'!M511</f>
        <v>6.5958261743884999E-2</v>
      </c>
      <c r="R511" s="11">
        <f t="shared" si="114"/>
        <v>0</v>
      </c>
      <c r="S511" s="11">
        <f t="shared" si="115"/>
        <v>-0.91270850657292701</v>
      </c>
      <c r="T511" s="11">
        <f t="shared" si="116"/>
        <v>-0.25929218936730886</v>
      </c>
      <c r="U511" s="11">
        <f>'OddsRatio_working_3-way'!S511-'OddsRatio_working_3-way'!R511^2/3</f>
        <v>-0.91270850657292701</v>
      </c>
      <c r="V511" s="11">
        <f>'OddsRatio_working_3-way'!S511*'OddsRatio_working_3-way'!R511/3-2*'OddsRatio_working_3-way'!R511^3/27-'OddsRatio_working_3-way'!T511</f>
        <v>0.25929218936730886</v>
      </c>
      <c r="W511" s="11">
        <f>'OddsRatio_working_3-way'!V511^2+4*'OddsRatio_working_3-way'!U511^3/27</f>
        <v>-4.5407529429432658E-2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0.16780939253832383</v>
      </c>
      <c r="Y511" s="11">
        <f>IF('OddsRatio_working_3-way'!W511&gt;=0,IF('OddsRatio_working_3-way'!V511+SQRT('OddsRatio_working_3-way'!W511)&gt;0,0,PI()),ACOS('OddsRatio_working_3-way'!V511/(2*'OddsRatio_working_3-way'!X511)))</f>
        <v>0.68790244569925718</v>
      </c>
      <c r="Z511" s="11">
        <f>'OddsRatio_working_3-way'!X511^(1/3)*COS('OddsRatio_working_3-way'!Y511/3)</f>
        <v>0.53713887965864404</v>
      </c>
      <c r="AA511" s="11">
        <f>'OddsRatio_working_3-way'!X511^(1/3)*COS(('OddsRatio_working_3-way'!Y511+2*PI())/3)</f>
        <v>-0.37714427398772332</v>
      </c>
      <c r="AB511" s="11">
        <f>'OddsRatio_working_3-way'!X511^(1/3)*COS(('OddsRatio_working_3-way'!Y511+4*PI())/3)</f>
        <v>-0.15999460567092083</v>
      </c>
      <c r="AC511" s="11">
        <f>'OddsRatio_working_3-way'!X511^(1/3)*SIN('OddsRatio_working_3-way'!Y511/3)</f>
        <v>0.12537141945714408</v>
      </c>
      <c r="AD511" s="11">
        <f>'OddsRatio_working_3-way'!X511^(1/3)*SIN(('OddsRatio_working_3-way'!Y511+2*PI())/3)</f>
        <v>0.40249020541612623</v>
      </c>
      <c r="AE511" s="11">
        <f>'OddsRatio_working_3-way'!X511^(1/3)*SIN(('OddsRatio_working_3-way'!Y511+4*PI())/3)</f>
        <v>-0.52786162487327015</v>
      </c>
      <c r="AF511" s="11">
        <f>-'OddsRatio_working_3-way'!U511/(3*'OddsRatio_working_3-way'!X511^(1/3))*COS(('OddsRatio_working_3-way'!Y511)/3)</f>
        <v>0.53713887965864393</v>
      </c>
      <c r="AG511" s="11">
        <f>-'OddsRatio_working_3-way'!U511/(3*'OddsRatio_working_3-way'!X511^(1/3))*COS(('OddsRatio_working_3-way'!Y511+2*PI())/3)</f>
        <v>-0.37714427398772327</v>
      </c>
      <c r="AH511" s="11">
        <f>-'OddsRatio_working_3-way'!U511/(3*'OddsRatio_working_3-way'!X511^(1/3))*COS(('OddsRatio_working_3-way'!Y511+4*PI())/3)</f>
        <v>-0.15999460567092078</v>
      </c>
      <c r="AI511" s="11">
        <f>'OddsRatio_working_3-way'!U511/(3*'OddsRatio_working_3-way'!X511^(1/3))*SIN(('OddsRatio_working_3-way'!Y511)/3)</f>
        <v>-0.12537141945714406</v>
      </c>
      <c r="AJ511" s="11">
        <f>'OddsRatio_working_3-way'!U511/(3*'OddsRatio_working_3-way'!X511^(1/3))*SIN(('OddsRatio_working_3-way'!Y511+2*PI())/3)</f>
        <v>-0.40249020541612618</v>
      </c>
      <c r="AK511" s="11">
        <f>'OddsRatio_working_3-way'!U511/(3*'OddsRatio_working_3-way'!X511^(1/3))*SIN(('OddsRatio_working_3-way'!Y511+4*PI())/3)</f>
        <v>0.52786162487327004</v>
      </c>
      <c r="AL511" s="11">
        <f>'OddsRatio_working_3-way'!Z511+'OddsRatio_working_3-way'!AF511</f>
        <v>1.0742777593172881</v>
      </c>
      <c r="AM511" s="11">
        <f>'OddsRatio_working_3-way'!AA511+'OddsRatio_working_3-way'!AG511</f>
        <v>-0.75428854797544664</v>
      </c>
      <c r="AN511" s="11">
        <f>'OddsRatio_working_3-way'!AB511+'OddsRatio_working_3-way'!AH511</f>
        <v>-0.31998921134184161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1.0742777593172881</v>
      </c>
      <c r="AS511" s="11">
        <f>IF(('OddsRatio_working_3-way'!X511=0),IF(Q511&gt;0,-Q511^(1/3),(-Q511)^(1/3)),'OddsRatio_working_3-way'!AM511-'OddsRatio_working_3-way'!R511/3)</f>
        <v>-0.75428854797544664</v>
      </c>
      <c r="AT511" s="11">
        <f>IF(('OddsRatio_working_3-way'!X511=0),IF(Q511&gt;0,-Q511^(1/3),(-Q511)^(1/3)),'OddsRatio_working_3-way'!AN511-'OddsRatio_working_3-way'!R511/3)</f>
        <v>-0.31998921134184161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1.61</v>
      </c>
      <c r="B512" s="4">
        <f>IF('True_Odds_Calculator_3-way'!B513="","",'True_Odds_Calculator_3-way'!B513)</f>
        <v>4.0199999999999996</v>
      </c>
      <c r="C512" s="4">
        <f>IF('True_Odds_Calculator_3-way'!C513="","",'True_Odds_Calculator_3-way'!C513)</f>
        <v>5.78</v>
      </c>
      <c r="D512" s="9">
        <f t="shared" si="104"/>
        <v>0.60294313088840912</v>
      </c>
      <c r="E512" s="9">
        <f t="shared" si="105"/>
        <v>0.2347269474419845</v>
      </c>
      <c r="F512" s="9">
        <f t="shared" si="106"/>
        <v>0.16232992166960639</v>
      </c>
      <c r="G512" s="9">
        <f t="shared" si="107"/>
        <v>1.0795593594769799</v>
      </c>
      <c r="H512" s="9">
        <f t="shared" si="108"/>
        <v>1.6585312092809579</v>
      </c>
      <c r="I512" s="9">
        <f t="shared" si="109"/>
        <v>4.2602692656204786</v>
      </c>
      <c r="J512" s="9">
        <f t="shared" si="110"/>
        <v>6.1602937382999645</v>
      </c>
      <c r="K512" s="11">
        <f t="shared" si="111"/>
        <v>0.6211180124223602</v>
      </c>
      <c r="L512" s="11">
        <f t="shared" si="112"/>
        <v>0.24875621890547267</v>
      </c>
      <c r="M512" s="11">
        <f t="shared" si="113"/>
        <v>0.17301038062283736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-0.23538831878134314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0.22481031195544979</v>
      </c>
      <c r="Q512" s="11">
        <f>2*'OddsRatio_working_3-way'!K512*'OddsRatio_working_3-way'!L512*'OddsRatio_working_3-way'!M512</f>
        <v>5.3462618776563574E-2</v>
      </c>
      <c r="R512" s="11">
        <f t="shared" si="114"/>
        <v>0</v>
      </c>
      <c r="S512" s="11">
        <f t="shared" si="115"/>
        <v>-0.955061462350137</v>
      </c>
      <c r="T512" s="11">
        <f t="shared" si="116"/>
        <v>-0.22712519913201834</v>
      </c>
      <c r="U512" s="11">
        <f>'OddsRatio_working_3-way'!S512-'OddsRatio_working_3-way'!R512^2/3</f>
        <v>-0.955061462350137</v>
      </c>
      <c r="V512" s="11">
        <f>'OddsRatio_working_3-way'!S512*'OddsRatio_working_3-way'!R512/3-2*'OddsRatio_working_3-way'!R512^3/27-'OddsRatio_working_3-way'!T512</f>
        <v>0.22712519913201834</v>
      </c>
      <c r="W512" s="11">
        <f>'OddsRatio_working_3-way'!V512^2+4*'OddsRatio_working_3-way'!U512^3/27</f>
        <v>-7.7473707092984137E-2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0.17962430457328368</v>
      </c>
      <c r="Y512" s="11">
        <f>IF('OddsRatio_working_3-way'!W512&gt;=0,IF('OddsRatio_working_3-way'!V512+SQRT('OddsRatio_working_3-way'!W512)&gt;0,0,PI()),ACOS('OddsRatio_working_3-way'!V512/(2*'OddsRatio_working_3-way'!X512)))</f>
        <v>0.88637740776866847</v>
      </c>
      <c r="Z512" s="11">
        <f>'OddsRatio_working_3-way'!X512^(1/3)*COS('OddsRatio_working_3-way'!Y512/3)</f>
        <v>0.53977967973849006</v>
      </c>
      <c r="AA512" s="11">
        <f>'OddsRatio_working_3-way'!X512^(1/3)*COS(('OddsRatio_working_3-way'!Y512+2*PI())/3)</f>
        <v>-0.41217050824550111</v>
      </c>
      <c r="AB512" s="11">
        <f>'OddsRatio_working_3-way'!X512^(1/3)*COS(('OddsRatio_working_3-way'!Y512+4*PI())/3)</f>
        <v>-0.12760917149298887</v>
      </c>
      <c r="AC512" s="11">
        <f>'OddsRatio_working_3-way'!X512^(1/3)*SIN('OddsRatio_working_3-way'!Y512/3)</f>
        <v>0.16429156437502271</v>
      </c>
      <c r="AD512" s="11">
        <f>'OddsRatio_working_3-way'!X512^(1/3)*SIN(('OddsRatio_working_3-way'!Y512+2*PI())/3)</f>
        <v>0.38531713291264952</v>
      </c>
      <c r="AE512" s="11">
        <f>'OddsRatio_working_3-way'!X512^(1/3)*SIN(('OddsRatio_working_3-way'!Y512+4*PI())/3)</f>
        <v>-0.54960869728767214</v>
      </c>
      <c r="AF512" s="11">
        <f>-'OddsRatio_working_3-way'!U512/(3*'OddsRatio_working_3-way'!X512^(1/3))*COS(('OddsRatio_working_3-way'!Y512)/3)</f>
        <v>0.53977967973848995</v>
      </c>
      <c r="AG512" s="11">
        <f>-'OddsRatio_working_3-way'!U512/(3*'OddsRatio_working_3-way'!X512^(1/3))*COS(('OddsRatio_working_3-way'!Y512+2*PI())/3)</f>
        <v>-0.412170508245501</v>
      </c>
      <c r="AH512" s="11">
        <f>-'OddsRatio_working_3-way'!U512/(3*'OddsRatio_working_3-way'!X512^(1/3))*COS(('OddsRatio_working_3-way'!Y512+4*PI())/3)</f>
        <v>-0.12760917149298884</v>
      </c>
      <c r="AI512" s="11">
        <f>'OddsRatio_working_3-way'!U512/(3*'OddsRatio_working_3-way'!X512^(1/3))*SIN(('OddsRatio_working_3-way'!Y512)/3)</f>
        <v>-0.16429156437502268</v>
      </c>
      <c r="AJ512" s="11">
        <f>'OddsRatio_working_3-way'!U512/(3*'OddsRatio_working_3-way'!X512^(1/3))*SIN(('OddsRatio_working_3-way'!Y512+2*PI())/3)</f>
        <v>-0.38531713291264946</v>
      </c>
      <c r="AK512" s="11">
        <f>'OddsRatio_working_3-way'!U512/(3*'OddsRatio_working_3-way'!X512^(1/3))*SIN(('OddsRatio_working_3-way'!Y512+4*PI())/3)</f>
        <v>0.54960869728767203</v>
      </c>
      <c r="AL512" s="11">
        <f>'OddsRatio_working_3-way'!Z512+'OddsRatio_working_3-way'!AF512</f>
        <v>1.0795593594769799</v>
      </c>
      <c r="AM512" s="11">
        <f>'OddsRatio_working_3-way'!AA512+'OddsRatio_working_3-way'!AG512</f>
        <v>-0.82434101649100211</v>
      </c>
      <c r="AN512" s="11">
        <f>'OddsRatio_working_3-way'!AB512+'OddsRatio_working_3-way'!AH512</f>
        <v>-0.25521834298597768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1.0795593594769799</v>
      </c>
      <c r="AS512" s="11">
        <f>IF(('OddsRatio_working_3-way'!X512=0),IF(Q512&gt;0,-Q512^(1/3),(-Q512)^(1/3)),'OddsRatio_working_3-way'!AM512-'OddsRatio_working_3-way'!R512/3)</f>
        <v>-0.82434101649100211</v>
      </c>
      <c r="AT512" s="11">
        <f>IF(('OddsRatio_working_3-way'!X512=0),IF(Q512&gt;0,-Q512^(1/3),(-Q512)^(1/3)),'OddsRatio_working_3-way'!AN512-'OddsRatio_working_3-way'!R512/3)</f>
        <v>-0.25521834298597768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4.72</v>
      </c>
      <c r="B513" s="4">
        <f>IF('True_Odds_Calculator_3-way'!B514="","",'True_Odds_Calculator_3-way'!B514)</f>
        <v>3.65</v>
      </c>
      <c r="C513" s="4">
        <f>IF('True_Odds_Calculator_3-way'!C514="","",'True_Odds_Calculator_3-way'!C514)</f>
        <v>1.8</v>
      </c>
      <c r="D513" s="9">
        <f t="shared" si="104"/>
        <v>0.20070644718621333</v>
      </c>
      <c r="E513" s="9">
        <f t="shared" si="105"/>
        <v>0.26062534121195241</v>
      </c>
      <c r="F513" s="9">
        <f t="shared" si="106"/>
        <v>0.5386682116018342</v>
      </c>
      <c r="G513" s="9">
        <f t="shared" si="107"/>
        <v>1.07053789898402</v>
      </c>
      <c r="H513" s="9">
        <f t="shared" si="108"/>
        <v>4.9824009842205541</v>
      </c>
      <c r="I513" s="9">
        <f t="shared" si="109"/>
        <v>3.8369254323076527</v>
      </c>
      <c r="J513" s="9">
        <f t="shared" si="110"/>
        <v>1.8564303191872162</v>
      </c>
      <c r="K513" s="11">
        <f t="shared" si="111"/>
        <v>0.21186440677966104</v>
      </c>
      <c r="L513" s="11">
        <f t="shared" si="112"/>
        <v>0.27397260273972601</v>
      </c>
      <c r="M513" s="11">
        <f t="shared" si="113"/>
        <v>0.55555555555555558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-0.25431468152619774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0.23121275443077161</v>
      </c>
      <c r="Q513" s="11">
        <f>2*'OddsRatio_working_3-way'!K513*'OddsRatio_working_3-way'!L513*'OddsRatio_working_3-way'!M513</f>
        <v>6.449449217036865E-2</v>
      </c>
      <c r="R513" s="11">
        <f t="shared" si="114"/>
        <v>0</v>
      </c>
      <c r="S513" s="11">
        <f t="shared" si="115"/>
        <v>-0.90916007303712687</v>
      </c>
      <c r="T513" s="11">
        <f t="shared" si="116"/>
        <v>-0.25360113613308982</v>
      </c>
      <c r="U513" s="11">
        <f>'OddsRatio_working_3-way'!S513-'OddsRatio_working_3-way'!R513^2/3</f>
        <v>-0.90916007303712687</v>
      </c>
      <c r="V513" s="11">
        <f>'OddsRatio_working_3-way'!S513*'OddsRatio_working_3-way'!R513/3-2*'OddsRatio_working_3-way'!R513^3/27-'OddsRatio_working_3-way'!T513</f>
        <v>0.25360113613308982</v>
      </c>
      <c r="W513" s="11">
        <f>'OddsRatio_working_3-way'!V513^2+4*'OddsRatio_working_3-way'!U513^3/27</f>
        <v>-4.7017766686320406E-2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0.16683172879754796</v>
      </c>
      <c r="Y513" s="11">
        <f>IF('OddsRatio_working_3-way'!W513&gt;=0,IF('OddsRatio_working_3-way'!V513+SQRT('OddsRatio_working_3-way'!W513)&gt;0,0,PI()),ACOS('OddsRatio_working_3-way'!V513/(2*'OddsRatio_working_3-way'!X513)))</f>
        <v>0.70740523761900354</v>
      </c>
      <c r="Z513" s="11">
        <f>'OddsRatio_working_3-way'!X513^(1/3)*COS('OddsRatio_working_3-way'!Y513/3)</f>
        <v>0.53526894949200998</v>
      </c>
      <c r="AA513" s="11">
        <f>'OddsRatio_working_3-way'!X513^(1/3)*COS(('OddsRatio_working_3-way'!Y513+2*PI())/3)</f>
        <v>-0.37901392546099005</v>
      </c>
      <c r="AB513" s="11">
        <f>'OddsRatio_working_3-way'!X513^(1/3)*COS(('OddsRatio_working_3-way'!Y513+4*PI())/3)</f>
        <v>-0.15625502403102001</v>
      </c>
      <c r="AC513" s="11">
        <f>'OddsRatio_working_3-way'!X513^(1/3)*SIN('OddsRatio_working_3-way'!Y513/3)</f>
        <v>0.12860991170497879</v>
      </c>
      <c r="AD513" s="11">
        <f>'OddsRatio_working_3-way'!X513^(1/3)*SIN(('OddsRatio_working_3-way'!Y513+2*PI())/3)</f>
        <v>0.39925155226460096</v>
      </c>
      <c r="AE513" s="11">
        <f>'OddsRatio_working_3-way'!X513^(1/3)*SIN(('OddsRatio_working_3-way'!Y513+4*PI())/3)</f>
        <v>-0.52786146396957956</v>
      </c>
      <c r="AF513" s="11">
        <f>-'OddsRatio_working_3-way'!U513/(3*'OddsRatio_working_3-way'!X513^(1/3))*COS(('OddsRatio_working_3-way'!Y513)/3)</f>
        <v>0.53526894949200987</v>
      </c>
      <c r="AG513" s="11">
        <f>-'OddsRatio_working_3-way'!U513/(3*'OddsRatio_working_3-way'!X513^(1/3))*COS(('OddsRatio_working_3-way'!Y513+2*PI())/3)</f>
        <v>-0.37901392546099</v>
      </c>
      <c r="AH513" s="11">
        <f>-'OddsRatio_working_3-way'!U513/(3*'OddsRatio_working_3-way'!X513^(1/3))*COS(('OddsRatio_working_3-way'!Y513+4*PI())/3)</f>
        <v>-0.15625502403101998</v>
      </c>
      <c r="AI513" s="11">
        <f>'OddsRatio_working_3-way'!U513/(3*'OddsRatio_working_3-way'!X513^(1/3))*SIN(('OddsRatio_working_3-way'!Y513)/3)</f>
        <v>-0.12860991170497876</v>
      </c>
      <c r="AJ513" s="11">
        <f>'OddsRatio_working_3-way'!U513/(3*'OddsRatio_working_3-way'!X513^(1/3))*SIN(('OddsRatio_working_3-way'!Y513+2*PI())/3)</f>
        <v>-0.39925155226460091</v>
      </c>
      <c r="AK513" s="11">
        <f>'OddsRatio_working_3-way'!U513/(3*'OddsRatio_working_3-way'!X513^(1/3))*SIN(('OddsRatio_working_3-way'!Y513+4*PI())/3)</f>
        <v>0.52786146396957945</v>
      </c>
      <c r="AL513" s="11">
        <f>'OddsRatio_working_3-way'!Z513+'OddsRatio_working_3-way'!AF513</f>
        <v>1.07053789898402</v>
      </c>
      <c r="AM513" s="11">
        <f>'OddsRatio_working_3-way'!AA513+'OddsRatio_working_3-way'!AG513</f>
        <v>-0.75802785092198</v>
      </c>
      <c r="AN513" s="11">
        <f>'OddsRatio_working_3-way'!AB513+'OddsRatio_working_3-way'!AH513</f>
        <v>-0.31251004806203997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1.07053789898402</v>
      </c>
      <c r="AS513" s="11">
        <f>IF(('OddsRatio_working_3-way'!X513=0),IF(Q513&gt;0,-Q513^(1/3),(-Q513)^(1/3)),'OddsRatio_working_3-way'!AM513-'OddsRatio_working_3-way'!R513/3)</f>
        <v>-0.75802785092198</v>
      </c>
      <c r="AT513" s="11">
        <f>IF(('OddsRatio_working_3-way'!X513=0),IF(Q513&gt;0,-Q513^(1/3),(-Q513)^(1/3)),'OddsRatio_working_3-way'!AN513-'OddsRatio_working_3-way'!R513/3)</f>
        <v>-0.31251004806203997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2.11</v>
      </c>
      <c r="B514" s="4">
        <f>IF('True_Odds_Calculator_3-way'!B515="","",'True_Odds_Calculator_3-way'!B515)</f>
        <v>3.46</v>
      </c>
      <c r="C514" s="4">
        <f>IF('True_Odds_Calculator_3-way'!C515="","",'True_Odds_Calculator_3-way'!C515)</f>
        <v>3.62</v>
      </c>
      <c r="D514" s="9">
        <f t="shared" si="104"/>
        <v>0.45890273239578944</v>
      </c>
      <c r="E514" s="9">
        <f t="shared" si="105"/>
        <v>0.27676566441689554</v>
      </c>
      <c r="F514" s="9">
        <f t="shared" si="106"/>
        <v>0.26433160318731541</v>
      </c>
      <c r="G514" s="9">
        <f t="shared" si="107"/>
        <v>1.0622621776834773</v>
      </c>
      <c r="H514" s="9">
        <f t="shared" si="108"/>
        <v>2.1791110172286596</v>
      </c>
      <c r="I514" s="9">
        <f t="shared" si="109"/>
        <v>3.6131649571013535</v>
      </c>
      <c r="J514" s="9">
        <f t="shared" si="110"/>
        <v>3.7831269055307097</v>
      </c>
      <c r="K514" s="11">
        <f t="shared" si="111"/>
        <v>0.47393364928909953</v>
      </c>
      <c r="L514" s="11">
        <f t="shared" si="112"/>
        <v>0.28901734104046245</v>
      </c>
      <c r="M514" s="11">
        <f t="shared" si="113"/>
        <v>0.27624309392265195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-0.27070249126576007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0.23421975609966517</v>
      </c>
      <c r="Q514" s="11">
        <f>2*'OddsRatio_working_3-way'!K514*'OddsRatio_working_3-way'!L514*'OddsRatio_working_3-way'!M514</f>
        <v>7.5676819418308616E-2</v>
      </c>
      <c r="R514" s="11">
        <f t="shared" si="114"/>
        <v>0</v>
      </c>
      <c r="S514" s="11">
        <f t="shared" si="115"/>
        <v>-0.86522940740032472</v>
      </c>
      <c r="T514" s="11">
        <f t="shared" si="116"/>
        <v>-0.27955715909541995</v>
      </c>
      <c r="U514" s="11">
        <f>'OddsRatio_working_3-way'!S514-'OddsRatio_working_3-way'!R514^2/3</f>
        <v>-0.86522940740032472</v>
      </c>
      <c r="V514" s="11">
        <f>'OddsRatio_working_3-way'!S514*'OddsRatio_working_3-way'!R514/3-2*'OddsRatio_working_3-way'!R514^3/27-'OddsRatio_working_3-way'!T514</f>
        <v>0.27955715909541995</v>
      </c>
      <c r="W514" s="11">
        <f>'OddsRatio_working_3-way'!V514^2+4*'OddsRatio_working_3-way'!U514^3/27</f>
        <v>-1.7807751337375416E-2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0.15488702054955844</v>
      </c>
      <c r="Y514" s="11">
        <f>IF('OddsRatio_working_3-way'!W514&gt;=0,IF('OddsRatio_working_3-way'!V514+SQRT('OddsRatio_working_3-way'!W514)&gt;0,0,PI()),ACOS('OddsRatio_working_3-way'!V514/(2*'OddsRatio_working_3-way'!X514)))</f>
        <v>0.44536128938290931</v>
      </c>
      <c r="Z514" s="11">
        <f>'OddsRatio_working_3-way'!X514^(1/3)*COS('OddsRatio_working_3-way'!Y514/3)</f>
        <v>0.53113108884173854</v>
      </c>
      <c r="AA514" s="11">
        <f>'OddsRatio_working_3-way'!X514^(1/3)*COS(('OddsRatio_working_3-way'!Y514+2*PI())/3)</f>
        <v>-0.33435636284471865</v>
      </c>
      <c r="AB514" s="11">
        <f>'OddsRatio_working_3-way'!X514^(1/3)*COS(('OddsRatio_working_3-way'!Y514+4*PI())/3)</f>
        <v>-0.19677472599702006</v>
      </c>
      <c r="AC514" s="11">
        <f>'OddsRatio_working_3-way'!X514^(1/3)*SIN('OddsRatio_working_3-way'!Y514/3)</f>
        <v>7.9432795069568227E-2</v>
      </c>
      <c r="AD514" s="11">
        <f>'OddsRatio_working_3-way'!X514^(1/3)*SIN(('OddsRatio_working_3-way'!Y514+2*PI())/3)</f>
        <v>0.42025661814185117</v>
      </c>
      <c r="AE514" s="11">
        <f>'OddsRatio_working_3-way'!X514^(1/3)*SIN(('OddsRatio_working_3-way'!Y514+4*PI())/3)</f>
        <v>-0.4996894132114193</v>
      </c>
      <c r="AF514" s="11">
        <f>-'OddsRatio_working_3-way'!U514/(3*'OddsRatio_working_3-way'!X514^(1/3))*COS(('OddsRatio_working_3-way'!Y514)/3)</f>
        <v>0.53113108884173876</v>
      </c>
      <c r="AG514" s="11">
        <f>-'OddsRatio_working_3-way'!U514/(3*'OddsRatio_working_3-way'!X514^(1/3))*COS(('OddsRatio_working_3-way'!Y514+2*PI())/3)</f>
        <v>-0.33435636284471881</v>
      </c>
      <c r="AH514" s="11">
        <f>-'OddsRatio_working_3-way'!U514/(3*'OddsRatio_working_3-way'!X514^(1/3))*COS(('OddsRatio_working_3-way'!Y514+4*PI())/3)</f>
        <v>-0.19677472599702014</v>
      </c>
      <c r="AI514" s="11">
        <f>'OddsRatio_working_3-way'!U514/(3*'OddsRatio_working_3-way'!X514^(1/3))*SIN(('OddsRatio_working_3-way'!Y514)/3)</f>
        <v>-7.9432795069568268E-2</v>
      </c>
      <c r="AJ514" s="11">
        <f>'OddsRatio_working_3-way'!U514/(3*'OddsRatio_working_3-way'!X514^(1/3))*SIN(('OddsRatio_working_3-way'!Y514+2*PI())/3)</f>
        <v>-0.42025661814185133</v>
      </c>
      <c r="AK514" s="11">
        <f>'OddsRatio_working_3-way'!U514/(3*'OddsRatio_working_3-way'!X514^(1/3))*SIN(('OddsRatio_working_3-way'!Y514+4*PI())/3)</f>
        <v>0.49968941321141946</v>
      </c>
      <c r="AL514" s="11">
        <f>'OddsRatio_working_3-way'!Z514+'OddsRatio_working_3-way'!AF514</f>
        <v>1.0622621776834773</v>
      </c>
      <c r="AM514" s="11">
        <f>'OddsRatio_working_3-way'!AA514+'OddsRatio_working_3-way'!AG514</f>
        <v>-0.6687127256894374</v>
      </c>
      <c r="AN514" s="11">
        <f>'OddsRatio_working_3-way'!AB514+'OddsRatio_working_3-way'!AH514</f>
        <v>-0.39354945199404023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1.0622621776834773</v>
      </c>
      <c r="AS514" s="11">
        <f>IF(('OddsRatio_working_3-way'!X514=0),IF(Q514&gt;0,-Q514^(1/3),(-Q514)^(1/3)),'OddsRatio_working_3-way'!AM514-'OddsRatio_working_3-way'!R514/3)</f>
        <v>-0.6687127256894374</v>
      </c>
      <c r="AT514" s="11">
        <f>IF(('OddsRatio_working_3-way'!X514=0),IF(Q514&gt;0,-Q514^(1/3),(-Q514)^(1/3)),'OddsRatio_working_3-way'!AN514-'OddsRatio_working_3-way'!R514/3)</f>
        <v>-0.39354945199404023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1.54</v>
      </c>
      <c r="B515" s="4">
        <f>IF('True_Odds_Calculator_3-way'!B516="","",'True_Odds_Calculator_3-way'!B516)</f>
        <v>4.04</v>
      </c>
      <c r="C515" s="4">
        <f>IF('True_Odds_Calculator_3-way'!C516="","",'True_Odds_Calculator_3-way'!C516)</f>
        <v>6.76</v>
      </c>
      <c r="D515" s="9">
        <f t="shared" si="104"/>
        <v>0.63005575414119575</v>
      </c>
      <c r="E515" s="9">
        <f t="shared" si="105"/>
        <v>0.23226107920051586</v>
      </c>
      <c r="F515" s="9">
        <f t="shared" si="106"/>
        <v>0.13768316665828823</v>
      </c>
      <c r="G515" s="9">
        <f t="shared" si="107"/>
        <v>1.0873354179732422</v>
      </c>
      <c r="H515" s="9">
        <f t="shared" si="108"/>
        <v>1.5871611257055509</v>
      </c>
      <c r="I515" s="9">
        <f t="shared" si="109"/>
        <v>4.3054996706386568</v>
      </c>
      <c r="J515" s="9">
        <f t="shared" si="110"/>
        <v>7.263052007525876</v>
      </c>
      <c r="K515" s="11">
        <f t="shared" si="111"/>
        <v>0.64935064935064934</v>
      </c>
      <c r="L515" s="11">
        <f t="shared" si="112"/>
        <v>0.24752475247524752</v>
      </c>
      <c r="M515" s="11">
        <f t="shared" si="113"/>
        <v>0.14792899408284024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-0.22482315856268631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0.22207419389445282</v>
      </c>
      <c r="Q515" s="11">
        <f>2*'OddsRatio_working_3-way'!K515*'OddsRatio_working_3-way'!L515*'OddsRatio_working_3-way'!M515</f>
        <v>4.7553360576970634E-2</v>
      </c>
      <c r="R515" s="11">
        <f t="shared" si="114"/>
        <v>0</v>
      </c>
      <c r="S515" s="11">
        <f t="shared" si="115"/>
        <v>-0.98777276911414347</v>
      </c>
      <c r="T515" s="11">
        <f t="shared" si="116"/>
        <v>-0.21151451158761106</v>
      </c>
      <c r="U515" s="11">
        <f>'OddsRatio_working_3-way'!S515-'OddsRatio_working_3-way'!R515^2/3</f>
        <v>-0.98777276911414347</v>
      </c>
      <c r="V515" s="11">
        <f>'OddsRatio_working_3-way'!S515*'OddsRatio_working_3-way'!R515/3-2*'OddsRatio_working_3-way'!R515^3/27-'OddsRatio_working_3-way'!T515</f>
        <v>0.21151451158761106</v>
      </c>
      <c r="W515" s="11">
        <f>'OddsRatio_working_3-way'!V515^2+4*'OddsRatio_working_3-way'!U515^3/27</f>
        <v>-9.8041610622453368E-2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0.18893120390409243</v>
      </c>
      <c r="Y515" s="11">
        <f>IF('OddsRatio_working_3-way'!W515&gt;=0,IF('OddsRatio_working_3-way'!V515+SQRT('OddsRatio_working_3-way'!W515)&gt;0,0,PI()),ACOS('OddsRatio_working_3-way'!V515/(2*'OddsRatio_working_3-way'!X515)))</f>
        <v>0.97669299473804128</v>
      </c>
      <c r="Z515" s="11">
        <f>'OddsRatio_working_3-way'!X515^(1/3)*COS('OddsRatio_working_3-way'!Y515/3)</f>
        <v>0.54366770898662098</v>
      </c>
      <c r="AA515" s="11">
        <f>'OddsRatio_working_3-way'!X515^(1/3)*COS(('OddsRatio_working_3-way'!Y515+2*PI())/3)</f>
        <v>-0.43077490939249286</v>
      </c>
      <c r="AB515" s="11">
        <f>'OddsRatio_working_3-way'!X515^(1/3)*COS(('OddsRatio_working_3-way'!Y515+4*PI())/3)</f>
        <v>-0.11289279959412828</v>
      </c>
      <c r="AC515" s="11">
        <f>'OddsRatio_working_3-way'!X515^(1/3)*SIN('OddsRatio_working_3-way'!Y515/3)</f>
        <v>0.18352932166265221</v>
      </c>
      <c r="AD515" s="11">
        <f>'OddsRatio_working_3-way'!X515^(1/3)*SIN(('OddsRatio_working_3-way'!Y515+2*PI())/3)</f>
        <v>0.37906538636837311</v>
      </c>
      <c r="AE515" s="11">
        <f>'OddsRatio_working_3-way'!X515^(1/3)*SIN(('OddsRatio_working_3-way'!Y515+4*PI())/3)</f>
        <v>-0.56259470803102518</v>
      </c>
      <c r="AF515" s="11">
        <f>-'OddsRatio_working_3-way'!U515/(3*'OddsRatio_working_3-way'!X515^(1/3))*COS(('OddsRatio_working_3-way'!Y515)/3)</f>
        <v>0.54366770898662109</v>
      </c>
      <c r="AG515" s="11">
        <f>-'OddsRatio_working_3-way'!U515/(3*'OddsRatio_working_3-way'!X515^(1/3))*COS(('OddsRatio_working_3-way'!Y515+2*PI())/3)</f>
        <v>-0.43077490939249297</v>
      </c>
      <c r="AH515" s="11">
        <f>-'OddsRatio_working_3-way'!U515/(3*'OddsRatio_working_3-way'!X515^(1/3))*COS(('OddsRatio_working_3-way'!Y515+4*PI())/3)</f>
        <v>-0.11289279959412829</v>
      </c>
      <c r="AI515" s="11">
        <f>'OddsRatio_working_3-way'!U515/(3*'OddsRatio_working_3-way'!X515^(1/3))*SIN(('OddsRatio_working_3-way'!Y515)/3)</f>
        <v>-0.18352932166265223</v>
      </c>
      <c r="AJ515" s="11">
        <f>'OddsRatio_working_3-way'!U515/(3*'OddsRatio_working_3-way'!X515^(1/3))*SIN(('OddsRatio_working_3-way'!Y515+2*PI())/3)</f>
        <v>-0.37906538636837317</v>
      </c>
      <c r="AK515" s="11">
        <f>'OddsRatio_working_3-way'!U515/(3*'OddsRatio_working_3-way'!X515^(1/3))*SIN(('OddsRatio_working_3-way'!Y515+4*PI())/3)</f>
        <v>0.56259470803102529</v>
      </c>
      <c r="AL515" s="11">
        <f>'OddsRatio_working_3-way'!Z515+'OddsRatio_working_3-way'!AF515</f>
        <v>1.0873354179732422</v>
      </c>
      <c r="AM515" s="11">
        <f>'OddsRatio_working_3-way'!AA515+'OddsRatio_working_3-way'!AG515</f>
        <v>-0.86154981878498582</v>
      </c>
      <c r="AN515" s="11">
        <f>'OddsRatio_working_3-way'!AB515+'OddsRatio_working_3-way'!AH515</f>
        <v>-0.22578559918825658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1.0873354179732422</v>
      </c>
      <c r="AS515" s="11">
        <f>IF(('OddsRatio_working_3-way'!X515=0),IF(Q515&gt;0,-Q515^(1/3),(-Q515)^(1/3)),'OddsRatio_working_3-way'!AM515-'OddsRatio_working_3-way'!R515/3)</f>
        <v>-0.86154981878498582</v>
      </c>
      <c r="AT515" s="11">
        <f>IF(('OddsRatio_working_3-way'!X515=0),IF(Q515&gt;0,-Q515^(1/3),(-Q515)^(1/3)),'OddsRatio_working_3-way'!AN515-'OddsRatio_working_3-way'!R515/3)</f>
        <v>-0.22578559918825658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2.2799999999999998</v>
      </c>
      <c r="B516" s="4">
        <f>IF('True_Odds_Calculator_3-way'!B517="","",'True_Odds_Calculator_3-way'!B517)</f>
        <v>3.36</v>
      </c>
      <c r="C516" s="4">
        <f>IF('True_Odds_Calculator_3-way'!C517="","",'True_Odds_Calculator_3-way'!C517)</f>
        <v>3.29</v>
      </c>
      <c r="D516" s="9">
        <f t="shared" ref="D516:D579" si="117">(K516/(AR516+K516-(AR516*K516)))</f>
        <v>0.42368703334815844</v>
      </c>
      <c r="E516" s="9">
        <f t="shared" ref="E516:E579" si="118">(L516/(AR516+L516-(AR516*L516)))</f>
        <v>0.28506847682787551</v>
      </c>
      <c r="F516" s="9">
        <f t="shared" ref="F516:F579" si="119">(M516/(AR516+M516-(AR516*M516)))</f>
        <v>0.291244489823966</v>
      </c>
      <c r="G516" s="9">
        <f t="shared" ref="G516:G579" si="120">AR516</f>
        <v>1.0626818140709289</v>
      </c>
      <c r="H516" s="9">
        <f t="shared" ref="H516:H579" si="121">IF(A516="","",1/D516)</f>
        <v>2.3602327220107893</v>
      </c>
      <c r="I516" s="9">
        <f t="shared" ref="I516:I579" si="122">IF(B516="","",1/E516)</f>
        <v>3.5079290812073918</v>
      </c>
      <c r="J516" s="9">
        <f t="shared" ref="J516:J579" si="123">IF(C516="","",1/F516)</f>
        <v>3.4335413542224269</v>
      </c>
      <c r="K516" s="11">
        <f t="shared" ref="K516:K579" si="124">1/A516</f>
        <v>0.43859649122807021</v>
      </c>
      <c r="L516" s="11">
        <f t="shared" ref="L516:L579" si="125">1/B516</f>
        <v>0.29761904761904762</v>
      </c>
      <c r="M516" s="11">
        <f t="shared" ref="M516:M579" si="126">1/C516</f>
        <v>0.303951367781155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-0.27446529190250202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0.23527981554697286</v>
      </c>
      <c r="Q516" s="11">
        <f>2*'OddsRatio_working_3-way'!K516*'OddsRatio_working_3-way'!L516*'OddsRatio_working_3-way'!M516</f>
        <v>7.9352382983801956E-2</v>
      </c>
      <c r="R516" s="11">
        <f t="shared" ref="R516:R579" si="127">O516/N516</f>
        <v>0</v>
      </c>
      <c r="S516" s="11">
        <f t="shared" ref="S516:S579" si="128">P516/N516</f>
        <v>-0.85722975723484562</v>
      </c>
      <c r="T516" s="11">
        <f t="shared" ref="T516:T579" si="129">Q516/N516</f>
        <v>-0.28911627562726661</v>
      </c>
      <c r="U516" s="11">
        <f>'OddsRatio_working_3-way'!S516-'OddsRatio_working_3-way'!R516^2/3</f>
        <v>-0.85722975723484562</v>
      </c>
      <c r="V516" s="11">
        <f>'OddsRatio_working_3-way'!S516*'OddsRatio_working_3-way'!R516/3-2*'OddsRatio_working_3-way'!R516^3/27-'OddsRatio_working_3-way'!T516</f>
        <v>0.28911627562726661</v>
      </c>
      <c r="W516" s="11">
        <f>'OddsRatio_working_3-way'!V516^2+4*'OddsRatio_working_3-way'!U516^3/27</f>
        <v>-9.7346182259660796E-3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0.15274393527939797</v>
      </c>
      <c r="Y516" s="11">
        <f>IF('OddsRatio_working_3-way'!W516&gt;=0,IF('OddsRatio_working_3-way'!V516+SQRT('OddsRatio_working_3-way'!W516)&gt;0,0,PI()),ACOS('OddsRatio_working_3-way'!V516/(2*'OddsRatio_working_3-way'!X516)))</f>
        <v>0.3288685900646755</v>
      </c>
      <c r="Z516" s="11">
        <f>'OddsRatio_working_3-way'!X516^(1/3)*COS('OddsRatio_working_3-way'!Y516/3)</f>
        <v>0.53134090703546444</v>
      </c>
      <c r="AA516" s="11">
        <f>'OddsRatio_working_3-way'!X516^(1/3)*COS(('OddsRatio_working_3-way'!Y516+2*PI())/3)</f>
        <v>-0.31631697059204761</v>
      </c>
      <c r="AB516" s="11">
        <f>'OddsRatio_working_3-way'!X516^(1/3)*COS(('OddsRatio_working_3-way'!Y516+4*PI())/3)</f>
        <v>-0.21502393644341675</v>
      </c>
      <c r="AC516" s="11">
        <f>'OddsRatio_working_3-way'!X516^(1/3)*SIN('OddsRatio_working_3-way'!Y516/3)</f>
        <v>5.8481560532745981E-2</v>
      </c>
      <c r="AD516" s="11">
        <f>'OddsRatio_working_3-way'!X516^(1/3)*SIN(('OddsRatio_working_3-way'!Y516+2*PI())/3)</f>
        <v>0.43091394329620503</v>
      </c>
      <c r="AE516" s="11">
        <f>'OddsRatio_working_3-way'!X516^(1/3)*SIN(('OddsRatio_working_3-way'!Y516+4*PI())/3)</f>
        <v>-0.48939550382895097</v>
      </c>
      <c r="AF516" s="11">
        <f>-'OddsRatio_working_3-way'!U516/(3*'OddsRatio_working_3-way'!X516^(1/3))*COS(('OddsRatio_working_3-way'!Y516)/3)</f>
        <v>0.53134090703546433</v>
      </c>
      <c r="AG516" s="11">
        <f>-'OddsRatio_working_3-way'!U516/(3*'OddsRatio_working_3-way'!X516^(1/3))*COS(('OddsRatio_working_3-way'!Y516+2*PI())/3)</f>
        <v>-0.31631697059204755</v>
      </c>
      <c r="AH516" s="11">
        <f>-'OddsRatio_working_3-way'!U516/(3*'OddsRatio_working_3-way'!X516^(1/3))*COS(('OddsRatio_working_3-way'!Y516+4*PI())/3)</f>
        <v>-0.21502393644341672</v>
      </c>
      <c r="AI516" s="11">
        <f>'OddsRatio_working_3-way'!U516/(3*'OddsRatio_working_3-way'!X516^(1/3))*SIN(('OddsRatio_working_3-way'!Y516)/3)</f>
        <v>-5.8481560532745974E-2</v>
      </c>
      <c r="AJ516" s="11">
        <f>'OddsRatio_working_3-way'!U516/(3*'OddsRatio_working_3-way'!X516^(1/3))*SIN(('OddsRatio_working_3-way'!Y516+2*PI())/3)</f>
        <v>-0.43091394329620492</v>
      </c>
      <c r="AK516" s="11">
        <f>'OddsRatio_working_3-way'!U516/(3*'OddsRatio_working_3-way'!X516^(1/3))*SIN(('OddsRatio_working_3-way'!Y516+4*PI())/3)</f>
        <v>0.48939550382895086</v>
      </c>
      <c r="AL516" s="11">
        <f>'OddsRatio_working_3-way'!Z516+'OddsRatio_working_3-way'!AF516</f>
        <v>1.0626818140709289</v>
      </c>
      <c r="AM516" s="11">
        <f>'OddsRatio_working_3-way'!AA516+'OddsRatio_working_3-way'!AG516</f>
        <v>-0.63263394118409511</v>
      </c>
      <c r="AN516" s="11">
        <f>'OddsRatio_working_3-way'!AB516+'OddsRatio_working_3-way'!AH516</f>
        <v>-0.43004787288683344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1.0626818140709289</v>
      </c>
      <c r="AS516" s="11">
        <f>IF(('OddsRatio_working_3-way'!X516=0),IF(Q516&gt;0,-Q516^(1/3),(-Q516)^(1/3)),'OddsRatio_working_3-way'!AM516-'OddsRatio_working_3-way'!R516/3)</f>
        <v>-0.63263394118409511</v>
      </c>
      <c r="AT516" s="11">
        <f>IF(('OddsRatio_working_3-way'!X516=0),IF(Q516&gt;0,-Q516^(1/3),(-Q516)^(1/3)),'OddsRatio_working_3-way'!AN516-'OddsRatio_working_3-way'!R516/3)</f>
        <v>-0.43004787288683344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4.4800000000000004</v>
      </c>
      <c r="B517" s="4">
        <f>IF('True_Odds_Calculator_3-way'!B518="","",'True_Odds_Calculator_3-way'!B518)</f>
        <v>3.56</v>
      </c>
      <c r="C517" s="4">
        <f>IF('True_Odds_Calculator_3-way'!C518="","",'True_Odds_Calculator_3-way'!C518)</f>
        <v>1.86</v>
      </c>
      <c r="D517" s="9">
        <f t="shared" si="117"/>
        <v>0.2117250381414939</v>
      </c>
      <c r="E517" s="9">
        <f t="shared" si="118"/>
        <v>0.26746282864957671</v>
      </c>
      <c r="F517" s="9">
        <f t="shared" si="119"/>
        <v>0.52081213320892972</v>
      </c>
      <c r="G517" s="9">
        <f t="shared" si="120"/>
        <v>1.0698583201393657</v>
      </c>
      <c r="H517" s="9">
        <f t="shared" si="121"/>
        <v>4.7231069540849919</v>
      </c>
      <c r="I517" s="9">
        <f t="shared" si="122"/>
        <v>3.7388372995567756</v>
      </c>
      <c r="J517" s="9">
        <f t="shared" si="123"/>
        <v>1.9200781553198543</v>
      </c>
      <c r="K517" s="11">
        <f t="shared" si="124"/>
        <v>0.2232142857142857</v>
      </c>
      <c r="L517" s="11">
        <f t="shared" si="125"/>
        <v>0.2808988764044944</v>
      </c>
      <c r="M517" s="11">
        <f t="shared" si="126"/>
        <v>0.5376344086021505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-0.2582716305079481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0.23259915600890591</v>
      </c>
      <c r="Q517" s="11">
        <f>2*'OddsRatio_working_3-way'!K517*'OddsRatio_working_3-way'!L517*'OddsRatio_working_3-way'!M517</f>
        <v>6.7420045219972718E-2</v>
      </c>
      <c r="R517" s="11">
        <f t="shared" si="127"/>
        <v>0</v>
      </c>
      <c r="S517" s="11">
        <f t="shared" si="128"/>
        <v>-0.9005989374498794</v>
      </c>
      <c r="T517" s="11">
        <f t="shared" si="129"/>
        <v>-0.26104317027532731</v>
      </c>
      <c r="U517" s="11">
        <f>'OddsRatio_working_3-way'!S517-'OddsRatio_working_3-way'!R517^2/3</f>
        <v>-0.9005989374498794</v>
      </c>
      <c r="V517" s="11">
        <f>'OddsRatio_working_3-way'!S517*'OddsRatio_working_3-way'!R517/3-2*'OddsRatio_working_3-way'!R517^3/27-'OddsRatio_working_3-way'!T517</f>
        <v>0.26104317027532731</v>
      </c>
      <c r="W517" s="11">
        <f>'OddsRatio_working_3-way'!V517^2+4*'OddsRatio_working_3-way'!U517^3/27</f>
        <v>-4.0072224256820901E-2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0.16448082031365727</v>
      </c>
      <c r="Y517" s="11">
        <f>IF('OddsRatio_working_3-way'!W517&gt;=0,IF('OddsRatio_working_3-way'!V517+SQRT('OddsRatio_working_3-way'!W517)&gt;0,0,PI()),ACOS('OddsRatio_working_3-way'!V517/(2*'OddsRatio_working_3-way'!X517)))</f>
        <v>0.65419703152904507</v>
      </c>
      <c r="Z517" s="11">
        <f>'OddsRatio_working_3-way'!X517^(1/3)*COS('OddsRatio_working_3-way'!Y517/3)</f>
        <v>0.53492916006968294</v>
      </c>
      <c r="AA517" s="11">
        <f>'OddsRatio_working_3-way'!X517^(1/3)*COS(('OddsRatio_working_3-way'!Y517+2*PI())/3)</f>
        <v>-0.37011851148818375</v>
      </c>
      <c r="AB517" s="11">
        <f>'OddsRatio_working_3-way'!X517^(1/3)*COS(('OddsRatio_working_3-way'!Y517+4*PI())/3)</f>
        <v>-0.16481064858149957</v>
      </c>
      <c r="AC517" s="11">
        <f>'OddsRatio_working_3-way'!X517^(1/3)*SIN('OddsRatio_working_3-way'!Y517/3)</f>
        <v>0.11853454991592115</v>
      </c>
      <c r="AD517" s="11">
        <f>'OddsRatio_working_3-way'!X517^(1/3)*SIN(('OddsRatio_working_3-way'!Y517+2*PI())/3)</f>
        <v>0.40399496688745729</v>
      </c>
      <c r="AE517" s="11">
        <f>'OddsRatio_working_3-way'!X517^(1/3)*SIN(('OddsRatio_working_3-way'!Y517+4*PI())/3)</f>
        <v>-0.52252951680337834</v>
      </c>
      <c r="AF517" s="11">
        <f>-'OddsRatio_working_3-way'!U517/(3*'OddsRatio_working_3-way'!X517^(1/3))*COS(('OddsRatio_working_3-way'!Y517)/3)</f>
        <v>0.53492916006968283</v>
      </c>
      <c r="AG517" s="11">
        <f>-'OddsRatio_working_3-way'!U517/(3*'OddsRatio_working_3-way'!X517^(1/3))*COS(('OddsRatio_working_3-way'!Y517+2*PI())/3)</f>
        <v>-0.37011851148818364</v>
      </c>
      <c r="AH517" s="11">
        <f>-'OddsRatio_working_3-way'!U517/(3*'OddsRatio_working_3-way'!X517^(1/3))*COS(('OddsRatio_working_3-way'!Y517+4*PI())/3)</f>
        <v>-0.16481064858149955</v>
      </c>
      <c r="AI517" s="11">
        <f>'OddsRatio_working_3-way'!U517/(3*'OddsRatio_working_3-way'!X517^(1/3))*SIN(('OddsRatio_working_3-way'!Y517)/3)</f>
        <v>-0.11853454991592112</v>
      </c>
      <c r="AJ517" s="11">
        <f>'OddsRatio_working_3-way'!U517/(3*'OddsRatio_working_3-way'!X517^(1/3))*SIN(('OddsRatio_working_3-way'!Y517+2*PI())/3)</f>
        <v>-0.40399496688745717</v>
      </c>
      <c r="AK517" s="11">
        <f>'OddsRatio_working_3-way'!U517/(3*'OddsRatio_working_3-way'!X517^(1/3))*SIN(('OddsRatio_working_3-way'!Y517+4*PI())/3)</f>
        <v>0.52252951680337822</v>
      </c>
      <c r="AL517" s="11">
        <f>'OddsRatio_working_3-way'!Z517+'OddsRatio_working_3-way'!AF517</f>
        <v>1.0698583201393657</v>
      </c>
      <c r="AM517" s="11">
        <f>'OddsRatio_working_3-way'!AA517+'OddsRatio_working_3-way'!AG517</f>
        <v>-0.7402370229763674</v>
      </c>
      <c r="AN517" s="11">
        <f>'OddsRatio_working_3-way'!AB517+'OddsRatio_working_3-way'!AH517</f>
        <v>-0.32962129716299915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1.0698583201393657</v>
      </c>
      <c r="AS517" s="11">
        <f>IF(('OddsRatio_working_3-way'!X517=0),IF(Q517&gt;0,-Q517^(1/3),(-Q517)^(1/3)),'OddsRatio_working_3-way'!AM517-'OddsRatio_working_3-way'!R517/3)</f>
        <v>-0.7402370229763674</v>
      </c>
      <c r="AT517" s="11">
        <f>IF(('OddsRatio_working_3-way'!X517=0),IF(Q517&gt;0,-Q517^(1/3),(-Q517)^(1/3)),'OddsRatio_working_3-way'!AN517-'OddsRatio_working_3-way'!R517/3)</f>
        <v>-0.32962129716299915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2.2999999999999998</v>
      </c>
      <c r="B518" s="4">
        <f>IF('True_Odds_Calculator_3-way'!B519="","",'True_Odds_Calculator_3-way'!B519)</f>
        <v>3.36</v>
      </c>
      <c r="C518" s="4">
        <f>IF('True_Odds_Calculator_3-way'!C519="","",'True_Odds_Calculator_3-way'!C519)</f>
        <v>3.26</v>
      </c>
      <c r="D518" s="9">
        <f t="shared" si="117"/>
        <v>0.42029690542026144</v>
      </c>
      <c r="E518" s="9">
        <f t="shared" si="118"/>
        <v>0.2853957576386798</v>
      </c>
      <c r="F518" s="9">
        <f t="shared" si="119"/>
        <v>0.29430733694105882</v>
      </c>
      <c r="G518" s="9">
        <f t="shared" si="120"/>
        <v>1.0609772558832948</v>
      </c>
      <c r="H518" s="9">
        <f t="shared" si="121"/>
        <v>2.3792704326482834</v>
      </c>
      <c r="I518" s="9">
        <f t="shared" si="122"/>
        <v>3.5039063238845762</v>
      </c>
      <c r="J518" s="9">
        <f t="shared" si="123"/>
        <v>3.3978085982962458</v>
      </c>
      <c r="K518" s="11">
        <f t="shared" si="124"/>
        <v>0.43478260869565222</v>
      </c>
      <c r="L518" s="11">
        <f t="shared" si="125"/>
        <v>0.29761904761904762</v>
      </c>
      <c r="M518" s="11">
        <f t="shared" si="126"/>
        <v>0.30674846625766872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-0.27521942359232299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0.23498329713320376</v>
      </c>
      <c r="Q518" s="11">
        <f>2*'OddsRatio_working_3-way'!K518*'OddsRatio_working_3-way'!L518*'OddsRatio_working_3-way'!M518</f>
        <v>7.9386249031487763E-2</v>
      </c>
      <c r="R518" s="11">
        <f t="shared" si="127"/>
        <v>0</v>
      </c>
      <c r="S518" s="11">
        <f t="shared" si="128"/>
        <v>-0.85380346367297033</v>
      </c>
      <c r="T518" s="11">
        <f t="shared" si="129"/>
        <v>-0.2884471161057332</v>
      </c>
      <c r="U518" s="11">
        <f>'OddsRatio_working_3-way'!S518-'OddsRatio_working_3-way'!R518^2/3</f>
        <v>-0.85380346367297033</v>
      </c>
      <c r="V518" s="11">
        <f>'OddsRatio_working_3-way'!S518*'OddsRatio_working_3-way'!R518/3-2*'OddsRatio_working_3-way'!R518^3/27-'OddsRatio_working_3-way'!T518</f>
        <v>0.2884471161057332</v>
      </c>
      <c r="W518" s="11">
        <f>'OddsRatio_working_3-way'!V518^2+4*'OddsRatio_working_3-way'!U518^3/27</f>
        <v>-9.0065503495331961E-3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0.151829089060074</v>
      </c>
      <c r="Y518" s="11">
        <f>IF('OddsRatio_working_3-way'!W518&gt;=0,IF('OddsRatio_working_3-way'!V518+SQRT('OddsRatio_working_3-way'!W518)&gt;0,0,PI()),ACOS('OddsRatio_working_3-way'!V518/(2*'OddsRatio_working_3-way'!X518)))</f>
        <v>0.31785721503830078</v>
      </c>
      <c r="Z518" s="11">
        <f>'OddsRatio_working_3-way'!X518^(1/3)*COS('OddsRatio_working_3-way'!Y518/3)</f>
        <v>0.53048862794164753</v>
      </c>
      <c r="AA518" s="11">
        <f>'OddsRatio_working_3-way'!X518^(1/3)*COS(('OddsRatio_working_3-way'!Y518+2*PI())/3)</f>
        <v>-0.31410357754165352</v>
      </c>
      <c r="AB518" s="11">
        <f>'OddsRatio_working_3-way'!X518^(1/3)*COS(('OddsRatio_working_3-way'!Y518+4*PI())/3)</f>
        <v>-0.21638505039999434</v>
      </c>
      <c r="AC518" s="11">
        <f>'OddsRatio_working_3-way'!X518^(1/3)*SIN('OddsRatio_working_3-way'!Y518/3)</f>
        <v>5.6417817950050887E-2</v>
      </c>
      <c r="AD518" s="11">
        <f>'OddsRatio_working_3-way'!X518^(1/3)*SIN(('OddsRatio_working_3-way'!Y518+2*PI())/3)</f>
        <v>0.43120771924119272</v>
      </c>
      <c r="AE518" s="11">
        <f>'OddsRatio_working_3-way'!X518^(1/3)*SIN(('OddsRatio_working_3-way'!Y518+4*PI())/3)</f>
        <v>-0.48762553719124346</v>
      </c>
      <c r="AF518" s="11">
        <f>-'OddsRatio_working_3-way'!U518/(3*'OddsRatio_working_3-way'!X518^(1/3))*COS(('OddsRatio_working_3-way'!Y518)/3)</f>
        <v>0.53048862794164742</v>
      </c>
      <c r="AG518" s="11">
        <f>-'OddsRatio_working_3-way'!U518/(3*'OddsRatio_working_3-way'!X518^(1/3))*COS(('OddsRatio_working_3-way'!Y518+2*PI())/3)</f>
        <v>-0.31410357754165347</v>
      </c>
      <c r="AH518" s="11">
        <f>-'OddsRatio_working_3-way'!U518/(3*'OddsRatio_working_3-way'!X518^(1/3))*COS(('OddsRatio_working_3-way'!Y518+4*PI())/3)</f>
        <v>-0.21638505039999428</v>
      </c>
      <c r="AI518" s="11">
        <f>'OddsRatio_working_3-way'!U518/(3*'OddsRatio_working_3-way'!X518^(1/3))*SIN(('OddsRatio_working_3-way'!Y518)/3)</f>
        <v>-5.6417817950050873E-2</v>
      </c>
      <c r="AJ518" s="11">
        <f>'OddsRatio_working_3-way'!U518/(3*'OddsRatio_working_3-way'!X518^(1/3))*SIN(('OddsRatio_working_3-way'!Y518+2*PI())/3)</f>
        <v>-0.43120771924119261</v>
      </c>
      <c r="AK518" s="11">
        <f>'OddsRatio_working_3-way'!U518/(3*'OddsRatio_working_3-way'!X518^(1/3))*SIN(('OddsRatio_working_3-way'!Y518+4*PI())/3)</f>
        <v>0.48762553719124335</v>
      </c>
      <c r="AL518" s="11">
        <f>'OddsRatio_working_3-way'!Z518+'OddsRatio_working_3-way'!AF518</f>
        <v>1.0609772558832948</v>
      </c>
      <c r="AM518" s="11">
        <f>'OddsRatio_working_3-way'!AA518+'OddsRatio_working_3-way'!AG518</f>
        <v>-0.62820715508330705</v>
      </c>
      <c r="AN518" s="11">
        <f>'OddsRatio_working_3-way'!AB518+'OddsRatio_working_3-way'!AH518</f>
        <v>-0.43277010079998862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1.0609772558832948</v>
      </c>
      <c r="AS518" s="11">
        <f>IF(('OddsRatio_working_3-way'!X518=0),IF(Q518&gt;0,-Q518^(1/3),(-Q518)^(1/3)),'OddsRatio_working_3-way'!AM518-'OddsRatio_working_3-way'!R518/3)</f>
        <v>-0.62820715508330705</v>
      </c>
      <c r="AT518" s="11">
        <f>IF(('OddsRatio_working_3-way'!X518=0),IF(Q518&gt;0,-Q518^(1/3),(-Q518)^(1/3)),'OddsRatio_working_3-way'!AN518-'OddsRatio_working_3-way'!R518/3)</f>
        <v>-0.43277010079998862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2.56</v>
      </c>
      <c r="B519" s="4">
        <f>IF('True_Odds_Calculator_3-way'!B520="","",'True_Odds_Calculator_3-way'!B520)</f>
        <v>3.27</v>
      </c>
      <c r="C519" s="4">
        <f>IF('True_Odds_Calculator_3-way'!C520="","",'True_Odds_Calculator_3-way'!C520)</f>
        <v>2.92</v>
      </c>
      <c r="D519" s="9">
        <f t="shared" si="117"/>
        <v>0.37688322786471529</v>
      </c>
      <c r="E519" s="9">
        <f t="shared" si="118"/>
        <v>0.29361468509147248</v>
      </c>
      <c r="F519" s="9">
        <f t="shared" si="119"/>
        <v>0.32950208704381218</v>
      </c>
      <c r="G519" s="9">
        <f t="shared" si="120"/>
        <v>1.059834449399347</v>
      </c>
      <c r="H519" s="9">
        <f t="shared" si="121"/>
        <v>2.6533417410629814</v>
      </c>
      <c r="I519" s="9">
        <f t="shared" si="122"/>
        <v>3.4058242001365184</v>
      </c>
      <c r="J519" s="9">
        <f t="shared" si="123"/>
        <v>3.034882142846747</v>
      </c>
      <c r="K519" s="11">
        <f t="shared" si="124"/>
        <v>0.390625</v>
      </c>
      <c r="L519" s="11">
        <f t="shared" si="125"/>
        <v>0.3058103975535168</v>
      </c>
      <c r="M519" s="11">
        <f t="shared" si="126"/>
        <v>0.34246575342465752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-0.27815131330903609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0.23523247350341414</v>
      </c>
      <c r="Q519" s="11">
        <f>2*'OddsRatio_working_3-way'!K519*'OddsRatio_working_3-way'!L519*'OddsRatio_working_3-way'!M519</f>
        <v>8.1819990783796231E-2</v>
      </c>
      <c r="R519" s="11">
        <f t="shared" si="127"/>
        <v>0</v>
      </c>
      <c r="S519" s="11">
        <f t="shared" si="128"/>
        <v>-0.84569966866222357</v>
      </c>
      <c r="T519" s="11">
        <f t="shared" si="129"/>
        <v>-0.29415640649120822</v>
      </c>
      <c r="U519" s="11">
        <f>'OddsRatio_working_3-way'!S519-'OddsRatio_working_3-way'!R519^2/3</f>
        <v>-0.84569966866222357</v>
      </c>
      <c r="V519" s="11">
        <f>'OddsRatio_working_3-way'!S519*'OddsRatio_working_3-way'!R519/3-2*'OddsRatio_working_3-way'!R519^3/27-'OddsRatio_working_3-way'!T519</f>
        <v>0.29415640649120822</v>
      </c>
      <c r="W519" s="11">
        <f>'OddsRatio_working_3-way'!V519^2+4*'OddsRatio_working_3-way'!U519^3/27</f>
        <v>-3.0795802337355432E-3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0.14967261916726493</v>
      </c>
      <c r="Y519" s="11">
        <f>IF('OddsRatio_working_3-way'!W519&gt;=0,IF('OddsRatio_working_3-way'!V519+SQRT('OddsRatio_working_3-way'!W519)&gt;0,0,PI()),ACOS('OddsRatio_working_3-way'!V519/(2*'OddsRatio_working_3-way'!X519)))</f>
        <v>0.18646312494657002</v>
      </c>
      <c r="Z519" s="11">
        <f>'OddsRatio_working_3-way'!X519^(1/3)*COS('OddsRatio_working_3-way'!Y519/3)</f>
        <v>0.52991722469967351</v>
      </c>
      <c r="AA519" s="11">
        <f>'OddsRatio_working_3-way'!X519^(1/3)*COS(('OddsRatio_working_3-way'!Y519+2*PI())/3)</f>
        <v>-0.29351939648652808</v>
      </c>
      <c r="AB519" s="11">
        <f>'OddsRatio_working_3-way'!X519^(1/3)*COS(('OddsRatio_working_3-way'!Y519+4*PI())/3)</f>
        <v>-0.23639782821314531</v>
      </c>
      <c r="AC519" s="11">
        <f>'OddsRatio_working_3-way'!X519^(1/3)*SIN('OddsRatio_working_3-way'!Y519/3)</f>
        <v>3.2979152819171062E-2</v>
      </c>
      <c r="AD519" s="11">
        <f>'OddsRatio_working_3-way'!X519^(1/3)*SIN(('OddsRatio_working_3-way'!Y519+2*PI())/3)</f>
        <v>0.44243220208327833</v>
      </c>
      <c r="AE519" s="11">
        <f>'OddsRatio_working_3-way'!X519^(1/3)*SIN(('OddsRatio_working_3-way'!Y519+4*PI())/3)</f>
        <v>-0.47541135490244946</v>
      </c>
      <c r="AF519" s="11">
        <f>-'OddsRatio_working_3-way'!U519/(3*'OddsRatio_working_3-way'!X519^(1/3))*COS(('OddsRatio_working_3-way'!Y519)/3)</f>
        <v>0.52991722469967362</v>
      </c>
      <c r="AG519" s="11">
        <f>-'OddsRatio_working_3-way'!U519/(3*'OddsRatio_working_3-way'!X519^(1/3))*COS(('OddsRatio_working_3-way'!Y519+2*PI())/3)</f>
        <v>-0.29351939648652814</v>
      </c>
      <c r="AH519" s="11">
        <f>-'OddsRatio_working_3-way'!U519/(3*'OddsRatio_working_3-way'!X519^(1/3))*COS(('OddsRatio_working_3-way'!Y519+4*PI())/3)</f>
        <v>-0.23639782821314537</v>
      </c>
      <c r="AI519" s="11">
        <f>'OddsRatio_working_3-way'!U519/(3*'OddsRatio_working_3-way'!X519^(1/3))*SIN(('OddsRatio_working_3-way'!Y519)/3)</f>
        <v>-3.2979152819171069E-2</v>
      </c>
      <c r="AJ519" s="11">
        <f>'OddsRatio_working_3-way'!U519/(3*'OddsRatio_working_3-way'!X519^(1/3))*SIN(('OddsRatio_working_3-way'!Y519+2*PI())/3)</f>
        <v>-0.44243220208327844</v>
      </c>
      <c r="AK519" s="11">
        <f>'OddsRatio_working_3-way'!U519/(3*'OddsRatio_working_3-way'!X519^(1/3))*SIN(('OddsRatio_working_3-way'!Y519+4*PI())/3)</f>
        <v>0.47541135490244951</v>
      </c>
      <c r="AL519" s="11">
        <f>'OddsRatio_working_3-way'!Z519+'OddsRatio_working_3-way'!AF519</f>
        <v>1.059834449399347</v>
      </c>
      <c r="AM519" s="11">
        <f>'OddsRatio_working_3-way'!AA519+'OddsRatio_working_3-way'!AG519</f>
        <v>-0.58703879297305628</v>
      </c>
      <c r="AN519" s="11">
        <f>'OddsRatio_working_3-way'!AB519+'OddsRatio_working_3-way'!AH519</f>
        <v>-0.47279565642629068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1.059834449399347</v>
      </c>
      <c r="AS519" s="11">
        <f>IF(('OddsRatio_working_3-way'!X519=0),IF(Q519&gt;0,-Q519^(1/3),(-Q519)^(1/3)),'OddsRatio_working_3-way'!AM519-'OddsRatio_working_3-way'!R519/3)</f>
        <v>-0.58703879297305628</v>
      </c>
      <c r="AT519" s="11">
        <f>IF(('OddsRatio_working_3-way'!X519=0),IF(Q519&gt;0,-Q519^(1/3),(-Q519)^(1/3)),'OddsRatio_working_3-way'!AN519-'OddsRatio_working_3-way'!R519/3)</f>
        <v>-0.47279565642629068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1.4</v>
      </c>
      <c r="B520" s="4">
        <f>IF('True_Odds_Calculator_3-way'!B521="","",'True_Odds_Calculator_3-way'!B521)</f>
        <v>4.8600000000000003</v>
      </c>
      <c r="C520" s="4">
        <f>IF('True_Odds_Calculator_3-way'!C521="","",'True_Odds_Calculator_3-way'!C521)</f>
        <v>8.1</v>
      </c>
      <c r="D520" s="9">
        <f t="shared" si="117"/>
        <v>0.69509200384908976</v>
      </c>
      <c r="E520" s="9">
        <f t="shared" si="118"/>
        <v>0.19109299306406652</v>
      </c>
      <c r="F520" s="9">
        <f t="shared" si="119"/>
        <v>0.11381500308684371</v>
      </c>
      <c r="G520" s="9">
        <f t="shared" si="120"/>
        <v>1.0966461794355076</v>
      </c>
      <c r="H520" s="9">
        <f t="shared" si="121"/>
        <v>1.4386584717742033</v>
      </c>
      <c r="I520" s="9">
        <f t="shared" si="122"/>
        <v>5.2330542526210602</v>
      </c>
      <c r="J520" s="9">
        <f t="shared" si="123"/>
        <v>8.7861878739921035</v>
      </c>
      <c r="K520" s="11">
        <f t="shared" si="124"/>
        <v>0.7142857142857143</v>
      </c>
      <c r="L520" s="11">
        <f t="shared" si="125"/>
        <v>0.20576131687242796</v>
      </c>
      <c r="M520" s="11">
        <f t="shared" si="126"/>
        <v>0.1234567901234568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-0.19890986420478884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0.20612421161118011</v>
      </c>
      <c r="Q520" s="11">
        <f>2*'OddsRatio_working_3-way'!K520*'OddsRatio_working_3-way'!L520*'OddsRatio_working_3-way'!M520</f>
        <v>3.6289473875207756E-2</v>
      </c>
      <c r="R520" s="11">
        <f t="shared" si="127"/>
        <v>0</v>
      </c>
      <c r="S520" s="11">
        <f t="shared" si="128"/>
        <v>-1.0362694300518132</v>
      </c>
      <c r="T520" s="11">
        <f t="shared" si="129"/>
        <v>-0.18244180106546004</v>
      </c>
      <c r="U520" s="11">
        <f>'OddsRatio_working_3-way'!S520-'OddsRatio_working_3-way'!R520^2/3</f>
        <v>-1.0362694300518132</v>
      </c>
      <c r="V520" s="11">
        <f>'OddsRatio_working_3-way'!S520*'OddsRatio_working_3-way'!R520/3-2*'OddsRatio_working_3-way'!R520^3/27-'OddsRatio_working_3-way'!T520</f>
        <v>0.18244180106546004</v>
      </c>
      <c r="W520" s="11">
        <f>'OddsRatio_working_3-way'!V520^2+4*'OddsRatio_working_3-way'!U520^3/27</f>
        <v>-0.13157460644293709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0.20301454210163491</v>
      </c>
      <c r="Y520" s="11">
        <f>IF('OddsRatio_working_3-way'!W520&gt;=0,IF('OddsRatio_working_3-way'!V520+SQRT('OddsRatio_working_3-way'!W520)&gt;0,0,PI()),ACOS('OddsRatio_working_3-way'!V520/(2*'OddsRatio_working_3-way'!X520)))</f>
        <v>1.104779027041964</v>
      </c>
      <c r="Z520" s="11">
        <f>'OddsRatio_working_3-way'!X520^(1/3)*COS('OddsRatio_working_3-way'!Y520/3)</f>
        <v>0.54832308971775379</v>
      </c>
      <c r="AA520" s="11">
        <f>'OddsRatio_working_3-way'!X520^(1/3)*COS(('OddsRatio_working_3-way'!Y520+2*PI())/3)</f>
        <v>-0.45739281804862303</v>
      </c>
      <c r="AB520" s="11">
        <f>'OddsRatio_working_3-way'!X520^(1/3)*COS(('OddsRatio_working_3-way'!Y520+4*PI())/3)</f>
        <v>-9.0930271669130938E-2</v>
      </c>
      <c r="AC520" s="11">
        <f>'OddsRatio_working_3-way'!X520^(1/3)*SIN('OddsRatio_working_3-way'!Y520/3)</f>
        <v>0.21157724980011566</v>
      </c>
      <c r="AD520" s="11">
        <f>'OddsRatio_working_3-way'!X520^(1/3)*SIN(('OddsRatio_working_3-way'!Y520+2*PI())/3)</f>
        <v>0.369073100277091</v>
      </c>
      <c r="AE520" s="11">
        <f>'OddsRatio_working_3-way'!X520^(1/3)*SIN(('OddsRatio_working_3-way'!Y520+4*PI())/3)</f>
        <v>-0.58065035007720645</v>
      </c>
      <c r="AF520" s="11">
        <f>-'OddsRatio_working_3-way'!U520/(3*'OddsRatio_working_3-way'!X520^(1/3))*COS(('OddsRatio_working_3-way'!Y520)/3)</f>
        <v>0.54832308971775379</v>
      </c>
      <c r="AG520" s="11">
        <f>-'OddsRatio_working_3-way'!U520/(3*'OddsRatio_working_3-way'!X520^(1/3))*COS(('OddsRatio_working_3-way'!Y520+2*PI())/3)</f>
        <v>-0.45739281804862303</v>
      </c>
      <c r="AH520" s="11">
        <f>-'OddsRatio_working_3-way'!U520/(3*'OddsRatio_working_3-way'!X520^(1/3))*COS(('OddsRatio_working_3-way'!Y520+4*PI())/3)</f>
        <v>-9.0930271669130938E-2</v>
      </c>
      <c r="AI520" s="11">
        <f>'OddsRatio_working_3-way'!U520/(3*'OddsRatio_working_3-way'!X520^(1/3))*SIN(('OddsRatio_working_3-way'!Y520)/3)</f>
        <v>-0.21157724980011566</v>
      </c>
      <c r="AJ520" s="11">
        <f>'OddsRatio_working_3-way'!U520/(3*'OddsRatio_working_3-way'!X520^(1/3))*SIN(('OddsRatio_working_3-way'!Y520+2*PI())/3)</f>
        <v>-0.369073100277091</v>
      </c>
      <c r="AK520" s="11">
        <f>'OddsRatio_working_3-way'!U520/(3*'OddsRatio_working_3-way'!X520^(1/3))*SIN(('OddsRatio_working_3-way'!Y520+4*PI())/3)</f>
        <v>0.58065035007720645</v>
      </c>
      <c r="AL520" s="11">
        <f>'OddsRatio_working_3-way'!Z520+'OddsRatio_working_3-way'!AF520</f>
        <v>1.0966461794355076</v>
      </c>
      <c r="AM520" s="11">
        <f>'OddsRatio_working_3-way'!AA520+'OddsRatio_working_3-way'!AG520</f>
        <v>-0.91478563609724606</v>
      </c>
      <c r="AN520" s="11">
        <f>'OddsRatio_working_3-way'!AB520+'OddsRatio_working_3-way'!AH520</f>
        <v>-0.18186054333826188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1.0966461794355076</v>
      </c>
      <c r="AS520" s="11">
        <f>IF(('OddsRatio_working_3-way'!X520=0),IF(Q520&gt;0,-Q520^(1/3),(-Q520)^(1/3)),'OddsRatio_working_3-way'!AM520-'OddsRatio_working_3-way'!R520/3)</f>
        <v>-0.91478563609724606</v>
      </c>
      <c r="AT520" s="11">
        <f>IF(('OddsRatio_working_3-way'!X520=0),IF(Q520&gt;0,-Q520^(1/3),(-Q520)^(1/3)),'OddsRatio_working_3-way'!AN520-'OddsRatio_working_3-way'!R520/3)</f>
        <v>-0.18186054333826188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3.55</v>
      </c>
      <c r="B521" s="4">
        <f>IF('True_Odds_Calculator_3-way'!B522="","",'True_Odds_Calculator_3-way'!B522)</f>
        <v>3.82</v>
      </c>
      <c r="C521" s="4">
        <f>IF('True_Odds_Calculator_3-way'!C522="","",'True_Odds_Calculator_3-way'!C522)</f>
        <v>2.0099999999999998</v>
      </c>
      <c r="D521" s="9">
        <f t="shared" si="117"/>
        <v>0.26890886823140381</v>
      </c>
      <c r="E521" s="9">
        <f t="shared" si="118"/>
        <v>0.24958832364233219</v>
      </c>
      <c r="F521" s="9">
        <f t="shared" si="119"/>
        <v>0.48150280812626367</v>
      </c>
      <c r="G521" s="9">
        <f t="shared" si="120"/>
        <v>1.0661693922582727</v>
      </c>
      <c r="H521" s="9">
        <f t="shared" si="121"/>
        <v>3.7187319502585958</v>
      </c>
      <c r="I521" s="9">
        <f t="shared" si="122"/>
        <v>4.0065976861683286</v>
      </c>
      <c r="J521" s="9">
        <f t="shared" si="123"/>
        <v>2.0768310861808552</v>
      </c>
      <c r="K521" s="11">
        <f t="shared" si="124"/>
        <v>0.28169014084507044</v>
      </c>
      <c r="L521" s="11">
        <f t="shared" si="125"/>
        <v>0.26178010471204188</v>
      </c>
      <c r="M521" s="11">
        <f t="shared" si="126"/>
        <v>0.49751243781094534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-0.26645439567152052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0.23406307449552627</v>
      </c>
      <c r="Q521" s="11">
        <f>2*'OddsRatio_working_3-way'!K521*'OddsRatio_working_3-way'!L521*'OddsRatio_working_3-way'!M521</f>
        <v>7.3374004544052115E-2</v>
      </c>
      <c r="R521" s="11">
        <f t="shared" si="127"/>
        <v>0</v>
      </c>
      <c r="S521" s="11">
        <f t="shared" si="128"/>
        <v>-0.8784357784964989</v>
      </c>
      <c r="T521" s="11">
        <f t="shared" si="129"/>
        <v>-0.2753717173970216</v>
      </c>
      <c r="U521" s="11">
        <f>'OddsRatio_working_3-way'!S521-'OddsRatio_working_3-way'!R521^2/3</f>
        <v>-0.8784357784964989</v>
      </c>
      <c r="V521" s="11">
        <f>'OddsRatio_working_3-way'!S521*'OddsRatio_working_3-way'!R521/3-2*'OddsRatio_working_3-way'!R521^3/27-'OddsRatio_working_3-way'!T521</f>
        <v>0.2753717173970216</v>
      </c>
      <c r="W521" s="11">
        <f>'OddsRatio_working_3-way'!V521^2+4*'OddsRatio_working_3-way'!U521^3/27</f>
        <v>-2.4591818190922154E-2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0.15844667946434479</v>
      </c>
      <c r="Y521" s="11">
        <f>IF('OddsRatio_working_3-way'!W521&gt;=0,IF('OddsRatio_working_3-way'!V521+SQRT('OddsRatio_working_3-way'!W521)&gt;0,0,PI()),ACOS('OddsRatio_working_3-way'!V521/(2*'OddsRatio_working_3-way'!X521)))</f>
        <v>0.51767349290987719</v>
      </c>
      <c r="Z521" s="11">
        <f>'OddsRatio_working_3-way'!X521^(1/3)*COS('OddsRatio_working_3-way'!Y521/3)</f>
        <v>0.53308469612913634</v>
      </c>
      <c r="AA521" s="11">
        <f>'OddsRatio_working_3-way'!X521^(1/3)*COS(('OddsRatio_working_3-way'!Y521+2*PI())/3)</f>
        <v>-0.3470064685705711</v>
      </c>
      <c r="AB521" s="11">
        <f>'OddsRatio_working_3-way'!X521^(1/3)*COS(('OddsRatio_working_3-way'!Y521+4*PI())/3)</f>
        <v>-0.18607822755856529</v>
      </c>
      <c r="AC521" s="11">
        <f>'OddsRatio_working_3-way'!X521^(1/3)*SIN('OddsRatio_working_3-way'!Y521/3)</f>
        <v>9.2911963268494838E-2</v>
      </c>
      <c r="AD521" s="11">
        <f>'OddsRatio_working_3-way'!X521^(1/3)*SIN(('OddsRatio_working_3-way'!Y521+2*PI())/3)</f>
        <v>0.41520890758229273</v>
      </c>
      <c r="AE521" s="11">
        <f>'OddsRatio_working_3-way'!X521^(1/3)*SIN(('OddsRatio_working_3-way'!Y521+4*PI())/3)</f>
        <v>-0.50812087085078728</v>
      </c>
      <c r="AF521" s="11">
        <f>-'OddsRatio_working_3-way'!U521/(3*'OddsRatio_working_3-way'!X521^(1/3))*COS(('OddsRatio_working_3-way'!Y521)/3)</f>
        <v>0.53308469612913634</v>
      </c>
      <c r="AG521" s="11">
        <f>-'OddsRatio_working_3-way'!U521/(3*'OddsRatio_working_3-way'!X521^(1/3))*COS(('OddsRatio_working_3-way'!Y521+2*PI())/3)</f>
        <v>-0.3470064685705711</v>
      </c>
      <c r="AH521" s="11">
        <f>-'OddsRatio_working_3-way'!U521/(3*'OddsRatio_working_3-way'!X521^(1/3))*COS(('OddsRatio_working_3-way'!Y521+4*PI())/3)</f>
        <v>-0.18607822755856529</v>
      </c>
      <c r="AI521" s="11">
        <f>'OddsRatio_working_3-way'!U521/(3*'OddsRatio_working_3-way'!X521^(1/3))*SIN(('OddsRatio_working_3-way'!Y521)/3)</f>
        <v>-9.2911963268494838E-2</v>
      </c>
      <c r="AJ521" s="11">
        <f>'OddsRatio_working_3-way'!U521/(3*'OddsRatio_working_3-way'!X521^(1/3))*SIN(('OddsRatio_working_3-way'!Y521+2*PI())/3)</f>
        <v>-0.41520890758229273</v>
      </c>
      <c r="AK521" s="11">
        <f>'OddsRatio_working_3-way'!U521/(3*'OddsRatio_working_3-way'!X521^(1/3))*SIN(('OddsRatio_working_3-way'!Y521+4*PI())/3)</f>
        <v>0.50812087085078728</v>
      </c>
      <c r="AL521" s="11">
        <f>'OddsRatio_working_3-way'!Z521+'OddsRatio_working_3-way'!AF521</f>
        <v>1.0661693922582727</v>
      </c>
      <c r="AM521" s="11">
        <f>'OddsRatio_working_3-way'!AA521+'OddsRatio_working_3-way'!AG521</f>
        <v>-0.69401293714114221</v>
      </c>
      <c r="AN521" s="11">
        <f>'OddsRatio_working_3-way'!AB521+'OddsRatio_working_3-way'!AH521</f>
        <v>-0.37215645511713058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1.0661693922582727</v>
      </c>
      <c r="AS521" s="11">
        <f>IF(('OddsRatio_working_3-way'!X521=0),IF(Q521&gt;0,-Q521^(1/3),(-Q521)^(1/3)),'OddsRatio_working_3-way'!AM521-'OddsRatio_working_3-way'!R521/3)</f>
        <v>-0.69401293714114221</v>
      </c>
      <c r="AT521" s="11">
        <f>IF(('OddsRatio_working_3-way'!X521=0),IF(Q521&gt;0,-Q521^(1/3),(-Q521)^(1/3)),'OddsRatio_working_3-way'!AN521-'OddsRatio_working_3-way'!R521/3)</f>
        <v>-0.37215645511713058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1.95</v>
      </c>
      <c r="B522" s="4">
        <f>IF('True_Odds_Calculator_3-way'!B523="","",'True_Odds_Calculator_3-way'!B523)</f>
        <v>3.67</v>
      </c>
      <c r="C522" s="4">
        <f>IF('True_Odds_Calculator_3-way'!C523="","",'True_Odds_Calculator_3-way'!C523)</f>
        <v>3.92</v>
      </c>
      <c r="D522" s="9">
        <f t="shared" si="117"/>
        <v>0.49684956397658031</v>
      </c>
      <c r="E522" s="9">
        <f t="shared" si="118"/>
        <v>0.25999901443569301</v>
      </c>
      <c r="F522" s="9">
        <f t="shared" si="119"/>
        <v>0.24315142158772676</v>
      </c>
      <c r="G522" s="9">
        <f t="shared" si="120"/>
        <v>1.0659806837313726</v>
      </c>
      <c r="H522" s="9">
        <f t="shared" si="121"/>
        <v>2.0126816495448034</v>
      </c>
      <c r="I522" s="9">
        <f t="shared" si="122"/>
        <v>3.8461684255627651</v>
      </c>
      <c r="J522" s="9">
        <f t="shared" si="123"/>
        <v>4.1126635964956071</v>
      </c>
      <c r="K522" s="11">
        <f t="shared" si="124"/>
        <v>0.51282051282051289</v>
      </c>
      <c r="L522" s="11">
        <f t="shared" si="125"/>
        <v>0.27247956403269757</v>
      </c>
      <c r="M522" s="11">
        <f t="shared" si="126"/>
        <v>0.25510204081632654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-0.26401644287981374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0.23312615761039274</v>
      </c>
      <c r="Q522" s="11">
        <f>2*'OddsRatio_working_3-way'!K522*'OddsRatio_working_3-way'!L522*'OddsRatio_working_3-way'!M522</f>
        <v>7.1292402938958027E-2</v>
      </c>
      <c r="R522" s="11">
        <f t="shared" si="127"/>
        <v>0</v>
      </c>
      <c r="S522" s="11">
        <f t="shared" si="128"/>
        <v>-0.8829986309470772</v>
      </c>
      <c r="T522" s="11">
        <f t="shared" si="129"/>
        <v>-0.27003016236913679</v>
      </c>
      <c r="U522" s="11">
        <f>'OddsRatio_working_3-way'!S522-'OddsRatio_working_3-way'!R522^2/3</f>
        <v>-0.8829986309470772</v>
      </c>
      <c r="V522" s="11">
        <f>'OddsRatio_working_3-way'!S522*'OddsRatio_working_3-way'!R522/3-2*'OddsRatio_working_3-way'!R522^3/27-'OddsRatio_working_3-way'!T522</f>
        <v>0.27003016236913679</v>
      </c>
      <c r="W522" s="11">
        <f>'OddsRatio_working_3-way'!V522^2+4*'OddsRatio_working_3-way'!U522^3/27</f>
        <v>-2.9078109144001635E-2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0.15968280882197686</v>
      </c>
      <c r="Y522" s="11">
        <f>IF('OddsRatio_working_3-way'!W522&gt;=0,IF('OddsRatio_working_3-way'!V522+SQRT('OddsRatio_working_3-way'!W522)&gt;0,0,PI()),ACOS('OddsRatio_working_3-way'!V522/(2*'OddsRatio_working_3-way'!X522)))</f>
        <v>0.56325717170687617</v>
      </c>
      <c r="Z522" s="11">
        <f>'OddsRatio_working_3-way'!X522^(1/3)*COS('OddsRatio_working_3-way'!Y522/3)</f>
        <v>0.53299034186568639</v>
      </c>
      <c r="AA522" s="11">
        <f>'OddsRatio_working_3-way'!X522^(1/3)*COS(('OddsRatio_working_3-way'!Y522+2*PI())/3)</f>
        <v>-0.35419140429091517</v>
      </c>
      <c r="AB522" s="11">
        <f>'OddsRatio_working_3-way'!X522^(1/3)*COS(('OddsRatio_working_3-way'!Y522+4*PI())/3)</f>
        <v>-0.17879893757477142</v>
      </c>
      <c r="AC522" s="11">
        <f>'OddsRatio_working_3-way'!X522^(1/3)*SIN('OddsRatio_working_3-way'!Y522/3)</f>
        <v>0.10126288787239807</v>
      </c>
      <c r="AD522" s="11">
        <f>'OddsRatio_working_3-way'!X522^(1/3)*SIN(('OddsRatio_working_3-way'!Y522+2*PI())/3)</f>
        <v>0.41095173209123803</v>
      </c>
      <c r="AE522" s="11">
        <f>'OddsRatio_working_3-way'!X522^(1/3)*SIN(('OddsRatio_working_3-way'!Y522+4*PI())/3)</f>
        <v>-0.51221461996363615</v>
      </c>
      <c r="AF522" s="11">
        <f>-'OddsRatio_working_3-way'!U522/(3*'OddsRatio_working_3-way'!X522^(1/3))*COS(('OddsRatio_working_3-way'!Y522)/3)</f>
        <v>0.53299034186568617</v>
      </c>
      <c r="AG522" s="11">
        <f>-'OddsRatio_working_3-way'!U522/(3*'OddsRatio_working_3-way'!X522^(1/3))*COS(('OddsRatio_working_3-way'!Y522+2*PI())/3)</f>
        <v>-0.354191404290915</v>
      </c>
      <c r="AH522" s="11">
        <f>-'OddsRatio_working_3-way'!U522/(3*'OddsRatio_working_3-way'!X522^(1/3))*COS(('OddsRatio_working_3-way'!Y522+4*PI())/3)</f>
        <v>-0.17879893757477133</v>
      </c>
      <c r="AI522" s="11">
        <f>'OddsRatio_working_3-way'!U522/(3*'OddsRatio_working_3-way'!X522^(1/3))*SIN(('OddsRatio_working_3-way'!Y522)/3)</f>
        <v>-0.10126288787239802</v>
      </c>
      <c r="AJ522" s="11">
        <f>'OddsRatio_working_3-way'!U522/(3*'OddsRatio_working_3-way'!X522^(1/3))*SIN(('OddsRatio_working_3-way'!Y522+2*PI())/3)</f>
        <v>-0.41095173209123786</v>
      </c>
      <c r="AK522" s="11">
        <f>'OddsRatio_working_3-way'!U522/(3*'OddsRatio_working_3-way'!X522^(1/3))*SIN(('OddsRatio_working_3-way'!Y522+4*PI())/3)</f>
        <v>0.51221461996363593</v>
      </c>
      <c r="AL522" s="11">
        <f>'OddsRatio_working_3-way'!Z522+'OddsRatio_working_3-way'!AF522</f>
        <v>1.0659806837313726</v>
      </c>
      <c r="AM522" s="11">
        <f>'OddsRatio_working_3-way'!AA522+'OddsRatio_working_3-way'!AG522</f>
        <v>-0.70838280858183023</v>
      </c>
      <c r="AN522" s="11">
        <f>'OddsRatio_working_3-way'!AB522+'OddsRatio_working_3-way'!AH522</f>
        <v>-0.35759787514954278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1.0659806837313726</v>
      </c>
      <c r="AS522" s="11">
        <f>IF(('OddsRatio_working_3-way'!X522=0),IF(Q522&gt;0,-Q522^(1/3),(-Q522)^(1/3)),'OddsRatio_working_3-way'!AM522-'OddsRatio_working_3-way'!R522/3)</f>
        <v>-0.70838280858183023</v>
      </c>
      <c r="AT522" s="11">
        <f>IF(('OddsRatio_working_3-way'!X522=0),IF(Q522&gt;0,-Q522^(1/3),(-Q522)^(1/3)),'OddsRatio_working_3-way'!AN522-'OddsRatio_working_3-way'!R522/3)</f>
        <v>-0.35759787514954278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3.08</v>
      </c>
      <c r="B523" s="4">
        <f>IF('True_Odds_Calculator_3-way'!B524="","",'True_Odds_Calculator_3-way'!B524)</f>
        <v>3.29</v>
      </c>
      <c r="C523" s="4">
        <f>IF('True_Odds_Calculator_3-way'!C524="","",'True_Odds_Calculator_3-way'!C524)</f>
        <v>2.44</v>
      </c>
      <c r="D523" s="9">
        <f t="shared" si="117"/>
        <v>0.312155971147073</v>
      </c>
      <c r="E523" s="9">
        <f t="shared" si="118"/>
        <v>0.291885735270279</v>
      </c>
      <c r="F523" s="9">
        <f t="shared" si="119"/>
        <v>0.395958293582648</v>
      </c>
      <c r="G523" s="9">
        <f t="shared" si="120"/>
        <v>1.0593878548138453</v>
      </c>
      <c r="H523" s="9">
        <f t="shared" si="121"/>
        <v>3.2035267380127985</v>
      </c>
      <c r="I523" s="9">
        <f t="shared" si="122"/>
        <v>3.4259981875237058</v>
      </c>
      <c r="J523" s="9">
        <f t="shared" si="123"/>
        <v>2.5255185109319371</v>
      </c>
      <c r="K523" s="11">
        <f t="shared" si="124"/>
        <v>0.32467532467532467</v>
      </c>
      <c r="L523" s="11">
        <f t="shared" si="125"/>
        <v>0.303951367781155</v>
      </c>
      <c r="M523" s="11">
        <f t="shared" si="126"/>
        <v>0.4098360655737705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-0.27741176059477923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0.23498475713334455</v>
      </c>
      <c r="Q523" s="11">
        <f>2*'OddsRatio_working_3-way'!K523*'OddsRatio_working_3-way'!L523*'OddsRatio_working_3-way'!M523</f>
        <v>8.0889761491684864E-2</v>
      </c>
      <c r="R523" s="11">
        <f t="shared" si="127"/>
        <v>0</v>
      </c>
      <c r="S523" s="11">
        <f t="shared" si="128"/>
        <v>-0.84706126600231402</v>
      </c>
      <c r="T523" s="11">
        <f t="shared" si="129"/>
        <v>-0.29158735490613219</v>
      </c>
      <c r="U523" s="11">
        <f>'OddsRatio_working_3-way'!S523-'OddsRatio_working_3-way'!R523^2/3</f>
        <v>-0.84706126600231402</v>
      </c>
      <c r="V523" s="11">
        <f>'OddsRatio_working_3-way'!S523*'OddsRatio_working_3-way'!R523/3-2*'OddsRatio_working_3-way'!R523^3/27-'OddsRatio_working_3-way'!T523</f>
        <v>0.29158735490613219</v>
      </c>
      <c r="W523" s="11">
        <f>'OddsRatio_working_3-way'!V523^2+4*'OddsRatio_working_3-way'!U523^3/27</f>
        <v>-5.017894589555566E-3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0.15003422953672127</v>
      </c>
      <c r="Y523" s="11">
        <f>IF('OddsRatio_working_3-way'!W523&gt;=0,IF('OddsRatio_working_3-way'!V523+SQRT('OddsRatio_working_3-way'!W523)&gt;0,0,PI()),ACOS('OddsRatio_working_3-way'!V523/(2*'OddsRatio_working_3-way'!X523)))</f>
        <v>0.23831932992368099</v>
      </c>
      <c r="Z523" s="11">
        <f>'OddsRatio_working_3-way'!X523^(1/3)*COS('OddsRatio_working_3-way'!Y523/3)</f>
        <v>0.52969392740692267</v>
      </c>
      <c r="AA523" s="11">
        <f>'OddsRatio_working_3-way'!X523^(1/3)*COS(('OddsRatio_working_3-way'!Y523+2*PI())/3)</f>
        <v>-0.30136509552521279</v>
      </c>
      <c r="AB523" s="11">
        <f>'OddsRatio_working_3-way'!X523^(1/3)*COS(('OddsRatio_working_3-way'!Y523+4*PI())/3)</f>
        <v>-0.22832883188171016</v>
      </c>
      <c r="AC523" s="11">
        <f>'OddsRatio_working_3-way'!X523^(1/3)*SIN('OddsRatio_working_3-way'!Y523/3)</f>
        <v>4.2167506475180964E-2</v>
      </c>
      <c r="AD523" s="11">
        <f>'OddsRatio_working_3-way'!X523^(1/3)*SIN(('OddsRatio_working_3-way'!Y523+2*PI())/3)</f>
        <v>0.43764464412715487</v>
      </c>
      <c r="AE523" s="11">
        <f>'OddsRatio_working_3-way'!X523^(1/3)*SIN(('OddsRatio_working_3-way'!Y523+4*PI())/3)</f>
        <v>-0.47981215060233562</v>
      </c>
      <c r="AF523" s="11">
        <f>-'OddsRatio_working_3-way'!U523/(3*'OddsRatio_working_3-way'!X523^(1/3))*COS(('OddsRatio_working_3-way'!Y523)/3)</f>
        <v>0.52969392740692267</v>
      </c>
      <c r="AG523" s="11">
        <f>-'OddsRatio_working_3-way'!U523/(3*'OddsRatio_working_3-way'!X523^(1/3))*COS(('OddsRatio_working_3-way'!Y523+2*PI())/3)</f>
        <v>-0.30136509552521279</v>
      </c>
      <c r="AH523" s="11">
        <f>-'OddsRatio_working_3-way'!U523/(3*'OddsRatio_working_3-way'!X523^(1/3))*COS(('OddsRatio_working_3-way'!Y523+4*PI())/3)</f>
        <v>-0.22832883188171016</v>
      </c>
      <c r="AI523" s="11">
        <f>'OddsRatio_working_3-way'!U523/(3*'OddsRatio_working_3-way'!X523^(1/3))*SIN(('OddsRatio_working_3-way'!Y523)/3)</f>
        <v>-4.2167506475180964E-2</v>
      </c>
      <c r="AJ523" s="11">
        <f>'OddsRatio_working_3-way'!U523/(3*'OddsRatio_working_3-way'!X523^(1/3))*SIN(('OddsRatio_working_3-way'!Y523+2*PI())/3)</f>
        <v>-0.43764464412715487</v>
      </c>
      <c r="AK523" s="11">
        <f>'OddsRatio_working_3-way'!U523/(3*'OddsRatio_working_3-way'!X523^(1/3))*SIN(('OddsRatio_working_3-way'!Y523+4*PI())/3)</f>
        <v>0.47981215060233562</v>
      </c>
      <c r="AL523" s="11">
        <f>'OddsRatio_working_3-way'!Z523+'OddsRatio_working_3-way'!AF523</f>
        <v>1.0593878548138453</v>
      </c>
      <c r="AM523" s="11">
        <f>'OddsRatio_working_3-way'!AA523+'OddsRatio_working_3-way'!AG523</f>
        <v>-0.60273019105042558</v>
      </c>
      <c r="AN523" s="11">
        <f>'OddsRatio_working_3-way'!AB523+'OddsRatio_working_3-way'!AH523</f>
        <v>-0.45665766376342032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1.0593878548138453</v>
      </c>
      <c r="AS523" s="11">
        <f>IF(('OddsRatio_working_3-way'!X523=0),IF(Q523&gt;0,-Q523^(1/3),(-Q523)^(1/3)),'OddsRatio_working_3-way'!AM523-'OddsRatio_working_3-way'!R523/3)</f>
        <v>-0.60273019105042558</v>
      </c>
      <c r="AT523" s="11">
        <f>IF(('OddsRatio_working_3-way'!X523=0),IF(Q523&gt;0,-Q523^(1/3),(-Q523)^(1/3)),'OddsRatio_working_3-way'!AN523-'OddsRatio_working_3-way'!R523/3)</f>
        <v>-0.45665766376342032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2.71</v>
      </c>
      <c r="B524" s="4">
        <f>IF('True_Odds_Calculator_3-way'!B525="","",'True_Odds_Calculator_3-way'!B525)</f>
        <v>3.02</v>
      </c>
      <c r="C524" s="4">
        <f>IF('True_Odds_Calculator_3-way'!C525="","",'True_Odds_Calculator_3-way'!C525)</f>
        <v>2.95</v>
      </c>
      <c r="D524" s="9">
        <f t="shared" si="117"/>
        <v>0.35556214762665783</v>
      </c>
      <c r="E524" s="9">
        <f t="shared" si="118"/>
        <v>0.31836789081672046</v>
      </c>
      <c r="F524" s="9">
        <f t="shared" si="119"/>
        <v>0.32606996155662171</v>
      </c>
      <c r="G524" s="9">
        <f t="shared" si="120"/>
        <v>1.0599110272832266</v>
      </c>
      <c r="H524" s="9">
        <f t="shared" si="121"/>
        <v>2.8124478566543178</v>
      </c>
      <c r="I524" s="9">
        <f t="shared" si="122"/>
        <v>3.1410202751121181</v>
      </c>
      <c r="J524" s="9">
        <f t="shared" si="123"/>
        <v>3.0668265032022921</v>
      </c>
      <c r="K524" s="11">
        <f t="shared" si="124"/>
        <v>0.36900369003690037</v>
      </c>
      <c r="L524" s="11">
        <f t="shared" si="125"/>
        <v>0.33112582781456956</v>
      </c>
      <c r="M524" s="11">
        <f t="shared" si="126"/>
        <v>0.33898305084745761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-0.27898691940112808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0.2352610797406661</v>
      </c>
      <c r="Q524" s="11">
        <f>2*'OddsRatio_working_3-way'!K524*'OddsRatio_working_3-way'!L524*'OddsRatio_working_3-way'!M524</f>
        <v>8.2838408359389465E-2</v>
      </c>
      <c r="R524" s="11">
        <f t="shared" si="127"/>
        <v>0</v>
      </c>
      <c r="S524" s="11">
        <f t="shared" si="128"/>
        <v>-0.84326921221136941</v>
      </c>
      <c r="T524" s="11">
        <f t="shared" si="129"/>
        <v>-0.29692577894766525</v>
      </c>
      <c r="U524" s="11">
        <f>'OddsRatio_working_3-way'!S524-'OddsRatio_working_3-way'!R524^2/3</f>
        <v>-0.84326921221136941</v>
      </c>
      <c r="V524" s="11">
        <f>'OddsRatio_working_3-way'!S524*'OddsRatio_working_3-way'!R524/3-2*'OddsRatio_working_3-way'!R524^3/27-'OddsRatio_working_3-way'!T524</f>
        <v>0.29692577894766525</v>
      </c>
      <c r="W524" s="11">
        <f>'OddsRatio_working_3-way'!V524^2+4*'OddsRatio_working_3-way'!U524^3/27</f>
        <v>-6.723020149476816E-4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0.149027866705044</v>
      </c>
      <c r="Y524" s="11">
        <f>IF('OddsRatio_working_3-way'!W524&gt;=0,IF('OddsRatio_working_3-way'!V524+SQRT('OddsRatio_working_3-way'!W524)&gt;0,0,PI()),ACOS('OddsRatio_working_3-way'!V524/(2*'OddsRatio_working_3-way'!X524)))</f>
        <v>8.7103183437735154E-2</v>
      </c>
      <c r="Z524" s="11">
        <f>'OddsRatio_working_3-way'!X524^(1/3)*COS('OddsRatio_working_3-way'!Y524/3)</f>
        <v>0.52995551364161331</v>
      </c>
      <c r="AA524" s="11">
        <f>'OddsRatio_working_3-way'!X524^(1/3)*COS(('OddsRatio_working_3-way'!Y524+2*PI())/3)</f>
        <v>-0.27830698123495384</v>
      </c>
      <c r="AB524" s="11">
        <f>'OddsRatio_working_3-way'!X524^(1/3)*COS(('OddsRatio_working_3-way'!Y524+4*PI())/3)</f>
        <v>-0.25164853240665963</v>
      </c>
      <c r="AC524" s="11">
        <f>'OddsRatio_working_3-way'!X524^(1/3)*SIN('OddsRatio_working_3-way'!Y524/3)</f>
        <v>1.5391262607193684E-2</v>
      </c>
      <c r="AD524" s="11">
        <f>'OddsRatio_working_3-way'!X524^(1/3)*SIN(('OddsRatio_working_3-way'!Y524+2*PI())/3)</f>
        <v>0.45125930638567097</v>
      </c>
      <c r="AE524" s="11">
        <f>'OddsRatio_working_3-way'!X524^(1/3)*SIN(('OddsRatio_working_3-way'!Y524+4*PI())/3)</f>
        <v>-0.4666505689928645</v>
      </c>
      <c r="AF524" s="11">
        <f>-'OddsRatio_working_3-way'!U524/(3*'OddsRatio_working_3-way'!X524^(1/3))*COS(('OddsRatio_working_3-way'!Y524)/3)</f>
        <v>0.52995551364161331</v>
      </c>
      <c r="AG524" s="11">
        <f>-'OddsRatio_working_3-way'!U524/(3*'OddsRatio_working_3-way'!X524^(1/3))*COS(('OddsRatio_working_3-way'!Y524+2*PI())/3)</f>
        <v>-0.27830698123495384</v>
      </c>
      <c r="AH524" s="11">
        <f>-'OddsRatio_working_3-way'!U524/(3*'OddsRatio_working_3-way'!X524^(1/3))*COS(('OddsRatio_working_3-way'!Y524+4*PI())/3)</f>
        <v>-0.25164853240665963</v>
      </c>
      <c r="AI524" s="11">
        <f>'OddsRatio_working_3-way'!U524/(3*'OddsRatio_working_3-way'!X524^(1/3))*SIN(('OddsRatio_working_3-way'!Y524)/3)</f>
        <v>-1.5391262607193684E-2</v>
      </c>
      <c r="AJ524" s="11">
        <f>'OddsRatio_working_3-way'!U524/(3*'OddsRatio_working_3-way'!X524^(1/3))*SIN(('OddsRatio_working_3-way'!Y524+2*PI())/3)</f>
        <v>-0.45125930638567097</v>
      </c>
      <c r="AK524" s="11">
        <f>'OddsRatio_working_3-way'!U524/(3*'OddsRatio_working_3-way'!X524^(1/3))*SIN(('OddsRatio_working_3-way'!Y524+4*PI())/3)</f>
        <v>0.4666505689928645</v>
      </c>
      <c r="AL524" s="11">
        <f>'OddsRatio_working_3-way'!Z524+'OddsRatio_working_3-way'!AF524</f>
        <v>1.0599110272832266</v>
      </c>
      <c r="AM524" s="11">
        <f>'OddsRatio_working_3-way'!AA524+'OddsRatio_working_3-way'!AG524</f>
        <v>-0.55661396246990769</v>
      </c>
      <c r="AN524" s="11">
        <f>'OddsRatio_working_3-way'!AB524+'OddsRatio_working_3-way'!AH524</f>
        <v>-0.50329706481331926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1.0599110272832266</v>
      </c>
      <c r="AS524" s="11">
        <f>IF(('OddsRatio_working_3-way'!X524=0),IF(Q524&gt;0,-Q524^(1/3),(-Q524)^(1/3)),'OddsRatio_working_3-way'!AM524-'OddsRatio_working_3-way'!R524/3)</f>
        <v>-0.55661396246990769</v>
      </c>
      <c r="AT524" s="11">
        <f>IF(('OddsRatio_working_3-way'!X524=0),IF(Q524&gt;0,-Q524^(1/3),(-Q524)^(1/3)),'OddsRatio_working_3-way'!AN524-'OddsRatio_working_3-way'!R524/3)</f>
        <v>-0.50329706481331926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2.0299999999999998</v>
      </c>
      <c r="B525" s="4">
        <f>IF('True_Odds_Calculator_3-way'!B526="","",'True_Odds_Calculator_3-way'!B526)</f>
        <v>3.34</v>
      </c>
      <c r="C525" s="4">
        <f>IF('True_Odds_Calculator_3-way'!C526="","",'True_Odds_Calculator_3-way'!C526)</f>
        <v>4.0199999999999996</v>
      </c>
      <c r="D525" s="9">
        <f t="shared" si="117"/>
        <v>0.47671859740477285</v>
      </c>
      <c r="E525" s="9">
        <f t="shared" si="118"/>
        <v>0.28622590809583837</v>
      </c>
      <c r="F525" s="9">
        <f t="shared" si="119"/>
        <v>0.23705549449938898</v>
      </c>
      <c r="G525" s="9">
        <f t="shared" si="120"/>
        <v>1.0657024908617694</v>
      </c>
      <c r="H525" s="9">
        <f t="shared" si="121"/>
        <v>2.097673565587622</v>
      </c>
      <c r="I525" s="9">
        <f t="shared" si="122"/>
        <v>3.4937438286165392</v>
      </c>
      <c r="J525" s="9">
        <f t="shared" si="123"/>
        <v>4.2184215224025428</v>
      </c>
      <c r="K525" s="11">
        <f t="shared" si="124"/>
        <v>0.49261083743842371</v>
      </c>
      <c r="L525" s="11">
        <f t="shared" si="125"/>
        <v>0.29940119760479045</v>
      </c>
      <c r="M525" s="11">
        <f t="shared" si="126"/>
        <v>0.24875621890547267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-0.26704931435562806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0.23444031721866171</v>
      </c>
      <c r="Q525" s="11">
        <f>2*'OddsRatio_working_3-way'!K525*'OddsRatio_working_3-way'!L525*'OddsRatio_working_3-way'!M525</f>
        <v>7.3377251085653142E-2</v>
      </c>
      <c r="R525" s="11">
        <f t="shared" si="127"/>
        <v>0</v>
      </c>
      <c r="S525" s="11">
        <f t="shared" si="128"/>
        <v>-0.87789147777574472</v>
      </c>
      <c r="T525" s="11">
        <f t="shared" si="129"/>
        <v>-0.27477041557926291</v>
      </c>
      <c r="U525" s="11">
        <f>'OddsRatio_working_3-way'!S525-'OddsRatio_working_3-way'!R525^2/3</f>
        <v>-0.87789147777574472</v>
      </c>
      <c r="V525" s="11">
        <f>'OddsRatio_working_3-way'!S525*'OddsRatio_working_3-way'!R525/3-2*'OddsRatio_working_3-way'!R525^3/27-'OddsRatio_working_3-way'!T525</f>
        <v>0.27477041557926291</v>
      </c>
      <c r="W525" s="11">
        <f>'OddsRatio_working_3-way'!V525^2+4*'OddsRatio_working_3-way'!U525^3/27</f>
        <v>-2.473606448248275E-2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0.15829943600664184</v>
      </c>
      <c r="Y525" s="11">
        <f>IF('OddsRatio_working_3-way'!W525&gt;=0,IF('OddsRatio_working_3-way'!V525+SQRT('OddsRatio_working_3-way'!W525)&gt;0,0,PI()),ACOS('OddsRatio_working_3-way'!V525/(2*'OddsRatio_working_3-way'!X525)))</f>
        <v>0.51987385319052537</v>
      </c>
      <c r="Z525" s="11">
        <f>'OddsRatio_working_3-way'!X525^(1/3)*COS('OddsRatio_working_3-way'!Y525/3)</f>
        <v>0.53285124543088469</v>
      </c>
      <c r="AA525" s="11">
        <f>'OddsRatio_working_3-way'!X525^(1/3)*COS(('OddsRatio_working_3-way'!Y525+2*PI())/3)</f>
        <v>-0.34720329367717812</v>
      </c>
      <c r="AB525" s="11">
        <f>'OddsRatio_working_3-way'!X525^(1/3)*COS(('OddsRatio_working_3-way'!Y525+4*PI())/3)</f>
        <v>-0.18564795175370674</v>
      </c>
      <c r="AC525" s="11">
        <f>'OddsRatio_working_3-way'!X525^(1/3)*SIN('OddsRatio_working_3-way'!Y525/3)</f>
        <v>9.3274020148538334E-2</v>
      </c>
      <c r="AD525" s="11">
        <f>'OddsRatio_working_3-way'!X525^(1/3)*SIN(('OddsRatio_working_3-way'!Y525+2*PI())/3)</f>
        <v>0.41482570490705384</v>
      </c>
      <c r="AE525" s="11">
        <f>'OddsRatio_working_3-way'!X525^(1/3)*SIN(('OddsRatio_working_3-way'!Y525+4*PI())/3)</f>
        <v>-0.50809972505559209</v>
      </c>
      <c r="AF525" s="11">
        <f>-'OddsRatio_working_3-way'!U525/(3*'OddsRatio_working_3-way'!X525^(1/3))*COS(('OddsRatio_working_3-way'!Y525)/3)</f>
        <v>0.53285124543088469</v>
      </c>
      <c r="AG525" s="11">
        <f>-'OddsRatio_working_3-way'!U525/(3*'OddsRatio_working_3-way'!X525^(1/3))*COS(('OddsRatio_working_3-way'!Y525+2*PI())/3)</f>
        <v>-0.34720329367717812</v>
      </c>
      <c r="AH525" s="11">
        <f>-'OddsRatio_working_3-way'!U525/(3*'OddsRatio_working_3-way'!X525^(1/3))*COS(('OddsRatio_working_3-way'!Y525+4*PI())/3)</f>
        <v>-0.18564795175370674</v>
      </c>
      <c r="AI525" s="11">
        <f>'OddsRatio_working_3-way'!U525/(3*'OddsRatio_working_3-way'!X525^(1/3))*SIN(('OddsRatio_working_3-way'!Y525)/3)</f>
        <v>-9.3274020148538334E-2</v>
      </c>
      <c r="AJ525" s="11">
        <f>'OddsRatio_working_3-way'!U525/(3*'OddsRatio_working_3-way'!X525^(1/3))*SIN(('OddsRatio_working_3-way'!Y525+2*PI())/3)</f>
        <v>-0.41482570490705384</v>
      </c>
      <c r="AK525" s="11">
        <f>'OddsRatio_working_3-way'!U525/(3*'OddsRatio_working_3-way'!X525^(1/3))*SIN(('OddsRatio_working_3-way'!Y525+4*PI())/3)</f>
        <v>0.50809972505559209</v>
      </c>
      <c r="AL525" s="11">
        <f>'OddsRatio_working_3-way'!Z525+'OddsRatio_working_3-way'!AF525</f>
        <v>1.0657024908617694</v>
      </c>
      <c r="AM525" s="11">
        <f>'OddsRatio_working_3-way'!AA525+'OddsRatio_working_3-way'!AG525</f>
        <v>-0.69440658735435623</v>
      </c>
      <c r="AN525" s="11">
        <f>'OddsRatio_working_3-way'!AB525+'OddsRatio_working_3-way'!AH525</f>
        <v>-0.37129590350741348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1.0657024908617694</v>
      </c>
      <c r="AS525" s="11">
        <f>IF(('OddsRatio_working_3-way'!X525=0),IF(Q525&gt;0,-Q525^(1/3),(-Q525)^(1/3)),'OddsRatio_working_3-way'!AM525-'OddsRatio_working_3-way'!R525/3)</f>
        <v>-0.69440658735435623</v>
      </c>
      <c r="AT525" s="11">
        <f>IF(('OddsRatio_working_3-way'!X525=0),IF(Q525&gt;0,-Q525^(1/3),(-Q525)^(1/3)),'OddsRatio_working_3-way'!AN525-'OddsRatio_working_3-way'!R525/3)</f>
        <v>-0.37129590350741348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1.75</v>
      </c>
      <c r="B526" s="4">
        <f>IF('True_Odds_Calculator_3-way'!B527="","",'True_Odds_Calculator_3-way'!B527)</f>
        <v>3.83</v>
      </c>
      <c r="C526" s="4">
        <f>IF('True_Odds_Calculator_3-way'!C527="","",'True_Odds_Calculator_3-way'!C527)</f>
        <v>4.76</v>
      </c>
      <c r="D526" s="9">
        <f t="shared" si="117"/>
        <v>0.55390260848968731</v>
      </c>
      <c r="E526" s="9">
        <f t="shared" si="118"/>
        <v>0.2475900058323901</v>
      </c>
      <c r="F526" s="9">
        <f t="shared" si="119"/>
        <v>0.19850738567792281</v>
      </c>
      <c r="G526" s="9">
        <f t="shared" si="120"/>
        <v>1.0738287072443429</v>
      </c>
      <c r="H526" s="9">
        <f t="shared" si="121"/>
        <v>1.8053715304332572</v>
      </c>
      <c r="I526" s="9">
        <f t="shared" si="122"/>
        <v>4.0389352415014903</v>
      </c>
      <c r="J526" s="9">
        <f t="shared" si="123"/>
        <v>5.0375959392387282</v>
      </c>
      <c r="K526" s="11">
        <f t="shared" si="124"/>
        <v>0.5714285714285714</v>
      </c>
      <c r="L526" s="11">
        <f t="shared" si="125"/>
        <v>0.2610966057441253</v>
      </c>
      <c r="M526" s="11">
        <f t="shared" si="126"/>
        <v>0.21008403361344538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-0.25014496660282926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0.23006591670610799</v>
      </c>
      <c r="Q526" s="11">
        <f>2*'OddsRatio_working_3-way'!K526*'OddsRatio_working_3-way'!L526*'OddsRatio_working_3-way'!M526</f>
        <v>6.2688260682863206E-2</v>
      </c>
      <c r="R526" s="11">
        <f t="shared" si="127"/>
        <v>0</v>
      </c>
      <c r="S526" s="11">
        <f t="shared" si="128"/>
        <v>-0.91973034608926585</v>
      </c>
      <c r="T526" s="11">
        <f t="shared" si="129"/>
        <v>-0.25060772373004514</v>
      </c>
      <c r="U526" s="11">
        <f>'OddsRatio_working_3-way'!S526-'OddsRatio_working_3-way'!R526^2/3</f>
        <v>-0.91973034608926585</v>
      </c>
      <c r="V526" s="11">
        <f>'OddsRatio_working_3-way'!S526*'OddsRatio_working_3-way'!R526/3-2*'OddsRatio_working_3-way'!R526^3/27-'OddsRatio_working_3-way'!T526</f>
        <v>0.25060772373004514</v>
      </c>
      <c r="W526" s="11">
        <f>'OddsRatio_working_3-way'!V526^2+4*'OddsRatio_working_3-way'!U526^3/27</f>
        <v>-5.2455545911849158E-2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0.16974965177063236</v>
      </c>
      <c r="Y526" s="11">
        <f>IF('OddsRatio_working_3-way'!W526&gt;=0,IF('OddsRatio_working_3-way'!V526+SQRT('OddsRatio_working_3-way'!W526)&gt;0,0,PI()),ACOS('OddsRatio_working_3-way'!V526/(2*'OddsRatio_working_3-way'!X526)))</f>
        <v>0.74044475244817443</v>
      </c>
      <c r="Z526" s="11">
        <f>'OddsRatio_working_3-way'!X526^(1/3)*COS('OddsRatio_working_3-way'!Y526/3)</f>
        <v>0.53691435362217144</v>
      </c>
      <c r="AA526" s="11">
        <f>'OddsRatio_working_3-way'!X526^(1/3)*COS(('OddsRatio_working_3-way'!Y526+2*PI())/3)</f>
        <v>-0.38561015021842543</v>
      </c>
      <c r="AB526" s="11">
        <f>'OddsRatio_working_3-way'!X526^(1/3)*COS(('OddsRatio_working_3-way'!Y526+4*PI())/3)</f>
        <v>-0.15130420340374615</v>
      </c>
      <c r="AC526" s="11">
        <f>'OddsRatio_working_3-way'!X526^(1/3)*SIN('OddsRatio_working_3-way'!Y526/3)</f>
        <v>0.13527660146618534</v>
      </c>
      <c r="AD526" s="11">
        <f>'OddsRatio_working_3-way'!X526^(1/3)*SIN(('OddsRatio_working_3-way'!Y526+2*PI())/3)</f>
        <v>0.39734316916020929</v>
      </c>
      <c r="AE526" s="11">
        <f>'OddsRatio_working_3-way'!X526^(1/3)*SIN(('OddsRatio_working_3-way'!Y526+4*PI())/3)</f>
        <v>-0.53261977062639454</v>
      </c>
      <c r="AF526" s="11">
        <f>-'OddsRatio_working_3-way'!U526/(3*'OddsRatio_working_3-way'!X526^(1/3))*COS(('OddsRatio_working_3-way'!Y526)/3)</f>
        <v>0.53691435362217133</v>
      </c>
      <c r="AG526" s="11">
        <f>-'OddsRatio_working_3-way'!U526/(3*'OddsRatio_working_3-way'!X526^(1/3))*COS(('OddsRatio_working_3-way'!Y526+2*PI())/3)</f>
        <v>-0.38561015021842537</v>
      </c>
      <c r="AH526" s="11">
        <f>-'OddsRatio_working_3-way'!U526/(3*'OddsRatio_working_3-way'!X526^(1/3))*COS(('OddsRatio_working_3-way'!Y526+4*PI())/3)</f>
        <v>-0.15130420340374609</v>
      </c>
      <c r="AI526" s="11">
        <f>'OddsRatio_working_3-way'!U526/(3*'OddsRatio_working_3-way'!X526^(1/3))*SIN(('OddsRatio_working_3-way'!Y526)/3)</f>
        <v>-0.13527660146618531</v>
      </c>
      <c r="AJ526" s="11">
        <f>'OddsRatio_working_3-way'!U526/(3*'OddsRatio_working_3-way'!X526^(1/3))*SIN(('OddsRatio_working_3-way'!Y526+2*PI())/3)</f>
        <v>-0.39734316916020918</v>
      </c>
      <c r="AK526" s="11">
        <f>'OddsRatio_working_3-way'!U526/(3*'OddsRatio_working_3-way'!X526^(1/3))*SIN(('OddsRatio_working_3-way'!Y526+4*PI())/3)</f>
        <v>0.53261977062639443</v>
      </c>
      <c r="AL526" s="11">
        <f>'OddsRatio_working_3-way'!Z526+'OddsRatio_working_3-way'!AF526</f>
        <v>1.0738287072443429</v>
      </c>
      <c r="AM526" s="11">
        <f>'OddsRatio_working_3-way'!AA526+'OddsRatio_working_3-way'!AG526</f>
        <v>-0.77122030043685075</v>
      </c>
      <c r="AN526" s="11">
        <f>'OddsRatio_working_3-way'!AB526+'OddsRatio_working_3-way'!AH526</f>
        <v>-0.30260840680749224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1.0738287072443429</v>
      </c>
      <c r="AS526" s="11">
        <f>IF(('OddsRatio_working_3-way'!X526=0),IF(Q526&gt;0,-Q526^(1/3),(-Q526)^(1/3)),'OddsRatio_working_3-way'!AM526-'OddsRatio_working_3-way'!R526/3)</f>
        <v>-0.77122030043685075</v>
      </c>
      <c r="AT526" s="11">
        <f>IF(('OddsRatio_working_3-way'!X526=0),IF(Q526&gt;0,-Q526^(1/3),(-Q526)^(1/3)),'OddsRatio_working_3-way'!AN526-'OddsRatio_working_3-way'!R526/3)</f>
        <v>-0.30260840680749224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3.28</v>
      </c>
      <c r="B527" s="4">
        <f>IF('True_Odds_Calculator_3-way'!B528="","",'True_Odds_Calculator_3-way'!B528)</f>
        <v>3.16</v>
      </c>
      <c r="C527" s="4">
        <f>IF('True_Odds_Calculator_3-way'!C528="","",'True_Odds_Calculator_3-way'!C528)</f>
        <v>2.4</v>
      </c>
      <c r="D527" s="9">
        <f t="shared" si="117"/>
        <v>0.29291137811995677</v>
      </c>
      <c r="E527" s="9">
        <f t="shared" si="118"/>
        <v>0.30423348526882499</v>
      </c>
      <c r="F527" s="9">
        <f t="shared" si="119"/>
        <v>0.40285513661121825</v>
      </c>
      <c r="G527" s="9">
        <f t="shared" si="120"/>
        <v>1.0587727610119386</v>
      </c>
      <c r="H527" s="9">
        <f t="shared" si="121"/>
        <v>3.4140018951072202</v>
      </c>
      <c r="I527" s="9">
        <f t="shared" si="122"/>
        <v>3.2869491637857875</v>
      </c>
      <c r="J527" s="9">
        <f t="shared" si="123"/>
        <v>2.4822818654167143</v>
      </c>
      <c r="K527" s="11">
        <f t="shared" si="124"/>
        <v>0.3048780487804878</v>
      </c>
      <c r="L527" s="11">
        <f t="shared" si="125"/>
        <v>0.31645569620253161</v>
      </c>
      <c r="M527" s="11">
        <f t="shared" si="126"/>
        <v>0.41666666666666669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-0.27716887928372957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0.23476896161366684</v>
      </c>
      <c r="Q527" s="11">
        <f>2*'OddsRatio_working_3-way'!K527*'OddsRatio_working_3-way'!L527*'OddsRatio_working_3-way'!M527</f>
        <v>8.0400329319748887E-2</v>
      </c>
      <c r="R527" s="11">
        <f t="shared" si="127"/>
        <v>0</v>
      </c>
      <c r="S527" s="11">
        <f t="shared" si="128"/>
        <v>-0.8470249698319875</v>
      </c>
      <c r="T527" s="11">
        <f t="shared" si="129"/>
        <v>-0.2900770444630093</v>
      </c>
      <c r="U527" s="11">
        <f>'OddsRatio_working_3-way'!S527-'OddsRatio_working_3-way'!R527^2/3</f>
        <v>-0.8470249698319875</v>
      </c>
      <c r="V527" s="11">
        <f>'OddsRatio_working_3-way'!S527*'OddsRatio_working_3-way'!R527/3-2*'OddsRatio_working_3-way'!R527^3/27-'OddsRatio_working_3-way'!T527</f>
        <v>0.2900770444630093</v>
      </c>
      <c r="W527" s="11">
        <f>'OddsRatio_working_3-way'!V527^2+4*'OddsRatio_working_3-way'!U527^3/27</f>
        <v>-5.8848142505533163E-3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0.15002458629750323</v>
      </c>
      <c r="Y527" s="11">
        <f>IF('OddsRatio_working_3-way'!W527&gt;=0,IF('OddsRatio_working_3-way'!V527+SQRT('OddsRatio_working_3-way'!W527)&gt;0,0,PI()),ACOS('OddsRatio_working_3-way'!V527/(2*'OddsRatio_working_3-way'!X527)))</f>
        <v>0.25853712609546831</v>
      </c>
      <c r="Z527" s="11">
        <f>'OddsRatio_working_3-way'!X527^(1/3)*COS('OddsRatio_working_3-way'!Y527/3)</f>
        <v>0.52938638050596931</v>
      </c>
      <c r="AA527" s="11">
        <f>'OddsRatio_working_3-way'!X527^(1/3)*COS(('OddsRatio_working_3-way'!Y527+2*PI())/3)</f>
        <v>-0.30430111318626463</v>
      </c>
      <c r="AB527" s="11">
        <f>'OddsRatio_working_3-way'!X527^(1/3)*COS(('OddsRatio_working_3-way'!Y527+4*PI())/3)</f>
        <v>-0.2250852673197048</v>
      </c>
      <c r="AC527" s="11">
        <f>'OddsRatio_working_3-way'!X527^(1/3)*SIN('OddsRatio_working_3-way'!Y527/3)</f>
        <v>4.5735289935142337E-2</v>
      </c>
      <c r="AD527" s="11">
        <f>'OddsRatio_working_3-way'!X527^(1/3)*SIN(('OddsRatio_working_3-way'!Y527+2*PI())/3)</f>
        <v>0.43559440896809343</v>
      </c>
      <c r="AE527" s="11">
        <f>'OddsRatio_working_3-way'!X527^(1/3)*SIN(('OddsRatio_working_3-way'!Y527+4*PI())/3)</f>
        <v>-0.48132969890323568</v>
      </c>
      <c r="AF527" s="11">
        <f>-'OddsRatio_working_3-way'!U527/(3*'OddsRatio_working_3-way'!X527^(1/3))*COS(('OddsRatio_working_3-way'!Y527)/3)</f>
        <v>0.52938638050596942</v>
      </c>
      <c r="AG527" s="11">
        <f>-'OddsRatio_working_3-way'!U527/(3*'OddsRatio_working_3-way'!X527^(1/3))*COS(('OddsRatio_working_3-way'!Y527+2*PI())/3)</f>
        <v>-0.30430111318626468</v>
      </c>
      <c r="AH527" s="11">
        <f>-'OddsRatio_working_3-way'!U527/(3*'OddsRatio_working_3-way'!X527^(1/3))*COS(('OddsRatio_working_3-way'!Y527+4*PI())/3)</f>
        <v>-0.22508526731970485</v>
      </c>
      <c r="AI527" s="11">
        <f>'OddsRatio_working_3-way'!U527/(3*'OddsRatio_working_3-way'!X527^(1/3))*SIN(('OddsRatio_working_3-way'!Y527)/3)</f>
        <v>-4.5735289935142344E-2</v>
      </c>
      <c r="AJ527" s="11">
        <f>'OddsRatio_working_3-way'!U527/(3*'OddsRatio_working_3-way'!X527^(1/3))*SIN(('OddsRatio_working_3-way'!Y527+2*PI())/3)</f>
        <v>-0.43559440896809348</v>
      </c>
      <c r="AK527" s="11">
        <f>'OddsRatio_working_3-way'!U527/(3*'OddsRatio_working_3-way'!X527^(1/3))*SIN(('OddsRatio_working_3-way'!Y527+4*PI())/3)</f>
        <v>0.48132969890323579</v>
      </c>
      <c r="AL527" s="11">
        <f>'OddsRatio_working_3-way'!Z527+'OddsRatio_working_3-way'!AF527</f>
        <v>1.0587727610119386</v>
      </c>
      <c r="AM527" s="11">
        <f>'OddsRatio_working_3-way'!AA527+'OddsRatio_working_3-way'!AG527</f>
        <v>-0.60860222637252925</v>
      </c>
      <c r="AN527" s="11">
        <f>'OddsRatio_working_3-way'!AB527+'OddsRatio_working_3-way'!AH527</f>
        <v>-0.45017053463940965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1.0587727610119386</v>
      </c>
      <c r="AS527" s="11">
        <f>IF(('OddsRatio_working_3-way'!X527=0),IF(Q527&gt;0,-Q527^(1/3),(-Q527)^(1/3)),'OddsRatio_working_3-way'!AM527-'OddsRatio_working_3-way'!R527/3)</f>
        <v>-0.60860222637252925</v>
      </c>
      <c r="AT527" s="11">
        <f>IF(('OddsRatio_working_3-way'!X527=0),IF(Q527&gt;0,-Q527^(1/3),(-Q527)^(1/3)),'OddsRatio_working_3-way'!AN527-'OddsRatio_working_3-way'!R527/3)</f>
        <v>-0.45017053463940965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4.49</v>
      </c>
      <c r="B528" s="4">
        <f>IF('True_Odds_Calculator_3-way'!B529="","",'True_Odds_Calculator_3-way'!B529)</f>
        <v>3.46</v>
      </c>
      <c r="C528" s="4">
        <f>IF('True_Odds_Calculator_3-way'!C529="","",'True_Odds_Calculator_3-way'!C529)</f>
        <v>1.88</v>
      </c>
      <c r="D528" s="9">
        <f t="shared" si="117"/>
        <v>0.21079752735523133</v>
      </c>
      <c r="E528" s="9">
        <f t="shared" si="118"/>
        <v>0.27480388295309172</v>
      </c>
      <c r="F528" s="9">
        <f t="shared" si="119"/>
        <v>0.51439858969167696</v>
      </c>
      <c r="G528" s="9">
        <f t="shared" si="120"/>
        <v>1.072747467624336</v>
      </c>
      <c r="H528" s="9">
        <f t="shared" si="121"/>
        <v>4.743888662008934</v>
      </c>
      <c r="I528" s="9">
        <f t="shared" si="122"/>
        <v>3.6389587703558663</v>
      </c>
      <c r="J528" s="9">
        <f t="shared" si="123"/>
        <v>1.9440177715094153</v>
      </c>
      <c r="K528" s="11">
        <f t="shared" si="124"/>
        <v>0.22271714922048996</v>
      </c>
      <c r="L528" s="11">
        <f t="shared" si="125"/>
        <v>0.28901734104046245</v>
      </c>
      <c r="M528" s="11">
        <f t="shared" si="126"/>
        <v>0.53191489361702127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-0.25868003864338385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0.23385163712580656</v>
      </c>
      <c r="Q528" s="11">
        <f>2*'OddsRatio_working_3-way'!K528*'OddsRatio_working_3-way'!L528*'OddsRatio_working_3-way'!M528</f>
        <v>6.847778539555098E-2</v>
      </c>
      <c r="R528" s="11">
        <f t="shared" si="127"/>
        <v>0</v>
      </c>
      <c r="S528" s="11">
        <f t="shared" si="128"/>
        <v>-0.90401887347865406</v>
      </c>
      <c r="T528" s="11">
        <f t="shared" si="129"/>
        <v>-0.26472002151644342</v>
      </c>
      <c r="U528" s="11">
        <f>'OddsRatio_working_3-way'!S528-'OddsRatio_working_3-way'!R528^2/3</f>
        <v>-0.90401887347865406</v>
      </c>
      <c r="V528" s="11">
        <f>'OddsRatio_working_3-way'!S528*'OddsRatio_working_3-way'!R528/3-2*'OddsRatio_working_3-way'!R528^3/27-'OddsRatio_working_3-way'!T528</f>
        <v>0.26472002151644342</v>
      </c>
      <c r="W528" s="11">
        <f>'OddsRatio_working_3-way'!V528^2+4*'OddsRatio_working_3-way'!U528^3/27</f>
        <v>-3.9376574814591309E-2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0.16541860884303311</v>
      </c>
      <c r="Y528" s="11">
        <f>IF('OddsRatio_working_3-way'!W528&gt;=0,IF('OddsRatio_working_3-way'!V528+SQRT('OddsRatio_working_3-way'!W528)&gt;0,0,PI()),ACOS('OddsRatio_working_3-way'!V528/(2*'OddsRatio_working_3-way'!X528)))</f>
        <v>0.64324793367777688</v>
      </c>
      <c r="Z528" s="11">
        <f>'OddsRatio_working_3-way'!X528^(1/3)*COS('OddsRatio_working_3-way'!Y528/3)</f>
        <v>0.53637373381216802</v>
      </c>
      <c r="AA528" s="11">
        <f>'OddsRatio_working_3-way'!X528^(1/3)*COS(('OddsRatio_working_3-way'!Y528+2*PI())/3)</f>
        <v>-0.36934086646595643</v>
      </c>
      <c r="AB528" s="11">
        <f>'OddsRatio_working_3-way'!X528^(1/3)*COS(('OddsRatio_working_3-way'!Y528+4*PI())/3)</f>
        <v>-0.16703286734621164</v>
      </c>
      <c r="AC528" s="11">
        <f>'OddsRatio_working_3-way'!X528^(1/3)*SIN('OddsRatio_working_3-way'!Y528/3)</f>
        <v>0.11680257775099931</v>
      </c>
      <c r="AD528" s="11">
        <f>'OddsRatio_working_3-way'!X528^(1/3)*SIN(('OddsRatio_working_3-way'!Y528+2*PI())/3)</f>
        <v>0.40611199052855013</v>
      </c>
      <c r="AE528" s="11">
        <f>'OddsRatio_working_3-way'!X528^(1/3)*SIN(('OddsRatio_working_3-way'!Y528+4*PI())/3)</f>
        <v>-0.52291456827954941</v>
      </c>
      <c r="AF528" s="11">
        <f>-'OddsRatio_working_3-way'!U528/(3*'OddsRatio_working_3-way'!X528^(1/3))*COS(('OddsRatio_working_3-way'!Y528)/3)</f>
        <v>0.53637373381216802</v>
      </c>
      <c r="AG528" s="11">
        <f>-'OddsRatio_working_3-way'!U528/(3*'OddsRatio_working_3-way'!X528^(1/3))*COS(('OddsRatio_working_3-way'!Y528+2*PI())/3)</f>
        <v>-0.36934086646595649</v>
      </c>
      <c r="AH528" s="11">
        <f>-'OddsRatio_working_3-way'!U528/(3*'OddsRatio_working_3-way'!X528^(1/3))*COS(('OddsRatio_working_3-way'!Y528+4*PI())/3)</f>
        <v>-0.16703286734621167</v>
      </c>
      <c r="AI528" s="11">
        <f>'OddsRatio_working_3-way'!U528/(3*'OddsRatio_working_3-way'!X528^(1/3))*SIN(('OddsRatio_working_3-way'!Y528)/3)</f>
        <v>-0.11680257775099934</v>
      </c>
      <c r="AJ528" s="11">
        <f>'OddsRatio_working_3-way'!U528/(3*'OddsRatio_working_3-way'!X528^(1/3))*SIN(('OddsRatio_working_3-way'!Y528+2*PI())/3)</f>
        <v>-0.40611199052855018</v>
      </c>
      <c r="AK528" s="11">
        <f>'OddsRatio_working_3-way'!U528/(3*'OddsRatio_working_3-way'!X528^(1/3))*SIN(('OddsRatio_working_3-way'!Y528+4*PI())/3)</f>
        <v>0.52291456827954952</v>
      </c>
      <c r="AL528" s="11">
        <f>'OddsRatio_working_3-way'!Z528+'OddsRatio_working_3-way'!AF528</f>
        <v>1.072747467624336</v>
      </c>
      <c r="AM528" s="11">
        <f>'OddsRatio_working_3-way'!AA528+'OddsRatio_working_3-way'!AG528</f>
        <v>-0.73868173293191286</v>
      </c>
      <c r="AN528" s="11">
        <f>'OddsRatio_working_3-way'!AB528+'OddsRatio_working_3-way'!AH528</f>
        <v>-0.33406573469242329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1.072747467624336</v>
      </c>
      <c r="AS528" s="11">
        <f>IF(('OddsRatio_working_3-way'!X528=0),IF(Q528&gt;0,-Q528^(1/3),(-Q528)^(1/3)),'OddsRatio_working_3-way'!AM528-'OddsRatio_working_3-way'!R528/3)</f>
        <v>-0.73868173293191286</v>
      </c>
      <c r="AT528" s="11">
        <f>IF(('OddsRatio_working_3-way'!X528=0),IF(Q528&gt;0,-Q528^(1/3),(-Q528)^(1/3)),'OddsRatio_working_3-way'!AN528-'OddsRatio_working_3-way'!R528/3)</f>
        <v>-0.33406573469242329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2.75</v>
      </c>
      <c r="B529" s="4">
        <f>IF('True_Odds_Calculator_3-way'!B530="","",'True_Odds_Calculator_3-way'!B530)</f>
        <v>3.37</v>
      </c>
      <c r="C529" s="4">
        <f>IF('True_Odds_Calculator_3-way'!C530="","",'True_Odds_Calculator_3-way'!C530)</f>
        <v>2.64</v>
      </c>
      <c r="D529" s="9">
        <f t="shared" si="117"/>
        <v>0.35020734488637806</v>
      </c>
      <c r="E529" s="9">
        <f t="shared" si="118"/>
        <v>0.28467229413132378</v>
      </c>
      <c r="F529" s="9">
        <f t="shared" si="119"/>
        <v>0.36512036098229833</v>
      </c>
      <c r="G529" s="9">
        <f t="shared" si="120"/>
        <v>1.0602578559762188</v>
      </c>
      <c r="H529" s="9">
        <f t="shared" si="121"/>
        <v>2.8554512479583827</v>
      </c>
      <c r="I529" s="9">
        <f t="shared" si="122"/>
        <v>3.512811118663639</v>
      </c>
      <c r="J529" s="9">
        <f t="shared" si="123"/>
        <v>2.7388228838009989</v>
      </c>
      <c r="K529" s="11">
        <f t="shared" si="124"/>
        <v>0.36363636363636365</v>
      </c>
      <c r="L529" s="11">
        <f t="shared" si="125"/>
        <v>0.29673590504451036</v>
      </c>
      <c r="M529" s="11">
        <f t="shared" si="126"/>
        <v>0.37878787878787878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-0.2780121146724871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0.23542683375432227</v>
      </c>
      <c r="Q529" s="11">
        <f>2*'OddsRatio_working_3-way'!K529*'OddsRatio_working_3-way'!L529*'OddsRatio_working_3-way'!M529</f>
        <v>8.1745428386917451E-2</v>
      </c>
      <c r="R529" s="11">
        <f t="shared" si="127"/>
        <v>0</v>
      </c>
      <c r="S529" s="11">
        <f t="shared" si="128"/>
        <v>-0.8468222114409204</v>
      </c>
      <c r="T529" s="11">
        <f t="shared" si="129"/>
        <v>-0.29403549008365287</v>
      </c>
      <c r="U529" s="11">
        <f>'OddsRatio_working_3-way'!S529-'OddsRatio_working_3-way'!R529^2/3</f>
        <v>-0.8468222114409204</v>
      </c>
      <c r="V529" s="11">
        <f>'OddsRatio_working_3-way'!S529*'OddsRatio_working_3-way'!R529/3-2*'OddsRatio_working_3-way'!R529^3/27-'OddsRatio_working_3-way'!T529</f>
        <v>0.29403549008365287</v>
      </c>
      <c r="W529" s="11">
        <f>'OddsRatio_working_3-way'!V529^2+4*'OddsRatio_working_3-way'!U529^3/27</f>
        <v>-3.5079990120256421E-3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0.14997072084306953</v>
      </c>
      <c r="Y529" s="11">
        <f>IF('OddsRatio_working_3-way'!W529&gt;=0,IF('OddsRatio_working_3-way'!V529+SQRT('OddsRatio_working_3-way'!W529)&gt;0,0,PI()),ACOS('OddsRatio_working_3-way'!V529/(2*'OddsRatio_working_3-way'!X529)))</f>
        <v>0.19877277756615785</v>
      </c>
      <c r="Z529" s="11">
        <f>'OddsRatio_working_3-way'!X529^(1/3)*COS('OddsRatio_working_3-way'!Y529/3)</f>
        <v>0.5301289279881094</v>
      </c>
      <c r="AA529" s="11">
        <f>'OddsRatio_working_3-way'!X529^(1/3)*COS(('OddsRatio_working_3-way'!Y529+2*PI())/3)</f>
        <v>-0.29552825631975727</v>
      </c>
      <c r="AB529" s="11">
        <f>'OddsRatio_working_3-way'!X529^(1/3)*COS(('OddsRatio_working_3-way'!Y529+4*PI())/3)</f>
        <v>-0.23460067166835225</v>
      </c>
      <c r="AC529" s="11">
        <f>'OddsRatio_working_3-way'!X529^(1/3)*SIN('OddsRatio_working_3-way'!Y529/3)</f>
        <v>3.5176557399562387E-2</v>
      </c>
      <c r="AD529" s="11">
        <f>'OddsRatio_working_3-way'!X529^(1/3)*SIN(('OddsRatio_working_3-way'!Y529+2*PI())/3)</f>
        <v>0.44151684021893284</v>
      </c>
      <c r="AE529" s="11">
        <f>'OddsRatio_working_3-way'!X529^(1/3)*SIN(('OddsRatio_working_3-way'!Y529+4*PI())/3)</f>
        <v>-0.47669339761849527</v>
      </c>
      <c r="AF529" s="11">
        <f>-'OddsRatio_working_3-way'!U529/(3*'OddsRatio_working_3-way'!X529^(1/3))*COS(('OddsRatio_working_3-way'!Y529)/3)</f>
        <v>0.5301289279881094</v>
      </c>
      <c r="AG529" s="11">
        <f>-'OddsRatio_working_3-way'!U529/(3*'OddsRatio_working_3-way'!X529^(1/3))*COS(('OddsRatio_working_3-way'!Y529+2*PI())/3)</f>
        <v>-0.29552825631975727</v>
      </c>
      <c r="AH529" s="11">
        <f>-'OddsRatio_working_3-way'!U529/(3*'OddsRatio_working_3-way'!X529^(1/3))*COS(('OddsRatio_working_3-way'!Y529+4*PI())/3)</f>
        <v>-0.23460067166835225</v>
      </c>
      <c r="AI529" s="11">
        <f>'OddsRatio_working_3-way'!U529/(3*'OddsRatio_working_3-way'!X529^(1/3))*SIN(('OddsRatio_working_3-way'!Y529)/3)</f>
        <v>-3.5176557399562387E-2</v>
      </c>
      <c r="AJ529" s="11">
        <f>'OddsRatio_working_3-way'!U529/(3*'OddsRatio_working_3-way'!X529^(1/3))*SIN(('OddsRatio_working_3-way'!Y529+2*PI())/3)</f>
        <v>-0.44151684021893284</v>
      </c>
      <c r="AK529" s="11">
        <f>'OddsRatio_working_3-way'!U529/(3*'OddsRatio_working_3-way'!X529^(1/3))*SIN(('OddsRatio_working_3-way'!Y529+4*PI())/3)</f>
        <v>0.47669339761849527</v>
      </c>
      <c r="AL529" s="11">
        <f>'OddsRatio_working_3-way'!Z529+'OddsRatio_working_3-way'!AF529</f>
        <v>1.0602578559762188</v>
      </c>
      <c r="AM529" s="11">
        <f>'OddsRatio_working_3-way'!AA529+'OddsRatio_working_3-way'!AG529</f>
        <v>-0.59105651263951453</v>
      </c>
      <c r="AN529" s="11">
        <f>'OddsRatio_working_3-way'!AB529+'OddsRatio_working_3-way'!AH529</f>
        <v>-0.46920134333670449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1.0602578559762188</v>
      </c>
      <c r="AS529" s="11">
        <f>IF(('OddsRatio_working_3-way'!X529=0),IF(Q529&gt;0,-Q529^(1/3),(-Q529)^(1/3)),'OddsRatio_working_3-way'!AM529-'OddsRatio_working_3-way'!R529/3)</f>
        <v>-0.59105651263951453</v>
      </c>
      <c r="AT529" s="11">
        <f>IF(('OddsRatio_working_3-way'!X529=0),IF(Q529&gt;0,-Q529^(1/3),(-Q529)^(1/3)),'OddsRatio_working_3-way'!AN529-'OddsRatio_working_3-way'!R529/3)</f>
        <v>-0.46920134333670449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2.06</v>
      </c>
      <c r="B530" s="4">
        <f>IF('True_Odds_Calculator_3-way'!B531="","",'True_Odds_Calculator_3-way'!B531)</f>
        <v>3.4</v>
      </c>
      <c r="C530" s="4">
        <f>IF('True_Odds_Calculator_3-way'!C531="","",'True_Odds_Calculator_3-way'!C531)</f>
        <v>3.84</v>
      </c>
      <c r="D530" s="9">
        <f t="shared" si="117"/>
        <v>0.46995535447777387</v>
      </c>
      <c r="E530" s="9">
        <f t="shared" si="118"/>
        <v>0.28140088178666173</v>
      </c>
      <c r="F530" s="9">
        <f t="shared" si="119"/>
        <v>0.24864376373556432</v>
      </c>
      <c r="G530" s="9">
        <f t="shared" si="120"/>
        <v>1.0640204726954408</v>
      </c>
      <c r="H530" s="9">
        <f t="shared" si="121"/>
        <v>2.1278617010571672</v>
      </c>
      <c r="I530" s="9">
        <f t="shared" si="122"/>
        <v>3.5536491344690573</v>
      </c>
      <c r="J530" s="9">
        <f t="shared" si="123"/>
        <v>4.0218181424550519</v>
      </c>
      <c r="K530" s="11">
        <f t="shared" si="124"/>
        <v>0.4854368932038835</v>
      </c>
      <c r="L530" s="11">
        <f t="shared" si="125"/>
        <v>0.29411764705882354</v>
      </c>
      <c r="M530" s="11">
        <f t="shared" si="126"/>
        <v>0.26041666666666669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-0.26863221016561944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0.23424114791547687</v>
      </c>
      <c r="Q530" s="11">
        <f>2*'OddsRatio_working_3-way'!K530*'OddsRatio_working_3-way'!L530*'OddsRatio_working_3-way'!M530</f>
        <v>7.436226917951648E-2</v>
      </c>
      <c r="R530" s="11">
        <f t="shared" si="127"/>
        <v>0</v>
      </c>
      <c r="S530" s="11">
        <f t="shared" si="128"/>
        <v>-0.87197714589423403</v>
      </c>
      <c r="T530" s="11">
        <f t="shared" si="129"/>
        <v>-0.27681814155372514</v>
      </c>
      <c r="U530" s="11">
        <f>'OddsRatio_working_3-way'!S530-'OddsRatio_working_3-way'!R530^2/3</f>
        <v>-0.87197714589423403</v>
      </c>
      <c r="V530" s="11">
        <f>'OddsRatio_working_3-way'!S530*'OddsRatio_working_3-way'!R530/3-2*'OddsRatio_working_3-way'!R530^3/27-'OddsRatio_working_3-way'!T530</f>
        <v>0.27681814155372514</v>
      </c>
      <c r="W530" s="11">
        <f>'OddsRatio_working_3-way'!V530^2+4*'OddsRatio_working_3-way'!U530^3/27</f>
        <v>-2.1594341051523289E-2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0.15670244457632235</v>
      </c>
      <c r="Y530" s="11">
        <f>IF('OddsRatio_working_3-way'!W530&gt;=0,IF('OddsRatio_working_3-way'!V530+SQRT('OddsRatio_working_3-way'!W530)&gt;0,0,PI()),ACOS('OddsRatio_working_3-way'!V530/(2*'OddsRatio_working_3-way'!X530)))</f>
        <v>0.48802538236030846</v>
      </c>
      <c r="Z530" s="11">
        <f>'OddsRatio_working_3-way'!X530^(1/3)*COS('OddsRatio_working_3-way'!Y530/3)</f>
        <v>0.53201023634772049</v>
      </c>
      <c r="AA530" s="11">
        <f>'OddsRatio_working_3-way'!X530^(1/3)*COS(('OddsRatio_working_3-way'!Y530+2*PI())/3)</f>
        <v>-0.34162335532264887</v>
      </c>
      <c r="AB530" s="11">
        <f>'OddsRatio_working_3-way'!X530^(1/3)*COS(('OddsRatio_working_3-way'!Y530+4*PI())/3)</f>
        <v>-0.19038688102507181</v>
      </c>
      <c r="AC530" s="11">
        <f>'OddsRatio_working_3-way'!X530^(1/3)*SIN('OddsRatio_working_3-way'!Y530/3)</f>
        <v>8.7316419146996102E-2</v>
      </c>
      <c r="AD530" s="11">
        <f>'OddsRatio_working_3-way'!X530^(1/3)*SIN(('OddsRatio_working_3-way'!Y530+2*PI())/3)</f>
        <v>0.41707617017699128</v>
      </c>
      <c r="AE530" s="11">
        <f>'OddsRatio_working_3-way'!X530^(1/3)*SIN(('OddsRatio_working_3-way'!Y530+4*PI())/3)</f>
        <v>-0.50439258932398734</v>
      </c>
      <c r="AF530" s="11">
        <f>-'OddsRatio_working_3-way'!U530/(3*'OddsRatio_working_3-way'!X530^(1/3))*COS(('OddsRatio_working_3-way'!Y530)/3)</f>
        <v>0.53201023634772038</v>
      </c>
      <c r="AG530" s="11">
        <f>-'OddsRatio_working_3-way'!U530/(3*'OddsRatio_working_3-way'!X530^(1/3))*COS(('OddsRatio_working_3-way'!Y530+2*PI())/3)</f>
        <v>-0.34162335532264876</v>
      </c>
      <c r="AH530" s="11">
        <f>-'OddsRatio_working_3-way'!U530/(3*'OddsRatio_working_3-way'!X530^(1/3))*COS(('OddsRatio_working_3-way'!Y530+4*PI())/3)</f>
        <v>-0.19038688102507176</v>
      </c>
      <c r="AI530" s="11">
        <f>'OddsRatio_working_3-way'!U530/(3*'OddsRatio_working_3-way'!X530^(1/3))*SIN(('OddsRatio_working_3-way'!Y530)/3)</f>
        <v>-8.7316419146996088E-2</v>
      </c>
      <c r="AJ530" s="11">
        <f>'OddsRatio_working_3-way'!U530/(3*'OddsRatio_working_3-way'!X530^(1/3))*SIN(('OddsRatio_working_3-way'!Y530+2*PI())/3)</f>
        <v>-0.41707617017699122</v>
      </c>
      <c r="AK530" s="11">
        <f>'OddsRatio_working_3-way'!U530/(3*'OddsRatio_working_3-way'!X530^(1/3))*SIN(('OddsRatio_working_3-way'!Y530+4*PI())/3)</f>
        <v>0.50439258932398723</v>
      </c>
      <c r="AL530" s="11">
        <f>'OddsRatio_working_3-way'!Z530+'OddsRatio_working_3-way'!AF530</f>
        <v>1.0640204726954408</v>
      </c>
      <c r="AM530" s="11">
        <f>'OddsRatio_working_3-way'!AA530+'OddsRatio_working_3-way'!AG530</f>
        <v>-0.68324671064529763</v>
      </c>
      <c r="AN530" s="11">
        <f>'OddsRatio_working_3-way'!AB530+'OddsRatio_working_3-way'!AH530</f>
        <v>-0.38077376205014357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1.0640204726954408</v>
      </c>
      <c r="AS530" s="11">
        <f>IF(('OddsRatio_working_3-way'!X530=0),IF(Q530&gt;0,-Q530^(1/3),(-Q530)^(1/3)),'OddsRatio_working_3-way'!AM530-'OddsRatio_working_3-way'!R530/3)</f>
        <v>-0.68324671064529763</v>
      </c>
      <c r="AT530" s="11">
        <f>IF(('OddsRatio_working_3-way'!X530=0),IF(Q530&gt;0,-Q530^(1/3),(-Q530)^(1/3)),'OddsRatio_working_3-way'!AN530-'OddsRatio_working_3-way'!R530/3)</f>
        <v>-0.38077376205014357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1.8</v>
      </c>
      <c r="B531" s="4">
        <f>IF('True_Odds_Calculator_3-way'!B532="","",'True_Odds_Calculator_3-way'!B532)</f>
        <v>3.43</v>
      </c>
      <c r="C531" s="4">
        <f>IF('True_Odds_Calculator_3-way'!C532="","",'True_Odds_Calculator_3-way'!C532)</f>
        <v>5.1100000000000003</v>
      </c>
      <c r="D531" s="9">
        <f t="shared" si="117"/>
        <v>0.53803598578567879</v>
      </c>
      <c r="E531" s="9">
        <f t="shared" si="118"/>
        <v>0.27715931510408737</v>
      </c>
      <c r="F531" s="9">
        <f t="shared" si="119"/>
        <v>0.18480469911023356</v>
      </c>
      <c r="G531" s="9">
        <f t="shared" si="120"/>
        <v>1.0732646756418349</v>
      </c>
      <c r="H531" s="9">
        <f t="shared" si="121"/>
        <v>1.8586117405134681</v>
      </c>
      <c r="I531" s="9">
        <f t="shared" si="122"/>
        <v>3.6080331618096593</v>
      </c>
      <c r="J531" s="9">
        <f t="shared" si="123"/>
        <v>5.4111178168879421</v>
      </c>
      <c r="K531" s="11">
        <f t="shared" si="124"/>
        <v>0.55555555555555558</v>
      </c>
      <c r="L531" s="11">
        <f t="shared" si="125"/>
        <v>0.29154518950437314</v>
      </c>
      <c r="M531" s="11">
        <f t="shared" si="126"/>
        <v>0.19569471624266144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-0.25325064328219382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0.23265293443814944</v>
      </c>
      <c r="Q531" s="11">
        <f>2*'OddsRatio_working_3-way'!K531*'OddsRatio_working_3-way'!L531*'OddsRatio_working_3-way'!M531</f>
        <v>6.3393170146634731E-2</v>
      </c>
      <c r="R531" s="11">
        <f t="shared" si="127"/>
        <v>0</v>
      </c>
      <c r="S531" s="11">
        <f t="shared" si="128"/>
        <v>-0.91866670671753192</v>
      </c>
      <c r="T531" s="11">
        <f t="shared" si="129"/>
        <v>-0.25031790373774715</v>
      </c>
      <c r="U531" s="11">
        <f>'OddsRatio_working_3-way'!S531-'OddsRatio_working_3-way'!R531^2/3</f>
        <v>-0.91866670671753192</v>
      </c>
      <c r="V531" s="11">
        <f>'OddsRatio_working_3-way'!S531*'OddsRatio_working_3-way'!R531/3-2*'OddsRatio_working_3-way'!R531^3/27-'OddsRatio_working_3-way'!T531</f>
        <v>0.25031790373774715</v>
      </c>
      <c r="W531" s="11">
        <f>'OddsRatio_working_3-way'!V531^2+4*'OddsRatio_working_3-way'!U531^3/27</f>
        <v>-5.2201303468176544E-2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0.16945527167945867</v>
      </c>
      <c r="Y531" s="11">
        <f>IF('OddsRatio_working_3-way'!W531&gt;=0,IF('OddsRatio_working_3-way'!V531+SQRT('OddsRatio_working_3-way'!W531)&gt;0,0,PI()),ACOS('OddsRatio_working_3-way'!V531/(2*'OddsRatio_working_3-way'!X531)))</f>
        <v>0.73981127654928991</v>
      </c>
      <c r="Z531" s="11">
        <f>'OddsRatio_working_3-way'!X531^(1/3)*COS('OddsRatio_working_3-way'!Y531/3)</f>
        <v>0.53663233782091746</v>
      </c>
      <c r="AA531" s="11">
        <f>'OddsRatio_working_3-way'!X531^(1/3)*COS(('OddsRatio_working_3-way'!Y531+2*PI())/3)</f>
        <v>-0.38530325017597927</v>
      </c>
      <c r="AB531" s="11">
        <f>'OddsRatio_working_3-way'!X531^(1/3)*COS(('OddsRatio_working_3-way'!Y531+4*PI())/3)</f>
        <v>-0.15132908764493808</v>
      </c>
      <c r="AC531" s="11">
        <f>'OddsRatio_working_3-way'!X531^(1/3)*SIN('OddsRatio_working_3-way'!Y531/3)</f>
        <v>0.13508504572071389</v>
      </c>
      <c r="AD531" s="11">
        <f>'OddsRatio_working_3-way'!X531^(1/3)*SIN(('OddsRatio_working_3-way'!Y531+2*PI())/3)</f>
        <v>0.39719471418479041</v>
      </c>
      <c r="AE531" s="11">
        <f>'OddsRatio_working_3-way'!X531^(1/3)*SIN(('OddsRatio_working_3-way'!Y531+4*PI())/3)</f>
        <v>-0.53227975990550425</v>
      </c>
      <c r="AF531" s="11">
        <f>-'OddsRatio_working_3-way'!U531/(3*'OddsRatio_working_3-way'!X531^(1/3))*COS(('OddsRatio_working_3-way'!Y531)/3)</f>
        <v>0.53663233782091746</v>
      </c>
      <c r="AG531" s="11">
        <f>-'OddsRatio_working_3-way'!U531/(3*'OddsRatio_working_3-way'!X531^(1/3))*COS(('OddsRatio_working_3-way'!Y531+2*PI())/3)</f>
        <v>-0.38530325017597927</v>
      </c>
      <c r="AH531" s="11">
        <f>-'OddsRatio_working_3-way'!U531/(3*'OddsRatio_working_3-way'!X531^(1/3))*COS(('OddsRatio_working_3-way'!Y531+4*PI())/3)</f>
        <v>-0.15132908764493808</v>
      </c>
      <c r="AI531" s="11">
        <f>'OddsRatio_working_3-way'!U531/(3*'OddsRatio_working_3-way'!X531^(1/3))*SIN(('OddsRatio_working_3-way'!Y531)/3)</f>
        <v>-0.13508504572071389</v>
      </c>
      <c r="AJ531" s="11">
        <f>'OddsRatio_working_3-way'!U531/(3*'OddsRatio_working_3-way'!X531^(1/3))*SIN(('OddsRatio_working_3-way'!Y531+2*PI())/3)</f>
        <v>-0.39719471418479041</v>
      </c>
      <c r="AK531" s="11">
        <f>'OddsRatio_working_3-way'!U531/(3*'OddsRatio_working_3-way'!X531^(1/3))*SIN(('OddsRatio_working_3-way'!Y531+4*PI())/3)</f>
        <v>0.53227975990550425</v>
      </c>
      <c r="AL531" s="11">
        <f>'OddsRatio_working_3-way'!Z531+'OddsRatio_working_3-way'!AF531</f>
        <v>1.0732646756418349</v>
      </c>
      <c r="AM531" s="11">
        <f>'OddsRatio_working_3-way'!AA531+'OddsRatio_working_3-way'!AG531</f>
        <v>-0.77060650035195855</v>
      </c>
      <c r="AN531" s="11">
        <f>'OddsRatio_working_3-way'!AB531+'OddsRatio_working_3-way'!AH531</f>
        <v>-0.30265817528987615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1.0732646756418349</v>
      </c>
      <c r="AS531" s="11">
        <f>IF(('OddsRatio_working_3-way'!X531=0),IF(Q531&gt;0,-Q531^(1/3),(-Q531)^(1/3)),'OddsRatio_working_3-way'!AM531-'OddsRatio_working_3-way'!R531/3)</f>
        <v>-0.77060650035195855</v>
      </c>
      <c r="AT531" s="11">
        <f>IF(('OddsRatio_working_3-way'!X531=0),IF(Q531&gt;0,-Q531^(1/3),(-Q531)^(1/3)),'OddsRatio_working_3-way'!AN531-'OddsRatio_working_3-way'!R531/3)</f>
        <v>-0.30265817528987615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3.22</v>
      </c>
      <c r="B532" s="4">
        <f>IF('True_Odds_Calculator_3-way'!B533="","",'True_Odds_Calculator_3-way'!B533)</f>
        <v>3.08</v>
      </c>
      <c r="C532" s="4">
        <f>IF('True_Odds_Calculator_3-way'!C533="","",'True_Odds_Calculator_3-way'!C533)</f>
        <v>2.48</v>
      </c>
      <c r="D532" s="9">
        <f t="shared" si="117"/>
        <v>0.29836765509227381</v>
      </c>
      <c r="E532" s="9">
        <f t="shared" si="118"/>
        <v>0.31218074290069875</v>
      </c>
      <c r="F532" s="9">
        <f t="shared" si="119"/>
        <v>0.38945160200702755</v>
      </c>
      <c r="G532" s="9">
        <f t="shared" si="120"/>
        <v>1.0592656423047888</v>
      </c>
      <c r="H532" s="9">
        <f t="shared" si="121"/>
        <v>3.3515697259166308</v>
      </c>
      <c r="I532" s="9">
        <f t="shared" si="122"/>
        <v>3.2032725359939609</v>
      </c>
      <c r="J532" s="9">
        <f t="shared" si="123"/>
        <v>2.5677131506110875</v>
      </c>
      <c r="K532" s="11">
        <f t="shared" si="124"/>
        <v>0.3105590062111801</v>
      </c>
      <c r="L532" s="11">
        <f t="shared" si="125"/>
        <v>0.32467532467532467</v>
      </c>
      <c r="M532" s="11">
        <f t="shared" si="126"/>
        <v>0.40322580645161293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-0.27785598492871588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0.23500092374065523</v>
      </c>
      <c r="Q532" s="11">
        <f>2*'OddsRatio_working_3-way'!K532*'OddsRatio_working_3-way'!L532*'OddsRatio_working_3-way'!M532</f>
        <v>8.1315198526178287E-2</v>
      </c>
      <c r="R532" s="11">
        <f t="shared" si="127"/>
        <v>0</v>
      </c>
      <c r="S532" s="11">
        <f t="shared" si="128"/>
        <v>-0.84576520387331178</v>
      </c>
      <c r="T532" s="11">
        <f t="shared" si="129"/>
        <v>-0.29265231967934663</v>
      </c>
      <c r="U532" s="11">
        <f>'OddsRatio_working_3-way'!S532-'OddsRatio_working_3-way'!R532^2/3</f>
        <v>-0.84576520387331178</v>
      </c>
      <c r="V532" s="11">
        <f>'OddsRatio_working_3-way'!S532*'OddsRatio_working_3-way'!R532/3-2*'OddsRatio_working_3-way'!R532^3/27-'OddsRatio_working_3-way'!T532</f>
        <v>0.29265231967934663</v>
      </c>
      <c r="W532" s="11">
        <f>'OddsRatio_working_3-way'!V532^2+4*'OddsRatio_working_3-way'!U532^3/27</f>
        <v>-3.9830248042519723E-3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0.14969001721720998</v>
      </c>
      <c r="Y532" s="11">
        <f>IF('OddsRatio_working_3-way'!W532&gt;=0,IF('OddsRatio_working_3-way'!V532+SQRT('OddsRatio_working_3-way'!W532)&gt;0,0,PI()),ACOS('OddsRatio_working_3-way'!V532/(2*'OddsRatio_working_3-way'!X532)))</f>
        <v>0.21239976491779222</v>
      </c>
      <c r="Z532" s="11">
        <f>'OddsRatio_working_3-way'!X532^(1/3)*COS('OddsRatio_working_3-way'!Y532/3)</f>
        <v>0.52963282115239441</v>
      </c>
      <c r="AA532" s="11">
        <f>'OddsRatio_working_3-way'!X532^(1/3)*COS(('OddsRatio_working_3-way'!Y532+2*PI())/3)</f>
        <v>-0.29734496782893727</v>
      </c>
      <c r="AB532" s="11">
        <f>'OddsRatio_working_3-way'!X532^(1/3)*COS(('OddsRatio_working_3-way'!Y532+4*PI())/3)</f>
        <v>-0.23228785332345731</v>
      </c>
      <c r="AC532" s="11">
        <f>'OddsRatio_working_3-way'!X532^(1/3)*SIN('OddsRatio_working_3-way'!Y532/3)</f>
        <v>3.7560742572439118E-2</v>
      </c>
      <c r="AD532" s="11">
        <f>'OddsRatio_working_3-way'!X532^(1/3)*SIN(('OddsRatio_working_3-way'!Y532+2*PI())/3)</f>
        <v>0.43989510650977415</v>
      </c>
      <c r="AE532" s="11">
        <f>'OddsRatio_working_3-way'!X532^(1/3)*SIN(('OddsRatio_working_3-way'!Y532+4*PI())/3)</f>
        <v>-0.47745584908221339</v>
      </c>
      <c r="AF532" s="11">
        <f>-'OddsRatio_working_3-way'!U532/(3*'OddsRatio_working_3-way'!X532^(1/3))*COS(('OddsRatio_working_3-way'!Y532)/3)</f>
        <v>0.5296328211523943</v>
      </c>
      <c r="AG532" s="11">
        <f>-'OddsRatio_working_3-way'!U532/(3*'OddsRatio_working_3-way'!X532^(1/3))*COS(('OddsRatio_working_3-way'!Y532+2*PI())/3)</f>
        <v>-0.29734496782893721</v>
      </c>
      <c r="AH532" s="11">
        <f>-'OddsRatio_working_3-way'!U532/(3*'OddsRatio_working_3-way'!X532^(1/3))*COS(('OddsRatio_working_3-way'!Y532+4*PI())/3)</f>
        <v>-0.23228785332345725</v>
      </c>
      <c r="AI532" s="11">
        <f>'OddsRatio_working_3-way'!U532/(3*'OddsRatio_working_3-way'!X532^(1/3))*SIN(('OddsRatio_working_3-way'!Y532)/3)</f>
        <v>-3.7560742572439111E-2</v>
      </c>
      <c r="AJ532" s="11">
        <f>'OddsRatio_working_3-way'!U532/(3*'OddsRatio_working_3-way'!X532^(1/3))*SIN(('OddsRatio_working_3-way'!Y532+2*PI())/3)</f>
        <v>-0.43989510650977409</v>
      </c>
      <c r="AK532" s="11">
        <f>'OddsRatio_working_3-way'!U532/(3*'OddsRatio_working_3-way'!X532^(1/3))*SIN(('OddsRatio_working_3-way'!Y532+4*PI())/3)</f>
        <v>0.47745584908221328</v>
      </c>
      <c r="AL532" s="11">
        <f>'OddsRatio_working_3-way'!Z532+'OddsRatio_working_3-way'!AF532</f>
        <v>1.0592656423047888</v>
      </c>
      <c r="AM532" s="11">
        <f>'OddsRatio_working_3-way'!AA532+'OddsRatio_working_3-way'!AG532</f>
        <v>-0.59468993565787454</v>
      </c>
      <c r="AN532" s="11">
        <f>'OddsRatio_working_3-way'!AB532+'OddsRatio_working_3-way'!AH532</f>
        <v>-0.46457570664691455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1.0592656423047888</v>
      </c>
      <c r="AS532" s="11">
        <f>IF(('OddsRatio_working_3-way'!X532=0),IF(Q532&gt;0,-Q532^(1/3),(-Q532)^(1/3)),'OddsRatio_working_3-way'!AM532-'OddsRatio_working_3-way'!R532/3)</f>
        <v>-0.59468993565787454</v>
      </c>
      <c r="AT532" s="11">
        <f>IF(('OddsRatio_working_3-way'!X532=0),IF(Q532&gt;0,-Q532^(1/3),(-Q532)^(1/3)),'OddsRatio_working_3-way'!AN532-'OddsRatio_working_3-way'!R532/3)</f>
        <v>-0.46457570664691455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1.96</v>
      </c>
      <c r="B533" s="4">
        <f>IF('True_Odds_Calculator_3-way'!B534="","",'True_Odds_Calculator_3-way'!B534)</f>
        <v>3.75</v>
      </c>
      <c r="C533" s="4">
        <f>IF('True_Odds_Calculator_3-way'!C534="","",'True_Odds_Calculator_3-way'!C534)</f>
        <v>3.8</v>
      </c>
      <c r="D533" s="9">
        <f t="shared" si="117"/>
        <v>0.49441185493515355</v>
      </c>
      <c r="E533" s="9">
        <f t="shared" si="118"/>
        <v>0.25449580339109729</v>
      </c>
      <c r="F533" s="9">
        <f t="shared" si="119"/>
        <v>0.25109234167374928</v>
      </c>
      <c r="G533" s="9">
        <f t="shared" si="120"/>
        <v>1.0652137737371956</v>
      </c>
      <c r="H533" s="9">
        <f t="shared" si="121"/>
        <v>2.0226052227877074</v>
      </c>
      <c r="I533" s="9">
        <f t="shared" si="122"/>
        <v>3.9293378777772876</v>
      </c>
      <c r="J533" s="9">
        <f t="shared" si="123"/>
        <v>3.9825985664641483</v>
      </c>
      <c r="K533" s="11">
        <f t="shared" si="124"/>
        <v>0.51020408163265307</v>
      </c>
      <c r="L533" s="11">
        <f t="shared" si="125"/>
        <v>0.26666666666666666</v>
      </c>
      <c r="M533" s="11">
        <f t="shared" si="126"/>
        <v>0.26315789473684209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-0.26466165413533838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0.23308270676691731</v>
      </c>
      <c r="Q533" s="11">
        <f>2*'OddsRatio_working_3-way'!K533*'OddsRatio_working_3-way'!L533*'OddsRatio_working_3-way'!M533</f>
        <v>7.1607590404582894E-2</v>
      </c>
      <c r="R533" s="11">
        <f t="shared" si="127"/>
        <v>0</v>
      </c>
      <c r="S533" s="11">
        <f t="shared" si="128"/>
        <v>-0.88068181818181812</v>
      </c>
      <c r="T533" s="11">
        <f t="shared" si="129"/>
        <v>-0.27056277056277056</v>
      </c>
      <c r="U533" s="11">
        <f>'OddsRatio_working_3-way'!S533-'OddsRatio_working_3-way'!R533^2/3</f>
        <v>-0.88068181818181812</v>
      </c>
      <c r="V533" s="11">
        <f>'OddsRatio_working_3-way'!S533*'OddsRatio_working_3-way'!R533/3-2*'OddsRatio_working_3-way'!R533^3/27-'OddsRatio_working_3-way'!T533</f>
        <v>0.27056277056277056</v>
      </c>
      <c r="W533" s="11">
        <f>'OddsRatio_working_3-way'!V533^2+4*'OddsRatio_working_3-way'!U533^3/27</f>
        <v>-2.798945053201804E-2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0.15905475735310501</v>
      </c>
      <c r="Y533" s="11">
        <f>IF('OddsRatio_working_3-way'!W533&gt;=0,IF('OddsRatio_working_3-way'!V533+SQRT('OddsRatio_working_3-way'!W533)&gt;0,0,PI()),ACOS('OddsRatio_working_3-way'!V533/(2*'OddsRatio_working_3-way'!X533)))</f>
        <v>0.55379762191571658</v>
      </c>
      <c r="Z533" s="11">
        <f>'OddsRatio_working_3-way'!X533^(1/3)*COS('OddsRatio_working_3-way'!Y533/3)</f>
        <v>0.53260688686859792</v>
      </c>
      <c r="AA533" s="11">
        <f>'OddsRatio_working_3-way'!X533^(1/3)*COS(('OddsRatio_working_3-way'!Y533+2*PI())/3)</f>
        <v>-0.35243057383210097</v>
      </c>
      <c r="AB533" s="11">
        <f>'OddsRatio_working_3-way'!X533^(1/3)*COS(('OddsRatio_working_3-way'!Y533+4*PI())/3)</f>
        <v>-0.18017631303649706</v>
      </c>
      <c r="AC533" s="11">
        <f>'OddsRatio_working_3-way'!X533^(1/3)*SIN('OddsRatio_working_3-way'!Y533/3)</f>
        <v>9.945104383940194E-2</v>
      </c>
      <c r="AD533" s="11">
        <f>'OddsRatio_working_3-way'!X533^(1/3)*SIN(('OddsRatio_working_3-way'!Y533+2*PI())/3)</f>
        <v>0.41152557233904935</v>
      </c>
      <c r="AE533" s="11">
        <f>'OddsRatio_working_3-way'!X533^(1/3)*SIN(('OddsRatio_working_3-way'!Y533+4*PI())/3)</f>
        <v>-0.51097661617845125</v>
      </c>
      <c r="AF533" s="11">
        <f>-'OddsRatio_working_3-way'!U533/(3*'OddsRatio_working_3-way'!X533^(1/3))*COS(('OddsRatio_working_3-way'!Y533)/3)</f>
        <v>0.53260688686859781</v>
      </c>
      <c r="AG533" s="11">
        <f>-'OddsRatio_working_3-way'!U533/(3*'OddsRatio_working_3-way'!X533^(1/3))*COS(('OddsRatio_working_3-way'!Y533+2*PI())/3)</f>
        <v>-0.35243057383210091</v>
      </c>
      <c r="AH533" s="11">
        <f>-'OddsRatio_working_3-way'!U533/(3*'OddsRatio_working_3-way'!X533^(1/3))*COS(('OddsRatio_working_3-way'!Y533+4*PI())/3)</f>
        <v>-0.180176313036497</v>
      </c>
      <c r="AI533" s="11">
        <f>'OddsRatio_working_3-way'!U533/(3*'OddsRatio_working_3-way'!X533^(1/3))*SIN(('OddsRatio_working_3-way'!Y533)/3)</f>
        <v>-9.9451043839401926E-2</v>
      </c>
      <c r="AJ533" s="11">
        <f>'OddsRatio_working_3-way'!U533/(3*'OddsRatio_working_3-way'!X533^(1/3))*SIN(('OddsRatio_working_3-way'!Y533+2*PI())/3)</f>
        <v>-0.41152557233904924</v>
      </c>
      <c r="AK533" s="11">
        <f>'OddsRatio_working_3-way'!U533/(3*'OddsRatio_working_3-way'!X533^(1/3))*SIN(('OddsRatio_working_3-way'!Y533+4*PI())/3)</f>
        <v>0.51097661617845125</v>
      </c>
      <c r="AL533" s="11">
        <f>'OddsRatio_working_3-way'!Z533+'OddsRatio_working_3-way'!AF533</f>
        <v>1.0652137737371956</v>
      </c>
      <c r="AM533" s="11">
        <f>'OddsRatio_working_3-way'!AA533+'OddsRatio_working_3-way'!AG533</f>
        <v>-0.70486114766420194</v>
      </c>
      <c r="AN533" s="11">
        <f>'OddsRatio_working_3-way'!AB533+'OddsRatio_working_3-way'!AH533</f>
        <v>-0.36035262607299406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1.0652137737371956</v>
      </c>
      <c r="AS533" s="11">
        <f>IF(('OddsRatio_working_3-way'!X533=0),IF(Q533&gt;0,-Q533^(1/3),(-Q533)^(1/3)),'OddsRatio_working_3-way'!AM533-'OddsRatio_working_3-way'!R533/3)</f>
        <v>-0.70486114766420194</v>
      </c>
      <c r="AT533" s="11">
        <f>IF(('OddsRatio_working_3-way'!X533=0),IF(Q533&gt;0,-Q533^(1/3),(-Q533)^(1/3)),'OddsRatio_working_3-way'!AN533-'OddsRatio_working_3-way'!R533/3)</f>
        <v>-0.36035262607299406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2.12</v>
      </c>
      <c r="B534" s="4">
        <f>IF('True_Odds_Calculator_3-way'!B535="","",'True_Odds_Calculator_3-way'!B535)</f>
        <v>3.42</v>
      </c>
      <c r="C534" s="4">
        <f>IF('True_Odds_Calculator_3-way'!C535="","",'True_Odds_Calculator_3-way'!C535)</f>
        <v>3.5</v>
      </c>
      <c r="D534" s="9">
        <f t="shared" si="117"/>
        <v>0.45273448873778882</v>
      </c>
      <c r="E534" s="9">
        <f t="shared" si="118"/>
        <v>0.27686476077800165</v>
      </c>
      <c r="F534" s="9">
        <f t="shared" si="119"/>
        <v>0.27040075048420964</v>
      </c>
      <c r="G534" s="9">
        <f t="shared" si="120"/>
        <v>1.0792858351306922</v>
      </c>
      <c r="H534" s="9">
        <f t="shared" si="121"/>
        <v>2.2088001353463755</v>
      </c>
      <c r="I534" s="9">
        <f t="shared" si="122"/>
        <v>3.6118717210162745</v>
      </c>
      <c r="J534" s="9">
        <f t="shared" si="123"/>
        <v>3.6982145878267305</v>
      </c>
      <c r="K534" s="11">
        <f t="shared" si="124"/>
        <v>0.47169811320754712</v>
      </c>
      <c r="L534" s="11">
        <f t="shared" si="125"/>
        <v>0.29239766081871343</v>
      </c>
      <c r="M534" s="11">
        <f t="shared" si="126"/>
        <v>0.2857142857142857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-0.26701975063444783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0.23801642470957263</v>
      </c>
      <c r="Q534" s="11">
        <f>2*'OddsRatio_working_3-way'!K534*'OddsRatio_working_3-way'!L534*'OddsRatio_working_3-way'!M534</f>
        <v>7.8813385665421398E-2</v>
      </c>
      <c r="R534" s="11">
        <f t="shared" si="127"/>
        <v>0</v>
      </c>
      <c r="S534" s="11">
        <f t="shared" si="128"/>
        <v>-0.89138134592680007</v>
      </c>
      <c r="T534" s="11">
        <f t="shared" si="129"/>
        <v>-0.29515938606847686</v>
      </c>
      <c r="U534" s="11">
        <f>'OddsRatio_working_3-way'!S534-'OddsRatio_working_3-way'!R534^2/3</f>
        <v>-0.89138134592680007</v>
      </c>
      <c r="V534" s="11">
        <f>'OddsRatio_working_3-way'!S534*'OddsRatio_working_3-way'!R534/3-2*'OddsRatio_working_3-way'!R534^3/27-'OddsRatio_working_3-way'!T534</f>
        <v>0.29515938606847686</v>
      </c>
      <c r="W534" s="11">
        <f>'OddsRatio_working_3-way'!V534^2+4*'OddsRatio_working_3-way'!U534^3/27</f>
        <v>-1.7807838983511626E-2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0.16196211143955228</v>
      </c>
      <c r="Y534" s="11">
        <f>IF('OddsRatio_working_3-way'!W534&gt;=0,IF('OddsRatio_working_3-way'!V534+SQRT('OddsRatio_working_3-way'!W534)&gt;0,0,PI()),ACOS('OddsRatio_working_3-way'!V534/(2*'OddsRatio_working_3-way'!X534)))</f>
        <v>0.42461145183143856</v>
      </c>
      <c r="Z534" s="11">
        <f>'OddsRatio_working_3-way'!X534^(1/3)*COS('OddsRatio_working_3-way'!Y534/3)</f>
        <v>0.5396429175653461</v>
      </c>
      <c r="AA534" s="11">
        <f>'OddsRatio_working_3-way'!X534^(1/3)*COS(('OddsRatio_working_3-way'!Y534+2*PI())/3)</f>
        <v>-0.33641333233246012</v>
      </c>
      <c r="AB534" s="11">
        <f>'OddsRatio_working_3-way'!X534^(1/3)*COS(('OddsRatio_working_3-way'!Y534+4*PI())/3)</f>
        <v>-0.2032295852328859</v>
      </c>
      <c r="AC534" s="11">
        <f>'OddsRatio_working_3-way'!X534^(1/3)*SIN('OddsRatio_working_3-way'!Y534/3)</f>
        <v>7.6893672239622221E-2</v>
      </c>
      <c r="AD534" s="11">
        <f>'OddsRatio_working_3-way'!X534^(1/3)*SIN(('OddsRatio_working_3-way'!Y534+2*PI())/3)</f>
        <v>0.42889763946413029</v>
      </c>
      <c r="AE534" s="11">
        <f>'OddsRatio_working_3-way'!X534^(1/3)*SIN(('OddsRatio_working_3-way'!Y534+4*PI())/3)</f>
        <v>-0.50579131170375247</v>
      </c>
      <c r="AF534" s="11">
        <f>-'OddsRatio_working_3-way'!U534/(3*'OddsRatio_working_3-way'!X534^(1/3))*COS(('OddsRatio_working_3-way'!Y534)/3)</f>
        <v>0.5396429175653461</v>
      </c>
      <c r="AG534" s="11">
        <f>-'OddsRatio_working_3-way'!U534/(3*'OddsRatio_working_3-way'!X534^(1/3))*COS(('OddsRatio_working_3-way'!Y534+2*PI())/3)</f>
        <v>-0.33641333233246012</v>
      </c>
      <c r="AH534" s="11">
        <f>-'OddsRatio_working_3-way'!U534/(3*'OddsRatio_working_3-way'!X534^(1/3))*COS(('OddsRatio_working_3-way'!Y534+4*PI())/3)</f>
        <v>-0.2032295852328859</v>
      </c>
      <c r="AI534" s="11">
        <f>'OddsRatio_working_3-way'!U534/(3*'OddsRatio_working_3-way'!X534^(1/3))*SIN(('OddsRatio_working_3-way'!Y534)/3)</f>
        <v>-7.6893672239622221E-2</v>
      </c>
      <c r="AJ534" s="11">
        <f>'OddsRatio_working_3-way'!U534/(3*'OddsRatio_working_3-way'!X534^(1/3))*SIN(('OddsRatio_working_3-way'!Y534+2*PI())/3)</f>
        <v>-0.42889763946413029</v>
      </c>
      <c r="AK534" s="11">
        <f>'OddsRatio_working_3-way'!U534/(3*'OddsRatio_working_3-way'!X534^(1/3))*SIN(('OddsRatio_working_3-way'!Y534+4*PI())/3)</f>
        <v>0.50579131170375247</v>
      </c>
      <c r="AL534" s="11">
        <f>'OddsRatio_working_3-way'!Z534+'OddsRatio_working_3-way'!AF534</f>
        <v>1.0792858351306922</v>
      </c>
      <c r="AM534" s="11">
        <f>'OddsRatio_working_3-way'!AA534+'OddsRatio_working_3-way'!AG534</f>
        <v>-0.67282666466492025</v>
      </c>
      <c r="AN534" s="11">
        <f>'OddsRatio_working_3-way'!AB534+'OddsRatio_working_3-way'!AH534</f>
        <v>-0.40645917046577179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1.0792858351306922</v>
      </c>
      <c r="AS534" s="11">
        <f>IF(('OddsRatio_working_3-way'!X534=0),IF(Q534&gt;0,-Q534^(1/3),(-Q534)^(1/3)),'OddsRatio_working_3-way'!AM534-'OddsRatio_working_3-way'!R534/3)</f>
        <v>-0.67282666466492025</v>
      </c>
      <c r="AT534" s="11">
        <f>IF(('OddsRatio_working_3-way'!X534=0),IF(Q534&gt;0,-Q534^(1/3),(-Q534)^(1/3)),'OddsRatio_working_3-way'!AN534-'OddsRatio_working_3-way'!R534/3)</f>
        <v>-0.40645917046577179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2.72</v>
      </c>
      <c r="B535" s="4">
        <f>IF('True_Odds_Calculator_3-way'!B536="","",'True_Odds_Calculator_3-way'!B536)</f>
        <v>3.52</v>
      </c>
      <c r="C535" s="4">
        <f>IF('True_Odds_Calculator_3-way'!C536="","",'True_Odds_Calculator_3-way'!C536)</f>
        <v>2.5099999999999998</v>
      </c>
      <c r="D535" s="9">
        <f t="shared" si="117"/>
        <v>0.35037227865330955</v>
      </c>
      <c r="E535" s="9">
        <f t="shared" si="118"/>
        <v>0.26907163168903742</v>
      </c>
      <c r="F535" s="9">
        <f t="shared" si="119"/>
        <v>0.38055608965765303</v>
      </c>
      <c r="G535" s="9">
        <f t="shared" si="120"/>
        <v>1.0779692306662252</v>
      </c>
      <c r="H535" s="9">
        <f t="shared" si="121"/>
        <v>2.8541070767459078</v>
      </c>
      <c r="I535" s="9">
        <f t="shared" si="122"/>
        <v>3.7164824612788872</v>
      </c>
      <c r="J535" s="9">
        <f t="shared" si="123"/>
        <v>2.6277335383059999</v>
      </c>
      <c r="K535" s="11">
        <f t="shared" si="124"/>
        <v>0.36764705882352938</v>
      </c>
      <c r="L535" s="11">
        <f t="shared" si="125"/>
        <v>0.28409090909090912</v>
      </c>
      <c r="M535" s="11">
        <f t="shared" si="126"/>
        <v>0.39840637450199207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-0.27234577731853338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0.23926686302916675</v>
      </c>
      <c r="Q535" s="11">
        <f>2*'OddsRatio_working_3-way'!K535*'OddsRatio_working_3-way'!L535*'OddsRatio_working_3-way'!M535</f>
        <v>8.3223256705797138E-2</v>
      </c>
      <c r="R535" s="11">
        <f t="shared" si="127"/>
        <v>0</v>
      </c>
      <c r="S535" s="11">
        <f t="shared" si="128"/>
        <v>-0.87854074840059737</v>
      </c>
      <c r="T535" s="11">
        <f t="shared" si="129"/>
        <v>-0.30557939074803392</v>
      </c>
      <c r="U535" s="11">
        <f>'OddsRatio_working_3-way'!S535-'OddsRatio_working_3-way'!R535^2/3</f>
        <v>-0.87854074840059737</v>
      </c>
      <c r="V535" s="11">
        <f>'OddsRatio_working_3-way'!S535*'OddsRatio_working_3-way'!R535/3-2*'OddsRatio_working_3-way'!R535^3/27-'OddsRatio_working_3-way'!T535</f>
        <v>0.30557939074803392</v>
      </c>
      <c r="W535" s="11">
        <f>'OddsRatio_working_3-way'!V535^2+4*'OddsRatio_working_3-way'!U535^3/27</f>
        <v>-7.0786411697823931E-3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0.15847508102200325</v>
      </c>
      <c r="Y535" s="11">
        <f>IF('OddsRatio_working_3-way'!W535&gt;=0,IF('OddsRatio_working_3-way'!V535+SQRT('OddsRatio_working_3-way'!W535)&gt;0,0,PI()),ACOS('OddsRatio_working_3-way'!V535/(2*'OddsRatio_working_3-way'!X535)))</f>
        <v>0.26867142374033226</v>
      </c>
      <c r="Z535" s="11">
        <f>'OddsRatio_working_3-way'!X535^(1/3)*COS('OddsRatio_working_3-way'!Y535/3)</f>
        <v>0.53898461533311259</v>
      </c>
      <c r="AA535" s="11">
        <f>'OddsRatio_working_3-way'!X535^(1/3)*COS(('OddsRatio_working_3-way'!Y535+2*PI())/3)</f>
        <v>-0.31140740549313661</v>
      </c>
      <c r="AB535" s="11">
        <f>'OddsRatio_working_3-way'!X535^(1/3)*COS(('OddsRatio_working_3-way'!Y535+4*PI())/3)</f>
        <v>-0.2275772098399759</v>
      </c>
      <c r="AC535" s="11">
        <f>'OddsRatio_working_3-way'!X535^(1/3)*SIN('OddsRatio_working_3-way'!Y535/3)</f>
        <v>4.8399386026571359E-2</v>
      </c>
      <c r="AD535" s="11">
        <f>'OddsRatio_working_3-way'!X535^(1/3)*SIN(('OddsRatio_working_3-way'!Y535+2*PI())/3)</f>
        <v>0.4425746761141735</v>
      </c>
      <c r="AE535" s="11">
        <f>'OddsRatio_working_3-way'!X535^(1/3)*SIN(('OddsRatio_working_3-way'!Y535+4*PI())/3)</f>
        <v>-0.4909740621407449</v>
      </c>
      <c r="AF535" s="11">
        <f>-'OddsRatio_working_3-way'!U535/(3*'OddsRatio_working_3-way'!X535^(1/3))*COS(('OddsRatio_working_3-way'!Y535)/3)</f>
        <v>0.53898461533311259</v>
      </c>
      <c r="AG535" s="11">
        <f>-'OddsRatio_working_3-way'!U535/(3*'OddsRatio_working_3-way'!X535^(1/3))*COS(('OddsRatio_working_3-way'!Y535+2*PI())/3)</f>
        <v>-0.31140740549313661</v>
      </c>
      <c r="AH535" s="11">
        <f>-'OddsRatio_working_3-way'!U535/(3*'OddsRatio_working_3-way'!X535^(1/3))*COS(('OddsRatio_working_3-way'!Y535+4*PI())/3)</f>
        <v>-0.2275772098399759</v>
      </c>
      <c r="AI535" s="11">
        <f>'OddsRatio_working_3-way'!U535/(3*'OddsRatio_working_3-way'!X535^(1/3))*SIN(('OddsRatio_working_3-way'!Y535)/3)</f>
        <v>-4.8399386026571359E-2</v>
      </c>
      <c r="AJ535" s="11">
        <f>'OddsRatio_working_3-way'!U535/(3*'OddsRatio_working_3-way'!X535^(1/3))*SIN(('OddsRatio_working_3-way'!Y535+2*PI())/3)</f>
        <v>-0.4425746761141735</v>
      </c>
      <c r="AK535" s="11">
        <f>'OddsRatio_working_3-way'!U535/(3*'OddsRatio_working_3-way'!X535^(1/3))*SIN(('OddsRatio_working_3-way'!Y535+4*PI())/3)</f>
        <v>0.4909740621407449</v>
      </c>
      <c r="AL535" s="11">
        <f>'OddsRatio_working_3-way'!Z535+'OddsRatio_working_3-way'!AF535</f>
        <v>1.0779692306662252</v>
      </c>
      <c r="AM535" s="11">
        <f>'OddsRatio_working_3-way'!AA535+'OddsRatio_working_3-way'!AG535</f>
        <v>-0.62281481098627323</v>
      </c>
      <c r="AN535" s="11">
        <f>'OddsRatio_working_3-way'!AB535+'OddsRatio_working_3-way'!AH535</f>
        <v>-0.45515441967995179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1.0779692306662252</v>
      </c>
      <c r="AS535" s="11">
        <f>IF(('OddsRatio_working_3-way'!X535=0),IF(Q535&gt;0,-Q535^(1/3),(-Q535)^(1/3)),'OddsRatio_working_3-way'!AM535-'OddsRatio_working_3-way'!R535/3)</f>
        <v>-0.62281481098627323</v>
      </c>
      <c r="AT535" s="11">
        <f>IF(('OddsRatio_working_3-way'!X535=0),IF(Q535&gt;0,-Q535^(1/3),(-Q535)^(1/3)),'OddsRatio_working_3-way'!AN535-'OddsRatio_working_3-way'!R535/3)</f>
        <v>-0.45515441967995179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2.67</v>
      </c>
      <c r="B536" s="4">
        <f>IF('True_Odds_Calculator_3-way'!B537="","",'True_Odds_Calculator_3-way'!B537)</f>
        <v>3.47</v>
      </c>
      <c r="C536" s="4">
        <f>IF('True_Odds_Calculator_3-way'!C537="","",'True_Odds_Calculator_3-way'!C537)</f>
        <v>2.59</v>
      </c>
      <c r="D536" s="9">
        <f t="shared" si="117"/>
        <v>0.35759873499612249</v>
      </c>
      <c r="E536" s="9">
        <f t="shared" si="118"/>
        <v>0.27344848287153906</v>
      </c>
      <c r="F536" s="9">
        <f t="shared" si="119"/>
        <v>0.36895278213233867</v>
      </c>
      <c r="G536" s="9">
        <f t="shared" si="120"/>
        <v>1.075706870646949</v>
      </c>
      <c r="H536" s="9">
        <f t="shared" si="121"/>
        <v>2.7964304739804047</v>
      </c>
      <c r="I536" s="9">
        <f t="shared" si="122"/>
        <v>3.6569959704979644</v>
      </c>
      <c r="J536" s="9">
        <f t="shared" si="123"/>
        <v>2.7103739243286493</v>
      </c>
      <c r="K536" s="11">
        <f t="shared" si="124"/>
        <v>0.37453183520599254</v>
      </c>
      <c r="L536" s="11">
        <f t="shared" si="125"/>
        <v>0.28818443804034583</v>
      </c>
      <c r="M536" s="11">
        <f t="shared" si="126"/>
        <v>0.38610038610038611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-0.27331914185522987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0.2387888927409052</v>
      </c>
      <c r="Q536" s="11">
        <f>2*'OddsRatio_working_3-way'!K536*'OddsRatio_working_3-way'!L536*'OddsRatio_working_3-way'!M536</f>
        <v>8.3346908461048932E-2</v>
      </c>
      <c r="R536" s="11">
        <f t="shared" si="127"/>
        <v>0</v>
      </c>
      <c r="S536" s="11">
        <f t="shared" si="128"/>
        <v>-0.87366326090466628</v>
      </c>
      <c r="T536" s="11">
        <f t="shared" si="129"/>
        <v>-0.30494354656358336</v>
      </c>
      <c r="U536" s="11">
        <f>'OddsRatio_working_3-way'!S536-'OddsRatio_working_3-way'!R536^2/3</f>
        <v>-0.87366326090466628</v>
      </c>
      <c r="V536" s="11">
        <f>'OddsRatio_working_3-way'!S536*'OddsRatio_working_3-way'!R536/3-2*'OddsRatio_working_3-way'!R536^3/27-'OddsRatio_working_3-way'!T536</f>
        <v>0.30494354656358336</v>
      </c>
      <c r="W536" s="11">
        <f>'OddsRatio_working_3-way'!V536^2+4*'OddsRatio_working_3-way'!U536^3/27</f>
        <v>-5.8029505261530251E-3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0.15715718017078423</v>
      </c>
      <c r="Y536" s="11">
        <f>IF('OddsRatio_working_3-way'!W536&gt;=0,IF('OddsRatio_working_3-way'!V536+SQRT('OddsRatio_working_3-way'!W536)&gt;0,0,PI()),ACOS('OddsRatio_working_3-way'!V536/(2*'OddsRatio_working_3-way'!X536)))</f>
        <v>0.24479721528390508</v>
      </c>
      <c r="Z536" s="11">
        <f>'OddsRatio_working_3-way'!X536^(1/3)*COS('OddsRatio_working_3-way'!Y536/3)</f>
        <v>0.53785343532347463</v>
      </c>
      <c r="AA536" s="11">
        <f>'OddsRatio_working_3-way'!X536^(1/3)*COS(('OddsRatio_working_3-way'!Y536+2*PI())/3)</f>
        <v>-0.3070197197647383</v>
      </c>
      <c r="AB536" s="11">
        <f>'OddsRatio_working_3-way'!X536^(1/3)*COS(('OddsRatio_working_3-way'!Y536+4*PI())/3)</f>
        <v>-0.2308337155587365</v>
      </c>
      <c r="AC536" s="11">
        <f>'OddsRatio_working_3-way'!X536^(1/3)*SIN('OddsRatio_working_3-way'!Y536/3)</f>
        <v>4.3986010036817368E-2</v>
      </c>
      <c r="AD536" s="11">
        <f>'OddsRatio_working_3-way'!X536^(1/3)*SIN(('OddsRatio_working_3-way'!Y536+2*PI())/3)</f>
        <v>0.44380173348445107</v>
      </c>
      <c r="AE536" s="11">
        <f>'OddsRatio_working_3-way'!X536^(1/3)*SIN(('OddsRatio_working_3-way'!Y536+4*PI())/3)</f>
        <v>-0.48778774352126819</v>
      </c>
      <c r="AF536" s="11">
        <f>-'OddsRatio_working_3-way'!U536/(3*'OddsRatio_working_3-way'!X536^(1/3))*COS(('OddsRatio_working_3-way'!Y536)/3)</f>
        <v>0.53785343532347452</v>
      </c>
      <c r="AG536" s="11">
        <f>-'OddsRatio_working_3-way'!U536/(3*'OddsRatio_working_3-way'!X536^(1/3))*COS(('OddsRatio_working_3-way'!Y536+2*PI())/3)</f>
        <v>-0.30701971976473824</v>
      </c>
      <c r="AH536" s="11">
        <f>-'OddsRatio_working_3-way'!U536/(3*'OddsRatio_working_3-way'!X536^(1/3))*COS(('OddsRatio_working_3-way'!Y536+4*PI())/3)</f>
        <v>-0.23083371555873644</v>
      </c>
      <c r="AI536" s="11">
        <f>'OddsRatio_working_3-way'!U536/(3*'OddsRatio_working_3-way'!X536^(1/3))*SIN(('OddsRatio_working_3-way'!Y536)/3)</f>
        <v>-4.3986010036817361E-2</v>
      </c>
      <c r="AJ536" s="11">
        <f>'OddsRatio_working_3-way'!U536/(3*'OddsRatio_working_3-way'!X536^(1/3))*SIN(('OddsRatio_working_3-way'!Y536+2*PI())/3)</f>
        <v>-0.44380173348445096</v>
      </c>
      <c r="AK536" s="11">
        <f>'OddsRatio_working_3-way'!U536/(3*'OddsRatio_working_3-way'!X536^(1/3))*SIN(('OddsRatio_working_3-way'!Y536+4*PI())/3)</f>
        <v>0.48778774352126808</v>
      </c>
      <c r="AL536" s="11">
        <f>'OddsRatio_working_3-way'!Z536+'OddsRatio_working_3-way'!AF536</f>
        <v>1.075706870646949</v>
      </c>
      <c r="AM536" s="11">
        <f>'OddsRatio_working_3-way'!AA536+'OddsRatio_working_3-way'!AG536</f>
        <v>-0.61403943952947659</v>
      </c>
      <c r="AN536" s="11">
        <f>'OddsRatio_working_3-way'!AB536+'OddsRatio_working_3-way'!AH536</f>
        <v>-0.46166743111747294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1.075706870646949</v>
      </c>
      <c r="AS536" s="11">
        <f>IF(('OddsRatio_working_3-way'!X536=0),IF(Q536&gt;0,-Q536^(1/3),(-Q536)^(1/3)),'OddsRatio_working_3-way'!AM536-'OddsRatio_working_3-way'!R536/3)</f>
        <v>-0.61403943952947659</v>
      </c>
      <c r="AT536" s="11">
        <f>IF(('OddsRatio_working_3-way'!X536=0),IF(Q536&gt;0,-Q536^(1/3),(-Q536)^(1/3)),'OddsRatio_working_3-way'!AN536-'OddsRatio_working_3-way'!R536/3)</f>
        <v>-0.46166743111747294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1.87</v>
      </c>
      <c r="B537" s="4">
        <f>IF('True_Odds_Calculator_3-way'!B538="","",'True_Odds_Calculator_3-way'!B538)</f>
        <v>3.65</v>
      </c>
      <c r="C537" s="4">
        <f>IF('True_Odds_Calculator_3-way'!C538="","",'True_Odds_Calculator_3-way'!C538)</f>
        <v>4.0999999999999996</v>
      </c>
      <c r="D537" s="9">
        <f t="shared" si="117"/>
        <v>0.51375397890882157</v>
      </c>
      <c r="E537" s="9">
        <f t="shared" si="118"/>
        <v>0.25754039018141195</v>
      </c>
      <c r="F537" s="9">
        <f t="shared" si="119"/>
        <v>0.22870563090976648</v>
      </c>
      <c r="G537" s="9">
        <f t="shared" si="120"/>
        <v>1.0878815453763853</v>
      </c>
      <c r="H537" s="9">
        <f t="shared" si="121"/>
        <v>1.9464569444774555</v>
      </c>
      <c r="I537" s="9">
        <f t="shared" si="122"/>
        <v>3.8828860952474216</v>
      </c>
      <c r="J537" s="9">
        <f t="shared" si="123"/>
        <v>4.3724327906667941</v>
      </c>
      <c r="K537" s="11">
        <f t="shared" si="124"/>
        <v>0.53475935828876997</v>
      </c>
      <c r="L537" s="11">
        <f t="shared" si="125"/>
        <v>0.27397260273972601</v>
      </c>
      <c r="M537" s="11">
        <f t="shared" si="126"/>
        <v>0.24390243902439027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-0.25539270776196155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0.23655910136128686</v>
      </c>
      <c r="Q537" s="11">
        <f>2*'OddsRatio_working_3-way'!K537*'OddsRatio_working_3-way'!L537*'OddsRatio_working_3-way'!M537</f>
        <v>7.1468006453560981E-2</v>
      </c>
      <c r="R537" s="11">
        <f t="shared" si="127"/>
        <v>0</v>
      </c>
      <c r="S537" s="11">
        <f t="shared" si="128"/>
        <v>-0.92625628755920264</v>
      </c>
      <c r="T537" s="11">
        <f t="shared" si="129"/>
        <v>-0.27983573642271981</v>
      </c>
      <c r="U537" s="11">
        <f>'OddsRatio_working_3-way'!S537-'OddsRatio_working_3-way'!R537^2/3</f>
        <v>-0.92625628755920264</v>
      </c>
      <c r="V537" s="11">
        <f>'OddsRatio_working_3-way'!S537*'OddsRatio_working_3-way'!R537/3-2*'OddsRatio_working_3-way'!R537^3/27-'OddsRatio_working_3-way'!T537</f>
        <v>0.27983573642271981</v>
      </c>
      <c r="W537" s="11">
        <f>'OddsRatio_working_3-way'!V537^2+4*'OddsRatio_working_3-way'!U537^3/27</f>
        <v>-3.942266281014993E-2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0.17155953936563528</v>
      </c>
      <c r="Y537" s="11">
        <f>IF('OddsRatio_working_3-way'!W537&gt;=0,IF('OddsRatio_working_3-way'!V537+SQRT('OddsRatio_working_3-way'!W537)&gt;0,0,PI()),ACOS('OddsRatio_working_3-way'!V537/(2*'OddsRatio_working_3-way'!X537)))</f>
        <v>0.61709229957998601</v>
      </c>
      <c r="Z537" s="11">
        <f>'OddsRatio_working_3-way'!X537^(1/3)*COS('OddsRatio_working_3-way'!Y537/3)</f>
        <v>0.54394077268819274</v>
      </c>
      <c r="AA537" s="11">
        <f>'OddsRatio_working_3-way'!X537^(1/3)*COS(('OddsRatio_working_3-way'!Y537+2*PI())/3)</f>
        <v>-0.3702577138351294</v>
      </c>
      <c r="AB537" s="11">
        <f>'OddsRatio_working_3-way'!X537^(1/3)*COS(('OddsRatio_working_3-way'!Y537+4*PI())/3)</f>
        <v>-0.17368305885306348</v>
      </c>
      <c r="AC537" s="11">
        <f>'OddsRatio_working_3-way'!X537^(1/3)*SIN('OddsRatio_working_3-way'!Y537/3)</f>
        <v>0.11349242996975359</v>
      </c>
      <c r="AD537" s="11">
        <f>'OddsRatio_working_3-way'!X537^(1/3)*SIN(('OddsRatio_working_3-way'!Y537+2*PI())/3)</f>
        <v>0.41432031231723487</v>
      </c>
      <c r="AE537" s="11">
        <f>'OddsRatio_working_3-way'!X537^(1/3)*SIN(('OddsRatio_working_3-way'!Y537+4*PI())/3)</f>
        <v>-0.52781274228698849</v>
      </c>
      <c r="AF537" s="11">
        <f>-'OddsRatio_working_3-way'!U537/(3*'OddsRatio_working_3-way'!X537^(1/3))*COS(('OddsRatio_working_3-way'!Y537)/3)</f>
        <v>0.54394077268819263</v>
      </c>
      <c r="AG537" s="11">
        <f>-'OddsRatio_working_3-way'!U537/(3*'OddsRatio_working_3-way'!X537^(1/3))*COS(('OddsRatio_working_3-way'!Y537+2*PI())/3)</f>
        <v>-0.37025771383512934</v>
      </c>
      <c r="AH537" s="11">
        <f>-'OddsRatio_working_3-way'!U537/(3*'OddsRatio_working_3-way'!X537^(1/3))*COS(('OddsRatio_working_3-way'!Y537+4*PI())/3)</f>
        <v>-0.17368305885306345</v>
      </c>
      <c r="AI537" s="11">
        <f>'OddsRatio_working_3-way'!U537/(3*'OddsRatio_working_3-way'!X537^(1/3))*SIN(('OddsRatio_working_3-way'!Y537)/3)</f>
        <v>-0.11349242996975356</v>
      </c>
      <c r="AJ537" s="11">
        <f>'OddsRatio_working_3-way'!U537/(3*'OddsRatio_working_3-way'!X537^(1/3))*SIN(('OddsRatio_working_3-way'!Y537+2*PI())/3)</f>
        <v>-0.41432031231723482</v>
      </c>
      <c r="AK537" s="11">
        <f>'OddsRatio_working_3-way'!U537/(3*'OddsRatio_working_3-way'!X537^(1/3))*SIN(('OddsRatio_working_3-way'!Y537+4*PI())/3)</f>
        <v>0.52781274228698838</v>
      </c>
      <c r="AL537" s="11">
        <f>'OddsRatio_working_3-way'!Z537+'OddsRatio_working_3-way'!AF537</f>
        <v>1.0878815453763853</v>
      </c>
      <c r="AM537" s="11">
        <f>'OddsRatio_working_3-way'!AA537+'OddsRatio_working_3-way'!AG537</f>
        <v>-0.7405154276702588</v>
      </c>
      <c r="AN537" s="11">
        <f>'OddsRatio_working_3-way'!AB537+'OddsRatio_working_3-way'!AH537</f>
        <v>-0.34736611770612691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1.0878815453763853</v>
      </c>
      <c r="AS537" s="11">
        <f>IF(('OddsRatio_working_3-way'!X537=0),IF(Q537&gt;0,-Q537^(1/3),(-Q537)^(1/3)),'OddsRatio_working_3-way'!AM537-'OddsRatio_working_3-way'!R537/3)</f>
        <v>-0.7405154276702588</v>
      </c>
      <c r="AT537" s="11">
        <f>IF(('OddsRatio_working_3-way'!X537=0),IF(Q537&gt;0,-Q537^(1/3),(-Q537)^(1/3)),'OddsRatio_working_3-way'!AN537-'OddsRatio_working_3-way'!R537/3)</f>
        <v>-0.34736611770612691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2.16</v>
      </c>
      <c r="B538" s="4">
        <f>IF('True_Odds_Calculator_3-way'!B539="","",'True_Odds_Calculator_3-way'!B539)</f>
        <v>3.81</v>
      </c>
      <c r="C538" s="4">
        <f>IF('True_Odds_Calculator_3-way'!C539="","",'True_Odds_Calculator_3-way'!C539)</f>
        <v>3.08</v>
      </c>
      <c r="D538" s="9">
        <f t="shared" si="117"/>
        <v>0.44398013401997688</v>
      </c>
      <c r="E538" s="9">
        <f t="shared" si="118"/>
        <v>0.24791028653357727</v>
      </c>
      <c r="F538" s="9">
        <f t="shared" si="119"/>
        <v>0.30810957944644574</v>
      </c>
      <c r="G538" s="9">
        <f t="shared" si="120"/>
        <v>1.0796146808020612</v>
      </c>
      <c r="H538" s="9">
        <f t="shared" si="121"/>
        <v>2.2523530297303909</v>
      </c>
      <c r="I538" s="9">
        <f t="shared" si="122"/>
        <v>4.0337172530537924</v>
      </c>
      <c r="J538" s="9">
        <f t="shared" si="123"/>
        <v>3.2455985360682873</v>
      </c>
      <c r="K538" s="11">
        <f t="shared" si="124"/>
        <v>0.46296296296296291</v>
      </c>
      <c r="L538" s="11">
        <f t="shared" si="125"/>
        <v>0.26246719160104987</v>
      </c>
      <c r="M538" s="11">
        <f t="shared" si="126"/>
        <v>0.32467532467532467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-0.26748424123752212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0.23868544209751558</v>
      </c>
      <c r="Q538" s="11">
        <f>2*'OddsRatio_working_3-way'!K538*'OddsRatio_working_3-way'!L538*'OddsRatio_working_3-way'!M538</f>
        <v>7.8904278379343981E-2</v>
      </c>
      <c r="R538" s="11">
        <f t="shared" si="127"/>
        <v>0</v>
      </c>
      <c r="S538" s="11">
        <f t="shared" si="128"/>
        <v>-0.89233459508953417</v>
      </c>
      <c r="T538" s="11">
        <f t="shared" si="129"/>
        <v>-0.29498664300480465</v>
      </c>
      <c r="U538" s="11">
        <f>'OddsRatio_working_3-way'!S538-'OddsRatio_working_3-way'!R538^2/3</f>
        <v>-0.89233459508953417</v>
      </c>
      <c r="V538" s="11">
        <f>'OddsRatio_working_3-way'!S538*'OddsRatio_working_3-way'!R538/3-2*'OddsRatio_working_3-way'!R538^3/27-'OddsRatio_working_3-way'!T538</f>
        <v>0.29498664300480465</v>
      </c>
      <c r="W538" s="11">
        <f>'OddsRatio_working_3-way'!V538^2+4*'OddsRatio_working_3-way'!U538^3/27</f>
        <v>-1.8246771326975664E-2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0.16222198593148504</v>
      </c>
      <c r="Y538" s="11">
        <f>IF('OddsRatio_working_3-way'!W538&gt;=0,IF('OddsRatio_working_3-way'!V538+SQRT('OddsRatio_working_3-way'!W538)&gt;0,0,PI()),ACOS('OddsRatio_working_3-way'!V538/(2*'OddsRatio_working_3-way'!X538)))</f>
        <v>0.42942156355850081</v>
      </c>
      <c r="Z538" s="11">
        <f>'OddsRatio_working_3-way'!X538^(1/3)*COS('OddsRatio_working_3-way'!Y538/3)</f>
        <v>0.53980734040103062</v>
      </c>
      <c r="AA538" s="11">
        <f>'OddsRatio_working_3-way'!X538^(1/3)*COS(('OddsRatio_working_3-way'!Y538+2*PI())/3)</f>
        <v>-0.33728078210996115</v>
      </c>
      <c r="AB538" s="11">
        <f>'OddsRatio_working_3-way'!X538^(1/3)*COS(('OddsRatio_working_3-way'!Y538+4*PI())/3)</f>
        <v>-0.20252655829106955</v>
      </c>
      <c r="AC538" s="11">
        <f>'OddsRatio_working_3-way'!X538^(1/3)*SIN('OddsRatio_working_3-way'!Y538/3)</f>
        <v>7.7800387396276316E-2</v>
      </c>
      <c r="AD538" s="11">
        <f>'OddsRatio_working_3-way'!X538^(1/3)*SIN(('OddsRatio_working_3-way'!Y538+2*PI())/3)</f>
        <v>0.42858667623846836</v>
      </c>
      <c r="AE538" s="11">
        <f>'OddsRatio_working_3-way'!X538^(1/3)*SIN(('OddsRatio_working_3-way'!Y538+4*PI())/3)</f>
        <v>-0.50638706363474451</v>
      </c>
      <c r="AF538" s="11">
        <f>-'OddsRatio_working_3-way'!U538/(3*'OddsRatio_working_3-way'!X538^(1/3))*COS(('OddsRatio_working_3-way'!Y538)/3)</f>
        <v>0.53980734040103062</v>
      </c>
      <c r="AG538" s="11">
        <f>-'OddsRatio_working_3-way'!U538/(3*'OddsRatio_working_3-way'!X538^(1/3))*COS(('OddsRatio_working_3-way'!Y538+2*PI())/3)</f>
        <v>-0.33728078210996115</v>
      </c>
      <c r="AH538" s="11">
        <f>-'OddsRatio_working_3-way'!U538/(3*'OddsRatio_working_3-way'!X538^(1/3))*COS(('OddsRatio_working_3-way'!Y538+4*PI())/3)</f>
        <v>-0.20252655829106955</v>
      </c>
      <c r="AI538" s="11">
        <f>'OddsRatio_working_3-way'!U538/(3*'OddsRatio_working_3-way'!X538^(1/3))*SIN(('OddsRatio_working_3-way'!Y538)/3)</f>
        <v>-7.7800387396276316E-2</v>
      </c>
      <c r="AJ538" s="11">
        <f>'OddsRatio_working_3-way'!U538/(3*'OddsRatio_working_3-way'!X538^(1/3))*SIN(('OddsRatio_working_3-way'!Y538+2*PI())/3)</f>
        <v>-0.42858667623846836</v>
      </c>
      <c r="AK538" s="11">
        <f>'OddsRatio_working_3-way'!U538/(3*'OddsRatio_working_3-way'!X538^(1/3))*SIN(('OddsRatio_working_3-way'!Y538+4*PI())/3)</f>
        <v>0.50638706363474451</v>
      </c>
      <c r="AL538" s="11">
        <f>'OddsRatio_working_3-way'!Z538+'OddsRatio_working_3-way'!AF538</f>
        <v>1.0796146808020612</v>
      </c>
      <c r="AM538" s="11">
        <f>'OddsRatio_working_3-way'!AA538+'OddsRatio_working_3-way'!AG538</f>
        <v>-0.6745615642199223</v>
      </c>
      <c r="AN538" s="11">
        <f>'OddsRatio_working_3-way'!AB538+'OddsRatio_working_3-way'!AH538</f>
        <v>-0.40505311658213911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1.0796146808020612</v>
      </c>
      <c r="AS538" s="11">
        <f>IF(('OddsRatio_working_3-way'!X538=0),IF(Q538&gt;0,-Q538^(1/3),(-Q538)^(1/3)),'OddsRatio_working_3-way'!AM538-'OddsRatio_working_3-way'!R538/3)</f>
        <v>-0.6745615642199223</v>
      </c>
      <c r="AT538" s="11">
        <f>IF(('OddsRatio_working_3-way'!X538=0),IF(Q538&gt;0,-Q538^(1/3),(-Q538)^(1/3)),'OddsRatio_working_3-way'!AN538-'OddsRatio_working_3-way'!R538/3)</f>
        <v>-0.40505311658213911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3.4</v>
      </c>
      <c r="B539" s="4">
        <f>IF('True_Odds_Calculator_3-way'!B540="","",'True_Odds_Calculator_3-way'!B540)</f>
        <v>3.78</v>
      </c>
      <c r="C539" s="4">
        <f>IF('True_Odds_Calculator_3-way'!C540="","",'True_Odds_Calculator_3-way'!C540)</f>
        <v>2.0299999999999998</v>
      </c>
      <c r="D539" s="9">
        <f t="shared" si="117"/>
        <v>0.27787927024768833</v>
      </c>
      <c r="E539" s="9">
        <f t="shared" si="118"/>
        <v>0.24936762749948743</v>
      </c>
      <c r="F539" s="9">
        <f t="shared" si="119"/>
        <v>0.47275310225282402</v>
      </c>
      <c r="G539" s="9">
        <f t="shared" si="120"/>
        <v>1.0827854741687035</v>
      </c>
      <c r="H539" s="9">
        <f t="shared" si="121"/>
        <v>3.5986851380048885</v>
      </c>
      <c r="I539" s="9">
        <f t="shared" si="122"/>
        <v>4.0101436181889945</v>
      </c>
      <c r="J539" s="9">
        <f t="shared" si="123"/>
        <v>2.1152690383937642</v>
      </c>
      <c r="K539" s="11">
        <f t="shared" si="124"/>
        <v>0.29411764705882354</v>
      </c>
      <c r="L539" s="11">
        <f t="shared" si="125"/>
        <v>0.26455026455026459</v>
      </c>
      <c r="M539" s="11">
        <f t="shared" si="126"/>
        <v>0.49261083743842371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-0.26340651203009913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0.23802624498075098</v>
      </c>
      <c r="Q539" s="11">
        <f>2*'OddsRatio_working_3-way'!K539*'OddsRatio_working_3-way'!L539*'OddsRatio_working_3-way'!M539</f>
        <v>7.6659016096860225E-2</v>
      </c>
      <c r="R539" s="11">
        <f t="shared" si="127"/>
        <v>0</v>
      </c>
      <c r="S539" s="11">
        <f t="shared" si="128"/>
        <v>-0.90364601522665478</v>
      </c>
      <c r="T539" s="11">
        <f t="shared" si="129"/>
        <v>-0.29102931247235259</v>
      </c>
      <c r="U539" s="11">
        <f>'OddsRatio_working_3-way'!S539-'OddsRatio_working_3-way'!R539^2/3</f>
        <v>-0.90364601522665478</v>
      </c>
      <c r="V539" s="11">
        <f>'OddsRatio_working_3-way'!S539*'OddsRatio_working_3-way'!R539/3-2*'OddsRatio_working_3-way'!R539^3/27-'OddsRatio_working_3-way'!T539</f>
        <v>0.29102931247235259</v>
      </c>
      <c r="W539" s="11">
        <f>'OddsRatio_working_3-way'!V539^2+4*'OddsRatio_working_3-way'!U539^3/27</f>
        <v>-2.461982931472867E-2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0.16531628022737122</v>
      </c>
      <c r="Y539" s="11">
        <f>IF('OddsRatio_working_3-way'!W539&gt;=0,IF('OddsRatio_working_3-way'!V539+SQRT('OddsRatio_working_3-way'!W539)&gt;0,0,PI()),ACOS('OddsRatio_working_3-way'!V539/(2*'OddsRatio_working_3-way'!X539)))</f>
        <v>0.4944712530173534</v>
      </c>
      <c r="Z539" s="11">
        <f>'OddsRatio_working_3-way'!X539^(1/3)*COS('OddsRatio_working_3-way'!Y539/3)</f>
        <v>0.54139273708435187</v>
      </c>
      <c r="AA539" s="11">
        <f>'OddsRatio_working_3-way'!X539^(1/3)*COS(('OddsRatio_working_3-way'!Y539+2*PI())/3)</f>
        <v>-0.34868311088277615</v>
      </c>
      <c r="AB539" s="11">
        <f>'OddsRatio_working_3-way'!X539^(1/3)*COS(('OddsRatio_working_3-way'!Y539+4*PI())/3)</f>
        <v>-0.19270962620157581</v>
      </c>
      <c r="AC539" s="11">
        <f>'OddsRatio_working_3-way'!X539^(1/3)*SIN('OddsRatio_working_3-way'!Y539/3)</f>
        <v>9.0051333367135E-2</v>
      </c>
      <c r="AD539" s="11">
        <f>'OddsRatio_working_3-way'!X539^(1/3)*SIN(('OddsRatio_working_3-way'!Y539+2*PI())/3)</f>
        <v>0.42383419705587072</v>
      </c>
      <c r="AE539" s="11">
        <f>'OddsRatio_working_3-way'!X539^(1/3)*SIN(('OddsRatio_working_3-way'!Y539+4*PI())/3)</f>
        <v>-0.51388553042300567</v>
      </c>
      <c r="AF539" s="11">
        <f>-'OddsRatio_working_3-way'!U539/(3*'OddsRatio_working_3-way'!X539^(1/3))*COS(('OddsRatio_working_3-way'!Y539)/3)</f>
        <v>0.54139273708435165</v>
      </c>
      <c r="AG539" s="11">
        <f>-'OddsRatio_working_3-way'!U539/(3*'OddsRatio_working_3-way'!X539^(1/3))*COS(('OddsRatio_working_3-way'!Y539+2*PI())/3)</f>
        <v>-0.34868311088277604</v>
      </c>
      <c r="AH539" s="11">
        <f>-'OddsRatio_working_3-way'!U539/(3*'OddsRatio_working_3-way'!X539^(1/3))*COS(('OddsRatio_working_3-way'!Y539+4*PI())/3)</f>
        <v>-0.19270962620157572</v>
      </c>
      <c r="AI539" s="11">
        <f>'OddsRatio_working_3-way'!U539/(3*'OddsRatio_working_3-way'!X539^(1/3))*SIN(('OddsRatio_working_3-way'!Y539)/3)</f>
        <v>-9.0051333367134959E-2</v>
      </c>
      <c r="AJ539" s="11">
        <f>'OddsRatio_working_3-way'!U539/(3*'OddsRatio_working_3-way'!X539^(1/3))*SIN(('OddsRatio_working_3-way'!Y539+2*PI())/3)</f>
        <v>-0.42383419705587055</v>
      </c>
      <c r="AK539" s="11">
        <f>'OddsRatio_working_3-way'!U539/(3*'OddsRatio_working_3-way'!X539^(1/3))*SIN(('OddsRatio_working_3-way'!Y539+4*PI())/3)</f>
        <v>0.51388553042300555</v>
      </c>
      <c r="AL539" s="11">
        <f>'OddsRatio_working_3-way'!Z539+'OddsRatio_working_3-way'!AF539</f>
        <v>1.0827854741687035</v>
      </c>
      <c r="AM539" s="11">
        <f>'OddsRatio_working_3-way'!AA539+'OddsRatio_working_3-way'!AG539</f>
        <v>-0.69736622176555219</v>
      </c>
      <c r="AN539" s="11">
        <f>'OddsRatio_working_3-way'!AB539+'OddsRatio_working_3-way'!AH539</f>
        <v>-0.38541925240315156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1.0827854741687035</v>
      </c>
      <c r="AS539" s="11">
        <f>IF(('OddsRatio_working_3-way'!X539=0),IF(Q539&gt;0,-Q539^(1/3),(-Q539)^(1/3)),'OddsRatio_working_3-way'!AM539-'OddsRatio_working_3-way'!R539/3)</f>
        <v>-0.69736622176555219</v>
      </c>
      <c r="AT539" s="11">
        <f>IF(('OddsRatio_working_3-way'!X539=0),IF(Q539&gt;0,-Q539^(1/3),(-Q539)^(1/3)),'OddsRatio_working_3-way'!AN539-'OddsRatio_working_3-way'!R539/3)</f>
        <v>-0.38541925240315156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5.75</v>
      </c>
      <c r="B540" s="4">
        <f>IF('True_Odds_Calculator_3-way'!B541="","",'True_Odds_Calculator_3-way'!B541)</f>
        <v>4.0199999999999996</v>
      </c>
      <c r="C540" s="4">
        <f>IF('True_Odds_Calculator_3-way'!C541="","",'True_Odds_Calculator_3-way'!C541)</f>
        <v>1.58</v>
      </c>
      <c r="D540" s="9">
        <f t="shared" si="117"/>
        <v>0.16002651118658184</v>
      </c>
      <c r="E540" s="9">
        <f t="shared" si="118"/>
        <v>0.23056156077999918</v>
      </c>
      <c r="F540" s="9">
        <f t="shared" si="119"/>
        <v>0.60941192803341926</v>
      </c>
      <c r="G540" s="9">
        <f t="shared" si="120"/>
        <v>1.1050451743870005</v>
      </c>
      <c r="H540" s="9">
        <f t="shared" si="121"/>
        <v>6.2489645783382519</v>
      </c>
      <c r="I540" s="9">
        <f t="shared" si="122"/>
        <v>4.3372364266487402</v>
      </c>
      <c r="J540" s="9">
        <f t="shared" si="123"/>
        <v>1.6409262011444605</v>
      </c>
      <c r="K540" s="11">
        <f t="shared" si="124"/>
        <v>0.17391304347826086</v>
      </c>
      <c r="L540" s="11">
        <f t="shared" si="125"/>
        <v>0.24875621890547267</v>
      </c>
      <c r="M540" s="11">
        <f t="shared" si="126"/>
        <v>0.63291139240506322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-0.22781250598959002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0.22863119734294951</v>
      </c>
      <c r="Q540" s="11">
        <f>2*'OddsRatio_working_3-way'!K540*'OddsRatio_working_3-way'!L540*'OddsRatio_working_3-way'!M540</f>
        <v>5.476196343543701E-2</v>
      </c>
      <c r="R540" s="11">
        <f t="shared" si="127"/>
        <v>0</v>
      </c>
      <c r="S540" s="11">
        <f t="shared" si="128"/>
        <v>-1.0035937068064074</v>
      </c>
      <c r="T540" s="11">
        <f t="shared" si="129"/>
        <v>-0.2403817261811754</v>
      </c>
      <c r="U540" s="11">
        <f>'OddsRatio_working_3-way'!S540-'OddsRatio_working_3-way'!R540^2/3</f>
        <v>-1.0035937068064074</v>
      </c>
      <c r="V540" s="11">
        <f>'OddsRatio_working_3-way'!S540*'OddsRatio_working_3-way'!R540/3-2*'OddsRatio_working_3-way'!R540^3/27-'OddsRatio_working_3-way'!T540</f>
        <v>0.2403817261811754</v>
      </c>
      <c r="W540" s="11">
        <f>'OddsRatio_working_3-way'!V540^2+4*'OddsRatio_working_3-way'!U540^3/27</f>
        <v>-9.1967723646573435E-2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0.19348843500866855</v>
      </c>
      <c r="Y540" s="11">
        <f>IF('OddsRatio_working_3-way'!W540&gt;=0,IF('OddsRatio_working_3-way'!V540+SQRT('OddsRatio_working_3-way'!W540)&gt;0,0,PI()),ACOS('OddsRatio_working_3-way'!V540/(2*'OddsRatio_working_3-way'!X540)))</f>
        <v>0.9005506468655744</v>
      </c>
      <c r="Z540" s="11">
        <f>'OddsRatio_working_3-way'!X540^(1/3)*COS('OddsRatio_working_3-way'!Y540/3)</f>
        <v>0.55252258719350034</v>
      </c>
      <c r="AA540" s="11">
        <f>'OddsRatio_working_3-way'!X540^(1/3)*COS(('OddsRatio_working_3-way'!Y540+2*PI())/3)</f>
        <v>-0.42437449247636572</v>
      </c>
      <c r="AB540" s="11">
        <f>'OddsRatio_working_3-way'!X540^(1/3)*COS(('OddsRatio_working_3-way'!Y540+4*PI())/3)</f>
        <v>-0.12814809471713454</v>
      </c>
      <c r="AC540" s="11">
        <f>'OddsRatio_working_3-way'!X540^(1/3)*SIN('OddsRatio_working_3-way'!Y540/3)</f>
        <v>0.17102639048736523</v>
      </c>
      <c r="AD540" s="11">
        <f>'OddsRatio_working_3-way'!X540^(1/3)*SIN(('OddsRatio_working_3-way'!Y540+2*PI())/3)</f>
        <v>0.39298540143059124</v>
      </c>
      <c r="AE540" s="11">
        <f>'OddsRatio_working_3-way'!X540^(1/3)*SIN(('OddsRatio_working_3-way'!Y540+4*PI())/3)</f>
        <v>-0.56401179191795647</v>
      </c>
      <c r="AF540" s="11">
        <f>-'OddsRatio_working_3-way'!U540/(3*'OddsRatio_working_3-way'!X540^(1/3))*COS(('OddsRatio_working_3-way'!Y540)/3)</f>
        <v>0.55252258719350011</v>
      </c>
      <c r="AG540" s="11">
        <f>-'OddsRatio_working_3-way'!U540/(3*'OddsRatio_working_3-way'!X540^(1/3))*COS(('OddsRatio_working_3-way'!Y540+2*PI())/3)</f>
        <v>-0.42437449247636555</v>
      </c>
      <c r="AH540" s="11">
        <f>-'OddsRatio_working_3-way'!U540/(3*'OddsRatio_working_3-way'!X540^(1/3))*COS(('OddsRatio_working_3-way'!Y540+4*PI())/3)</f>
        <v>-0.12814809471713448</v>
      </c>
      <c r="AI540" s="11">
        <f>'OddsRatio_working_3-way'!U540/(3*'OddsRatio_working_3-way'!X540^(1/3))*SIN(('OddsRatio_working_3-way'!Y540)/3)</f>
        <v>-0.17102639048736518</v>
      </c>
      <c r="AJ540" s="11">
        <f>'OddsRatio_working_3-way'!U540/(3*'OddsRatio_working_3-way'!X540^(1/3))*SIN(('OddsRatio_working_3-way'!Y540+2*PI())/3)</f>
        <v>-0.39298540143059107</v>
      </c>
      <c r="AK540" s="11">
        <f>'OddsRatio_working_3-way'!U540/(3*'OddsRatio_working_3-way'!X540^(1/3))*SIN(('OddsRatio_working_3-way'!Y540+4*PI())/3)</f>
        <v>0.56401179191795625</v>
      </c>
      <c r="AL540" s="11">
        <f>'OddsRatio_working_3-way'!Z540+'OddsRatio_working_3-way'!AF540</f>
        <v>1.1050451743870005</v>
      </c>
      <c r="AM540" s="11">
        <f>'OddsRatio_working_3-way'!AA540+'OddsRatio_working_3-way'!AG540</f>
        <v>-0.84874898495273121</v>
      </c>
      <c r="AN540" s="11">
        <f>'OddsRatio_working_3-way'!AB540+'OddsRatio_working_3-way'!AH540</f>
        <v>-0.25629618943426902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1.1050451743870005</v>
      </c>
      <c r="AS540" s="11">
        <f>IF(('OddsRatio_working_3-way'!X540=0),IF(Q540&gt;0,-Q540^(1/3),(-Q540)^(1/3)),'OddsRatio_working_3-way'!AM540-'OddsRatio_working_3-way'!R540/3)</f>
        <v>-0.84874898495273121</v>
      </c>
      <c r="AT540" s="11">
        <f>IF(('OddsRatio_working_3-way'!X540=0),IF(Q540&gt;0,-Q540^(1/3),(-Q540)^(1/3)),'OddsRatio_working_3-way'!AN540-'OddsRatio_working_3-way'!R540/3)</f>
        <v>-0.25629618943426902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2.16</v>
      </c>
      <c r="B541" s="4">
        <f>IF('True_Odds_Calculator_3-way'!B542="","",'True_Odds_Calculator_3-way'!B542)</f>
        <v>3.48</v>
      </c>
      <c r="C541" s="4">
        <f>IF('True_Odds_Calculator_3-way'!C542="","",'True_Odds_Calculator_3-way'!C542)</f>
        <v>3.32</v>
      </c>
      <c r="D541" s="9">
        <f t="shared" si="117"/>
        <v>0.4435086865561233</v>
      </c>
      <c r="E541" s="9">
        <f t="shared" si="118"/>
        <v>0.27154999528462515</v>
      </c>
      <c r="F541" s="9">
        <f t="shared" si="119"/>
        <v>0.28494131815925172</v>
      </c>
      <c r="G541" s="9">
        <f t="shared" si="120"/>
        <v>1.0816786805802199</v>
      </c>
      <c r="H541" s="9">
        <f t="shared" si="121"/>
        <v>2.254747269473055</v>
      </c>
      <c r="I541" s="9">
        <f t="shared" si="122"/>
        <v>3.6825631278389452</v>
      </c>
      <c r="J541" s="9">
        <f t="shared" si="123"/>
        <v>3.5094945389461101</v>
      </c>
      <c r="K541" s="11">
        <f t="shared" si="124"/>
        <v>0.46296296296296291</v>
      </c>
      <c r="L541" s="11">
        <f t="shared" si="125"/>
        <v>0.28735632183908044</v>
      </c>
      <c r="M541" s="11">
        <f t="shared" si="126"/>
        <v>0.30120481927710846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-0.26744013089394614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0.23882246739191754</v>
      </c>
      <c r="Q541" s="11">
        <f>2*'OddsRatio_working_3-way'!K541*'OddsRatio_working_3-way'!L541*'OddsRatio_working_3-way'!M541</f>
        <v>8.0141767581180384E-2</v>
      </c>
      <c r="R541" s="11">
        <f t="shared" si="127"/>
        <v>0</v>
      </c>
      <c r="S541" s="11">
        <f t="shared" si="128"/>
        <v>-0.8929941314103792</v>
      </c>
      <c r="T541" s="11">
        <f t="shared" si="129"/>
        <v>-0.29966246020482523</v>
      </c>
      <c r="U541" s="11">
        <f>'OddsRatio_working_3-way'!S541-'OddsRatio_working_3-way'!R541^2/3</f>
        <v>-0.8929941314103792</v>
      </c>
      <c r="V541" s="11">
        <f>'OddsRatio_working_3-way'!S541*'OddsRatio_working_3-way'!R541/3-2*'OddsRatio_working_3-way'!R541^3/27-'OddsRatio_working_3-way'!T541</f>
        <v>0.29966246020482523</v>
      </c>
      <c r="W541" s="11">
        <f>'OddsRatio_working_3-way'!V541^2+4*'OddsRatio_working_3-way'!U541^3/27</f>
        <v>-1.5699879186879206E-2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0.1624018697882568</v>
      </c>
      <c r="Y541" s="11">
        <f>IF('OddsRatio_working_3-way'!W541&gt;=0,IF('OddsRatio_working_3-way'!V541+SQRT('OddsRatio_working_3-way'!W541)&gt;0,0,PI()),ACOS('OddsRatio_working_3-way'!V541/(2*'OddsRatio_working_3-way'!X541)))</f>
        <v>0.39604101188216401</v>
      </c>
      <c r="Z541" s="11">
        <f>'OddsRatio_working_3-way'!X541^(1/3)*COS('OddsRatio_working_3-way'!Y541/3)</f>
        <v>0.54083934029011005</v>
      </c>
      <c r="AA541" s="11">
        <f>'OddsRatio_working_3-way'!X541^(1/3)*COS(('OddsRatio_working_3-way'!Y541+2*PI())/3)</f>
        <v>-0.33261403362369929</v>
      </c>
      <c r="AB541" s="11">
        <f>'OddsRatio_working_3-way'!X541^(1/3)*COS(('OddsRatio_working_3-way'!Y541+4*PI())/3)</f>
        <v>-0.20822530666641045</v>
      </c>
      <c r="AC541" s="11">
        <f>'OddsRatio_working_3-way'!X541^(1/3)*SIN('OddsRatio_working_3-way'!Y541/3)</f>
        <v>7.1815864992945525E-2</v>
      </c>
      <c r="AD541" s="11">
        <f>'OddsRatio_working_3-way'!X541^(1/3)*SIN(('OddsRatio_working_3-way'!Y541+2*PI())/3)</f>
        <v>0.43247267556077934</v>
      </c>
      <c r="AE541" s="11">
        <f>'OddsRatio_working_3-way'!X541^(1/3)*SIN(('OddsRatio_working_3-way'!Y541+4*PI())/3)</f>
        <v>-0.50428854055372485</v>
      </c>
      <c r="AF541" s="11">
        <f>-'OddsRatio_working_3-way'!U541/(3*'OddsRatio_working_3-way'!X541^(1/3))*COS(('OddsRatio_working_3-way'!Y541)/3)</f>
        <v>0.54083934029010994</v>
      </c>
      <c r="AG541" s="11">
        <f>-'OddsRatio_working_3-way'!U541/(3*'OddsRatio_working_3-way'!X541^(1/3))*COS(('OddsRatio_working_3-way'!Y541+2*PI())/3)</f>
        <v>-0.33261403362369923</v>
      </c>
      <c r="AH541" s="11">
        <f>-'OddsRatio_working_3-way'!U541/(3*'OddsRatio_working_3-way'!X541^(1/3))*COS(('OddsRatio_working_3-way'!Y541+4*PI())/3)</f>
        <v>-0.2082253066664104</v>
      </c>
      <c r="AI541" s="11">
        <f>'OddsRatio_working_3-way'!U541/(3*'OddsRatio_working_3-way'!X541^(1/3))*SIN(('OddsRatio_working_3-way'!Y541)/3)</f>
        <v>-7.1815864992945511E-2</v>
      </c>
      <c r="AJ541" s="11">
        <f>'OddsRatio_working_3-way'!U541/(3*'OddsRatio_working_3-way'!X541^(1/3))*SIN(('OddsRatio_working_3-way'!Y541+2*PI())/3)</f>
        <v>-0.43247267556077923</v>
      </c>
      <c r="AK541" s="11">
        <f>'OddsRatio_working_3-way'!U541/(3*'OddsRatio_working_3-way'!X541^(1/3))*SIN(('OddsRatio_working_3-way'!Y541+4*PI())/3)</f>
        <v>0.50428854055372474</v>
      </c>
      <c r="AL541" s="11">
        <f>'OddsRatio_working_3-way'!Z541+'OddsRatio_working_3-way'!AF541</f>
        <v>1.0816786805802199</v>
      </c>
      <c r="AM541" s="11">
        <f>'OddsRatio_working_3-way'!AA541+'OddsRatio_working_3-way'!AG541</f>
        <v>-0.66522806724739847</v>
      </c>
      <c r="AN541" s="11">
        <f>'OddsRatio_working_3-way'!AB541+'OddsRatio_working_3-way'!AH541</f>
        <v>-0.41645061333282085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1.0816786805802199</v>
      </c>
      <c r="AS541" s="11">
        <f>IF(('OddsRatio_working_3-way'!X541=0),IF(Q541&gt;0,-Q541^(1/3),(-Q541)^(1/3)),'OddsRatio_working_3-way'!AM541-'OddsRatio_working_3-way'!R541/3)</f>
        <v>-0.66522806724739847</v>
      </c>
      <c r="AT541" s="11">
        <f>IF(('OddsRatio_working_3-way'!X541=0),IF(Q541&gt;0,-Q541^(1/3),(-Q541)^(1/3)),'OddsRatio_working_3-way'!AN541-'OddsRatio_working_3-way'!R541/3)</f>
        <v>-0.41645061333282085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1.79</v>
      </c>
      <c r="B542" s="4">
        <f>IF('True_Odds_Calculator_3-way'!B543="","",'True_Odds_Calculator_3-way'!B543)</f>
        <v>3.64</v>
      </c>
      <c r="C542" s="4">
        <f>IF('True_Odds_Calculator_3-way'!C543="","",'True_Odds_Calculator_3-way'!C543)</f>
        <v>4.54</v>
      </c>
      <c r="D542" s="9">
        <f t="shared" si="117"/>
        <v>0.53689269971482689</v>
      </c>
      <c r="E542" s="9">
        <f t="shared" si="118"/>
        <v>0.25756527566352916</v>
      </c>
      <c r="F542" s="9">
        <f t="shared" si="119"/>
        <v>0.20554202462164387</v>
      </c>
      <c r="G542" s="9">
        <f t="shared" si="120"/>
        <v>1.0918602037692939</v>
      </c>
      <c r="H542" s="9">
        <f t="shared" si="121"/>
        <v>1.8625695609777424</v>
      </c>
      <c r="I542" s="9">
        <f t="shared" si="122"/>
        <v>3.8825109379509359</v>
      </c>
      <c r="J542" s="9">
        <f t="shared" si="123"/>
        <v>4.8651851213433002</v>
      </c>
      <c r="K542" s="11">
        <f t="shared" si="124"/>
        <v>0.55865921787709494</v>
      </c>
      <c r="L542" s="11">
        <f t="shared" si="125"/>
        <v>0.27472527472527469</v>
      </c>
      <c r="M542" s="11">
        <f t="shared" si="126"/>
        <v>0.22026431718061673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-0.24958817915281872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0.23562562016528005</v>
      </c>
      <c r="Q542" s="11">
        <f>2*'OddsRatio_working_3-way'!K542*'OddsRatio_working_3-way'!L542*'OddsRatio_working_3-way'!M542</f>
        <v>6.7611368770525107E-2</v>
      </c>
      <c r="R542" s="11">
        <f t="shared" si="127"/>
        <v>0</v>
      </c>
      <c r="S542" s="11">
        <f t="shared" si="128"/>
        <v>-0.94405761108185482</v>
      </c>
      <c r="T542" s="11">
        <f t="shared" si="129"/>
        <v>-0.27089171049694538</v>
      </c>
      <c r="U542" s="11">
        <f>'OddsRatio_working_3-way'!S542-'OddsRatio_working_3-way'!R542^2/3</f>
        <v>-0.94405761108185482</v>
      </c>
      <c r="V542" s="11">
        <f>'OddsRatio_working_3-way'!S542*'OddsRatio_working_3-way'!R542/3-2*'OddsRatio_working_3-way'!R542^3/27-'OddsRatio_working_3-way'!T542</f>
        <v>0.27089171049694538</v>
      </c>
      <c r="W542" s="11">
        <f>'OddsRatio_working_3-way'!V542^2+4*'OddsRatio_working_3-way'!U542^3/27</f>
        <v>-5.1267519899123967E-2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0.17652892023340314</v>
      </c>
      <c r="Y542" s="11">
        <f>IF('OddsRatio_working_3-way'!W542&gt;=0,IF('OddsRatio_working_3-way'!V542+SQRT('OddsRatio_working_3-way'!W542)&gt;0,0,PI()),ACOS('OddsRatio_working_3-way'!V542/(2*'OddsRatio_working_3-way'!X542)))</f>
        <v>0.69621839020075871</v>
      </c>
      <c r="Z542" s="11">
        <f>'OddsRatio_working_3-way'!X542^(1/3)*COS('OddsRatio_working_3-way'!Y542/3)</f>
        <v>0.54593010188464697</v>
      </c>
      <c r="AA542" s="11">
        <f>'OddsRatio_working_3-way'!X542^(1/3)*COS(('OddsRatio_working_3-way'!Y542+2*PI())/3)</f>
        <v>-0.38469976203349671</v>
      </c>
      <c r="AB542" s="11">
        <f>'OddsRatio_working_3-way'!X542^(1/3)*COS(('OddsRatio_working_3-way'!Y542+4*PI())/3)</f>
        <v>-0.16123033985115037</v>
      </c>
      <c r="AC542" s="11">
        <f>'OddsRatio_working_3-way'!X542^(1/3)*SIN('OddsRatio_working_3-way'!Y542/3)</f>
        <v>0.129020131052628</v>
      </c>
      <c r="AD542" s="11">
        <f>'OddsRatio_working_3-way'!X542^(1/3)*SIN(('OddsRatio_working_3-way'!Y542+2*PI())/3)</f>
        <v>0.40827927139641718</v>
      </c>
      <c r="AE542" s="11">
        <f>'OddsRatio_working_3-way'!X542^(1/3)*SIN(('OddsRatio_working_3-way'!Y542+4*PI())/3)</f>
        <v>-0.53729940244904506</v>
      </c>
      <c r="AF542" s="11">
        <f>-'OddsRatio_working_3-way'!U542/(3*'OddsRatio_working_3-way'!X542^(1/3))*COS(('OddsRatio_working_3-way'!Y542)/3)</f>
        <v>0.54593010188464686</v>
      </c>
      <c r="AG542" s="11">
        <f>-'OddsRatio_working_3-way'!U542/(3*'OddsRatio_working_3-way'!X542^(1/3))*COS(('OddsRatio_working_3-way'!Y542+2*PI())/3)</f>
        <v>-0.38469976203349665</v>
      </c>
      <c r="AH542" s="11">
        <f>-'OddsRatio_working_3-way'!U542/(3*'OddsRatio_working_3-way'!X542^(1/3))*COS(('OddsRatio_working_3-way'!Y542+4*PI())/3)</f>
        <v>-0.16123033985115034</v>
      </c>
      <c r="AI542" s="11">
        <f>'OddsRatio_working_3-way'!U542/(3*'OddsRatio_working_3-way'!X542^(1/3))*SIN(('OddsRatio_working_3-way'!Y542)/3)</f>
        <v>-0.12902013105262797</v>
      </c>
      <c r="AJ542" s="11">
        <f>'OddsRatio_working_3-way'!U542/(3*'OddsRatio_working_3-way'!X542^(1/3))*SIN(('OddsRatio_working_3-way'!Y542+2*PI())/3)</f>
        <v>-0.40827927139641712</v>
      </c>
      <c r="AK542" s="11">
        <f>'OddsRatio_working_3-way'!U542/(3*'OddsRatio_working_3-way'!X542^(1/3))*SIN(('OddsRatio_working_3-way'!Y542+4*PI())/3)</f>
        <v>0.53729940244904495</v>
      </c>
      <c r="AL542" s="11">
        <f>'OddsRatio_working_3-way'!Z542+'OddsRatio_working_3-way'!AF542</f>
        <v>1.0918602037692939</v>
      </c>
      <c r="AM542" s="11">
        <f>'OddsRatio_working_3-way'!AA542+'OddsRatio_working_3-way'!AG542</f>
        <v>-0.7693995240669933</v>
      </c>
      <c r="AN542" s="11">
        <f>'OddsRatio_working_3-way'!AB542+'OddsRatio_working_3-way'!AH542</f>
        <v>-0.32246067970230075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1.0918602037692939</v>
      </c>
      <c r="AS542" s="11">
        <f>IF(('OddsRatio_working_3-way'!X542=0),IF(Q542&gt;0,-Q542^(1/3),(-Q542)^(1/3)),'OddsRatio_working_3-way'!AM542-'OddsRatio_working_3-way'!R542/3)</f>
        <v>-0.7693995240669933</v>
      </c>
      <c r="AT542" s="11">
        <f>IF(('OddsRatio_working_3-way'!X542=0),IF(Q542&gt;0,-Q542^(1/3),(-Q542)^(1/3)),'OddsRatio_working_3-way'!AN542-'OddsRatio_working_3-way'!R542/3)</f>
        <v>-0.32246067970230075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3.14</v>
      </c>
      <c r="B543" s="4">
        <f>IF('True_Odds_Calculator_3-way'!B544="","",'True_Odds_Calculator_3-way'!B544)</f>
        <v>2.93</v>
      </c>
      <c r="C543" s="4">
        <f>IF('True_Odds_Calculator_3-way'!C544="","",'True_Odds_Calculator_3-way'!C544)</f>
        <v>2.57</v>
      </c>
      <c r="D543" s="9">
        <f t="shared" si="117"/>
        <v>0.3028977633859577</v>
      </c>
      <c r="E543" s="9">
        <f t="shared" si="118"/>
        <v>0.32513966698608293</v>
      </c>
      <c r="F543" s="9">
        <f t="shared" si="119"/>
        <v>0.37196256962795932</v>
      </c>
      <c r="G543" s="9">
        <f t="shared" si="120"/>
        <v>1.0754411160279049</v>
      </c>
      <c r="H543" s="9">
        <f t="shared" si="121"/>
        <v>3.3014439882997166</v>
      </c>
      <c r="I543" s="9">
        <f t="shared" si="122"/>
        <v>3.0756013539338567</v>
      </c>
      <c r="J543" s="9">
        <f t="shared" si="123"/>
        <v>2.6884425521638105</v>
      </c>
      <c r="K543" s="11">
        <f t="shared" si="124"/>
        <v>0.31847133757961782</v>
      </c>
      <c r="L543" s="11">
        <f t="shared" si="125"/>
        <v>0.34129692832764502</v>
      </c>
      <c r="M543" s="11">
        <f t="shared" si="126"/>
        <v>0.38910505836575876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-0.27424602594919056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0.23853313288655459</v>
      </c>
      <c r="Q543" s="11">
        <f>2*'OddsRatio_working_3-way'!K543*'OddsRatio_working_3-way'!L543*'OddsRatio_working_3-way'!M543</f>
        <v>8.4586217335657632E-2</v>
      </c>
      <c r="R543" s="11">
        <f t="shared" si="127"/>
        <v>0</v>
      </c>
      <c r="S543" s="11">
        <f t="shared" si="128"/>
        <v>-0.86977790128761068</v>
      </c>
      <c r="T543" s="11">
        <f t="shared" si="129"/>
        <v>-0.30843187988922355</v>
      </c>
      <c r="U543" s="11">
        <f>'OddsRatio_working_3-way'!S543-'OddsRatio_working_3-way'!R543^2/3</f>
        <v>-0.86977790128761068</v>
      </c>
      <c r="V543" s="11">
        <f>'OddsRatio_working_3-way'!S543*'OddsRatio_working_3-way'!R543/3-2*'OddsRatio_working_3-way'!R543^3/27-'OddsRatio_working_3-way'!T543</f>
        <v>0.30843187988922355</v>
      </c>
      <c r="W543" s="11">
        <f>'OddsRatio_working_3-way'!V543^2+4*'OddsRatio_working_3-way'!U543^3/27</f>
        <v>-2.3510805329594597E-3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0.15610998131522522</v>
      </c>
      <c r="Y543" s="11">
        <f>IF('OddsRatio_working_3-way'!W543&gt;=0,IF('OddsRatio_working_3-way'!V543+SQRT('OddsRatio_working_3-way'!W543)&gt;0,0,PI()),ACOS('OddsRatio_working_3-way'!V543/(2*'OddsRatio_working_3-way'!X543)))</f>
        <v>0.15593172049439774</v>
      </c>
      <c r="Z543" s="11">
        <f>'OddsRatio_working_3-way'!X543^(1/3)*COS('OddsRatio_working_3-way'!Y543/3)</f>
        <v>0.53772055801395247</v>
      </c>
      <c r="AA543" s="11">
        <f>'OddsRatio_working_3-way'!X543^(1/3)*COS(('OddsRatio_working_3-way'!Y543+2*PI())/3)</f>
        <v>-0.29308684374024746</v>
      </c>
      <c r="AB543" s="11">
        <f>'OddsRatio_working_3-way'!X543^(1/3)*COS(('OddsRatio_working_3-way'!Y543+4*PI())/3)</f>
        <v>-0.24463371427370514</v>
      </c>
      <c r="AC543" s="11">
        <f>'OddsRatio_working_3-way'!X543^(1/3)*SIN('OddsRatio_working_3-way'!Y543/3)</f>
        <v>2.7974427340588241E-2</v>
      </c>
      <c r="AD543" s="11">
        <f>'OddsRatio_working_3-way'!X543^(1/3)*SIN(('OddsRatio_working_3-way'!Y543+2*PI())/3)</f>
        <v>0.45169244970693284</v>
      </c>
      <c r="AE543" s="11">
        <f>'OddsRatio_working_3-way'!X543^(1/3)*SIN(('OddsRatio_working_3-way'!Y543+4*PI())/3)</f>
        <v>-0.47966687704752081</v>
      </c>
      <c r="AF543" s="11">
        <f>-'OddsRatio_working_3-way'!U543/(3*'OddsRatio_working_3-way'!X543^(1/3))*COS(('OddsRatio_working_3-way'!Y543)/3)</f>
        <v>0.53772055801395247</v>
      </c>
      <c r="AG543" s="11">
        <f>-'OddsRatio_working_3-way'!U543/(3*'OddsRatio_working_3-way'!X543^(1/3))*COS(('OddsRatio_working_3-way'!Y543+2*PI())/3)</f>
        <v>-0.29308684374024746</v>
      </c>
      <c r="AH543" s="11">
        <f>-'OddsRatio_working_3-way'!U543/(3*'OddsRatio_working_3-way'!X543^(1/3))*COS(('OddsRatio_working_3-way'!Y543+4*PI())/3)</f>
        <v>-0.24463371427370514</v>
      </c>
      <c r="AI543" s="11">
        <f>'OddsRatio_working_3-way'!U543/(3*'OddsRatio_working_3-way'!X543^(1/3))*SIN(('OddsRatio_working_3-way'!Y543)/3)</f>
        <v>-2.7974427340588241E-2</v>
      </c>
      <c r="AJ543" s="11">
        <f>'OddsRatio_working_3-way'!U543/(3*'OddsRatio_working_3-way'!X543^(1/3))*SIN(('OddsRatio_working_3-way'!Y543+2*PI())/3)</f>
        <v>-0.45169244970693284</v>
      </c>
      <c r="AK543" s="11">
        <f>'OddsRatio_working_3-way'!U543/(3*'OddsRatio_working_3-way'!X543^(1/3))*SIN(('OddsRatio_working_3-way'!Y543+4*PI())/3)</f>
        <v>0.47966687704752081</v>
      </c>
      <c r="AL543" s="11">
        <f>'OddsRatio_working_3-way'!Z543+'OddsRatio_working_3-way'!AF543</f>
        <v>1.0754411160279049</v>
      </c>
      <c r="AM543" s="11">
        <f>'OddsRatio_working_3-way'!AA543+'OddsRatio_working_3-way'!AG543</f>
        <v>-0.58617368748049492</v>
      </c>
      <c r="AN543" s="11">
        <f>'OddsRatio_working_3-way'!AB543+'OddsRatio_working_3-way'!AH543</f>
        <v>-0.48926742854741029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1.0754411160279049</v>
      </c>
      <c r="AS543" s="11">
        <f>IF(('OddsRatio_working_3-way'!X543=0),IF(Q543&gt;0,-Q543^(1/3),(-Q543)^(1/3)),'OddsRatio_working_3-way'!AM543-'OddsRatio_working_3-way'!R543/3)</f>
        <v>-0.58617368748049492</v>
      </c>
      <c r="AT543" s="11">
        <f>IF(('OddsRatio_working_3-way'!X543=0),IF(Q543&gt;0,-Q543^(1/3),(-Q543)^(1/3)),'OddsRatio_working_3-way'!AN543-'OddsRatio_working_3-way'!R543/3)</f>
        <v>-0.48926742854741029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3.38</v>
      </c>
      <c r="B544" s="4">
        <f>IF('True_Odds_Calculator_3-way'!B545="","",'True_Odds_Calculator_3-way'!B545)</f>
        <v>2.98</v>
      </c>
      <c r="C544" s="4">
        <f>IF('True_Odds_Calculator_3-way'!C545="","",'True_Odds_Calculator_3-way'!C545)</f>
        <v>2.39</v>
      </c>
      <c r="D544" s="9">
        <f t="shared" si="117"/>
        <v>0.2805330115364012</v>
      </c>
      <c r="E544" s="9">
        <f t="shared" si="118"/>
        <v>0.31912071197334629</v>
      </c>
      <c r="F544" s="9">
        <f t="shared" si="119"/>
        <v>0.40034627649025284</v>
      </c>
      <c r="G544" s="9">
        <f t="shared" si="120"/>
        <v>1.077581038754424</v>
      </c>
      <c r="H544" s="9">
        <f t="shared" si="121"/>
        <v>3.5646428722355292</v>
      </c>
      <c r="I544" s="9">
        <f t="shared" si="122"/>
        <v>3.1336104567337588</v>
      </c>
      <c r="J544" s="9">
        <f t="shared" si="123"/>
        <v>2.4978376438686491</v>
      </c>
      <c r="K544" s="11">
        <f t="shared" si="124"/>
        <v>0.29585798816568049</v>
      </c>
      <c r="L544" s="11">
        <f t="shared" si="125"/>
        <v>0.33557046979865773</v>
      </c>
      <c r="M544" s="11">
        <f t="shared" si="126"/>
        <v>0.41841004184100417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-0.27209845903940011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0.23885645333642172</v>
      </c>
      <c r="Q544" s="11">
        <f>2*'OddsRatio_working_3-way'!K544*'OddsRatio_working_3-way'!L544*'OddsRatio_working_3-way'!M544</f>
        <v>8.3080505508320593E-2</v>
      </c>
      <c r="R544" s="11">
        <f t="shared" si="127"/>
        <v>0</v>
      </c>
      <c r="S544" s="11">
        <f t="shared" si="128"/>
        <v>-0.87783096670104654</v>
      </c>
      <c r="T544" s="11">
        <f t="shared" si="129"/>
        <v>-0.30533251015688573</v>
      </c>
      <c r="U544" s="11">
        <f>'OddsRatio_working_3-way'!S544-'OddsRatio_working_3-way'!R544^2/3</f>
        <v>-0.87783096670104654</v>
      </c>
      <c r="V544" s="11">
        <f>'OddsRatio_working_3-way'!S544*'OddsRatio_working_3-way'!R544/3-2*'OddsRatio_working_3-way'!R544^3/27-'OddsRatio_working_3-way'!T544</f>
        <v>0.30533251015688573</v>
      </c>
      <c r="W544" s="11">
        <f>'OddsRatio_working_3-way'!V544^2+4*'OddsRatio_working_3-way'!U544^3/27</f>
        <v>-6.9861785461251547E-3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0.15828306945535101</v>
      </c>
      <c r="Y544" s="11">
        <f>IF('OddsRatio_working_3-way'!W544&gt;=0,IF('OddsRatio_working_3-way'!V544+SQRT('OddsRatio_working_3-way'!W544)&gt;0,0,PI()),ACOS('OddsRatio_working_3-way'!V544/(2*'OddsRatio_working_3-way'!X544)))</f>
        <v>0.26719942339999792</v>
      </c>
      <c r="Z544" s="11">
        <f>'OddsRatio_working_3-way'!X544^(1/3)*COS('OddsRatio_working_3-way'!Y544/3)</f>
        <v>0.53879051937721212</v>
      </c>
      <c r="AA544" s="11">
        <f>'OddsRatio_working_3-way'!X544^(1/3)*COS(('OddsRatio_working_3-way'!Y544+2*PI())/3)</f>
        <v>-0.3110644791099868</v>
      </c>
      <c r="AB544" s="11">
        <f>'OddsRatio_working_3-way'!X544^(1/3)*COS(('OddsRatio_working_3-way'!Y544+4*PI())/3)</f>
        <v>-0.22772604026722543</v>
      </c>
      <c r="AC544" s="11">
        <f>'OddsRatio_working_3-way'!X544^(1/3)*SIN('OddsRatio_working_3-way'!Y544/3)</f>
        <v>4.8115470099711732E-2</v>
      </c>
      <c r="AD544" s="11">
        <f>'OddsRatio_working_3-way'!X544^(1/3)*SIN(('OddsRatio_working_3-way'!Y544+2*PI())/3)</f>
        <v>0.44254854204902178</v>
      </c>
      <c r="AE544" s="11">
        <f>'OddsRatio_working_3-way'!X544^(1/3)*SIN(('OddsRatio_working_3-way'!Y544+4*PI())/3)</f>
        <v>-0.49066401214873329</v>
      </c>
      <c r="AF544" s="11">
        <f>-'OddsRatio_working_3-way'!U544/(3*'OddsRatio_working_3-way'!X544^(1/3))*COS(('OddsRatio_working_3-way'!Y544)/3)</f>
        <v>0.53879051937721201</v>
      </c>
      <c r="AG544" s="11">
        <f>-'OddsRatio_working_3-way'!U544/(3*'OddsRatio_working_3-way'!X544^(1/3))*COS(('OddsRatio_working_3-way'!Y544+2*PI())/3)</f>
        <v>-0.31106447910998675</v>
      </c>
      <c r="AH544" s="11">
        <f>-'OddsRatio_working_3-way'!U544/(3*'OddsRatio_working_3-way'!X544^(1/3))*COS(('OddsRatio_working_3-way'!Y544+4*PI())/3)</f>
        <v>-0.22772604026722537</v>
      </c>
      <c r="AI544" s="11">
        <f>'OddsRatio_working_3-way'!U544/(3*'OddsRatio_working_3-way'!X544^(1/3))*SIN(('OddsRatio_working_3-way'!Y544)/3)</f>
        <v>-4.8115470099711719E-2</v>
      </c>
      <c r="AJ544" s="11">
        <f>'OddsRatio_working_3-way'!U544/(3*'OddsRatio_working_3-way'!X544^(1/3))*SIN(('OddsRatio_working_3-way'!Y544+2*PI())/3)</f>
        <v>-0.44254854204902166</v>
      </c>
      <c r="AK544" s="11">
        <f>'OddsRatio_working_3-way'!U544/(3*'OddsRatio_working_3-way'!X544^(1/3))*SIN(('OddsRatio_working_3-way'!Y544+4*PI())/3)</f>
        <v>0.49066401214873318</v>
      </c>
      <c r="AL544" s="11">
        <f>'OddsRatio_working_3-way'!Z544+'OddsRatio_working_3-way'!AF544</f>
        <v>1.077581038754424</v>
      </c>
      <c r="AM544" s="11">
        <f>'OddsRatio_working_3-way'!AA544+'OddsRatio_working_3-way'!AG544</f>
        <v>-0.6221289582199736</v>
      </c>
      <c r="AN544" s="11">
        <f>'OddsRatio_working_3-way'!AB544+'OddsRatio_working_3-way'!AH544</f>
        <v>-0.4554520805344508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1.077581038754424</v>
      </c>
      <c r="AS544" s="11">
        <f>IF(('OddsRatio_working_3-way'!X544=0),IF(Q544&gt;0,-Q544^(1/3),(-Q544)^(1/3)),'OddsRatio_working_3-way'!AM544-'OddsRatio_working_3-way'!R544/3)</f>
        <v>-0.6221289582199736</v>
      </c>
      <c r="AT544" s="11">
        <f>IF(('OddsRatio_working_3-way'!X544=0),IF(Q544&gt;0,-Q544^(1/3),(-Q544)^(1/3)),'OddsRatio_working_3-way'!AN544-'OddsRatio_working_3-way'!R544/3)</f>
        <v>-0.4554520805344508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2.14</v>
      </c>
      <c r="B545" s="4">
        <f>IF('True_Odds_Calculator_3-way'!B546="","",'True_Odds_Calculator_3-way'!B546)</f>
        <v>3.56</v>
      </c>
      <c r="C545" s="4">
        <f>IF('True_Odds_Calculator_3-way'!C546="","",'True_Odds_Calculator_3-way'!C546)</f>
        <v>3.64</v>
      </c>
      <c r="D545" s="9">
        <f t="shared" si="117"/>
        <v>0.45848058110095746</v>
      </c>
      <c r="E545" s="9">
        <f t="shared" si="118"/>
        <v>0.27379752664216173</v>
      </c>
      <c r="F545" s="9">
        <f t="shared" si="119"/>
        <v>0.26772189225688087</v>
      </c>
      <c r="G545" s="9">
        <f t="shared" si="120"/>
        <v>1.0360679463921905</v>
      </c>
      <c r="H545" s="9">
        <f t="shared" si="121"/>
        <v>2.1811174588870972</v>
      </c>
      <c r="I545" s="9">
        <f t="shared" si="122"/>
        <v>3.6523339427640078</v>
      </c>
      <c r="J545" s="9">
        <f t="shared" si="123"/>
        <v>3.7352193784753829</v>
      </c>
      <c r="K545" s="11">
        <f t="shared" si="124"/>
        <v>0.46728971962616822</v>
      </c>
      <c r="L545" s="11">
        <f t="shared" si="125"/>
        <v>0.2808988764044944</v>
      </c>
      <c r="M545" s="11">
        <f t="shared" si="126"/>
        <v>0.27472527472527469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-0.27783284656118856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0.22862520237297096</v>
      </c>
      <c r="Q545" s="11">
        <f>2*'OddsRatio_working_3-way'!K545*'OddsRatio_working_3-way'!L545*'OddsRatio_working_3-way'!M545</f>
        <v>7.2121514944154863E-2</v>
      </c>
      <c r="R545" s="11">
        <f t="shared" si="127"/>
        <v>0</v>
      </c>
      <c r="S545" s="11">
        <f t="shared" si="128"/>
        <v>-0.8228875930356192</v>
      </c>
      <c r="T545" s="11">
        <f t="shared" si="129"/>
        <v>-0.25958599149388611</v>
      </c>
      <c r="U545" s="11">
        <f>'OddsRatio_working_3-way'!S545-'OddsRatio_working_3-way'!R545^2/3</f>
        <v>-0.8228875930356192</v>
      </c>
      <c r="V545" s="11">
        <f>'OddsRatio_working_3-way'!S545*'OddsRatio_working_3-way'!R545/3-2*'OddsRatio_working_3-way'!R545^3/27-'OddsRatio_working_3-way'!T545</f>
        <v>0.25958599149388611</v>
      </c>
      <c r="W545" s="11">
        <f>'OddsRatio_working_3-way'!V545^2+4*'OddsRatio_working_3-way'!U545^3/27</f>
        <v>-1.5165244680116444E-2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0.14365769354613447</v>
      </c>
      <c r="Y545" s="11">
        <f>IF('OddsRatio_working_3-way'!W545&gt;=0,IF('OddsRatio_working_3-way'!V545+SQRT('OddsRatio_working_3-way'!W545)&gt;0,0,PI()),ACOS('OddsRatio_working_3-way'!V545/(2*'OddsRatio_working_3-way'!X545)))</f>
        <v>0.44295758714725508</v>
      </c>
      <c r="Z545" s="11">
        <f>'OddsRatio_working_3-way'!X545^(1/3)*COS('OddsRatio_working_3-way'!Y545/3)</f>
        <v>0.51803397319609523</v>
      </c>
      <c r="AA545" s="11">
        <f>'OddsRatio_working_3-way'!X545^(1/3)*COS(('OddsRatio_working_3-way'!Y545+2*PI())/3)</f>
        <v>-0.32574404422765729</v>
      </c>
      <c r="AB545" s="11">
        <f>'OddsRatio_working_3-way'!X545^(1/3)*COS(('OddsRatio_working_3-way'!Y545+4*PI())/3)</f>
        <v>-0.19228992896843805</v>
      </c>
      <c r="AC545" s="11">
        <f>'OddsRatio_working_3-way'!X545^(1/3)*SIN('OddsRatio_working_3-way'!Y545/3)</f>
        <v>7.7049769369373619E-2</v>
      </c>
      <c r="AD545" s="11">
        <f>'OddsRatio_working_3-way'!X545^(1/3)*SIN(('OddsRatio_working_3-way'!Y545+2*PI())/3)</f>
        <v>0.41010569612651865</v>
      </c>
      <c r="AE545" s="11">
        <f>'OddsRatio_working_3-way'!X545^(1/3)*SIN(('OddsRatio_working_3-way'!Y545+4*PI())/3)</f>
        <v>-0.48715546549589223</v>
      </c>
      <c r="AF545" s="11">
        <f>-'OddsRatio_working_3-way'!U545/(3*'OddsRatio_working_3-way'!X545^(1/3))*COS(('OddsRatio_working_3-way'!Y545)/3)</f>
        <v>0.51803397319609523</v>
      </c>
      <c r="AG545" s="11">
        <f>-'OddsRatio_working_3-way'!U545/(3*'OddsRatio_working_3-way'!X545^(1/3))*COS(('OddsRatio_working_3-way'!Y545+2*PI())/3)</f>
        <v>-0.32574404422765729</v>
      </c>
      <c r="AH545" s="11">
        <f>-'OddsRatio_working_3-way'!U545/(3*'OddsRatio_working_3-way'!X545^(1/3))*COS(('OddsRatio_working_3-way'!Y545+4*PI())/3)</f>
        <v>-0.19228992896843805</v>
      </c>
      <c r="AI545" s="11">
        <f>'OddsRatio_working_3-way'!U545/(3*'OddsRatio_working_3-way'!X545^(1/3))*SIN(('OddsRatio_working_3-way'!Y545)/3)</f>
        <v>-7.7049769369373619E-2</v>
      </c>
      <c r="AJ545" s="11">
        <f>'OddsRatio_working_3-way'!U545/(3*'OddsRatio_working_3-way'!X545^(1/3))*SIN(('OddsRatio_working_3-way'!Y545+2*PI())/3)</f>
        <v>-0.41010569612651865</v>
      </c>
      <c r="AK545" s="11">
        <f>'OddsRatio_working_3-way'!U545/(3*'OddsRatio_working_3-way'!X545^(1/3))*SIN(('OddsRatio_working_3-way'!Y545+4*PI())/3)</f>
        <v>0.48715546549589223</v>
      </c>
      <c r="AL545" s="11">
        <f>'OddsRatio_working_3-way'!Z545+'OddsRatio_working_3-way'!AF545</f>
        <v>1.0360679463921905</v>
      </c>
      <c r="AM545" s="11">
        <f>'OddsRatio_working_3-way'!AA545+'OddsRatio_working_3-way'!AG545</f>
        <v>-0.65148808845531458</v>
      </c>
      <c r="AN545" s="11">
        <f>'OddsRatio_working_3-way'!AB545+'OddsRatio_working_3-way'!AH545</f>
        <v>-0.3845798579368761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1.0360679463921905</v>
      </c>
      <c r="AS545" s="11">
        <f>IF(('OddsRatio_working_3-way'!X545=0),IF(Q545&gt;0,-Q545^(1/3),(-Q545)^(1/3)),'OddsRatio_working_3-way'!AM545-'OddsRatio_working_3-way'!R545/3)</f>
        <v>-0.65148808845531458</v>
      </c>
      <c r="AT545" s="11">
        <f>IF(('OddsRatio_working_3-way'!X545=0),IF(Q545&gt;0,-Q545^(1/3),(-Q545)^(1/3)),'OddsRatio_working_3-way'!AN545-'OddsRatio_working_3-way'!R545/3)</f>
        <v>-0.3845798579368761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2.5099999999999998</v>
      </c>
      <c r="B546" s="4">
        <f>IF('True_Odds_Calculator_3-way'!B547="","",'True_Odds_Calculator_3-way'!B547)</f>
        <v>3.44</v>
      </c>
      <c r="C546" s="4">
        <f>IF('True_Odds_Calculator_3-way'!C547="","",'True_Odds_Calculator_3-way'!C547)</f>
        <v>3</v>
      </c>
      <c r="D546" s="9">
        <f t="shared" si="117"/>
        <v>0.39034211002523417</v>
      </c>
      <c r="E546" s="9">
        <f t="shared" si="118"/>
        <v>0.28378514219338058</v>
      </c>
      <c r="F546" s="9">
        <f t="shared" si="119"/>
        <v>0.32587274778138497</v>
      </c>
      <c r="G546" s="9">
        <f t="shared" si="120"/>
        <v>1.0343412525414062</v>
      </c>
      <c r="H546" s="9">
        <f t="shared" si="121"/>
        <v>2.5618552913375239</v>
      </c>
      <c r="I546" s="9">
        <f t="shared" si="122"/>
        <v>3.5237926562010315</v>
      </c>
      <c r="J546" s="9">
        <f t="shared" si="123"/>
        <v>3.0686825050828124</v>
      </c>
      <c r="K546" s="11">
        <f t="shared" si="124"/>
        <v>0.39840637450199207</v>
      </c>
      <c r="L546" s="11">
        <f t="shared" si="125"/>
        <v>0.29069767441860467</v>
      </c>
      <c r="M546" s="11">
        <f t="shared" si="126"/>
        <v>0.33333333333333331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-0.28447450508045324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0.22970134964019889</v>
      </c>
      <c r="Q546" s="11">
        <f>2*'OddsRatio_working_3-way'!K546*'OddsRatio_working_3-way'!L546*'OddsRatio_working_3-way'!M546</f>
        <v>7.7210537694184511E-2</v>
      </c>
      <c r="R546" s="11">
        <f t="shared" si="127"/>
        <v>0</v>
      </c>
      <c r="S546" s="11">
        <f t="shared" si="128"/>
        <v>-0.80745847356421707</v>
      </c>
      <c r="T546" s="11">
        <f t="shared" si="129"/>
        <v>-0.27141461296276209</v>
      </c>
      <c r="U546" s="11">
        <f>'OddsRatio_working_3-way'!S546-'OddsRatio_working_3-way'!R546^2/3</f>
        <v>-0.80745847356421707</v>
      </c>
      <c r="V546" s="11">
        <f>'OddsRatio_working_3-way'!S546*'OddsRatio_working_3-way'!R546/3-2*'OddsRatio_working_3-way'!R546^3/27-'OddsRatio_working_3-way'!T546</f>
        <v>0.27141461296276209</v>
      </c>
      <c r="W546" s="11">
        <f>'OddsRatio_working_3-way'!V546^2+4*'OddsRatio_working_3-way'!U546^3/27</f>
        <v>-4.3273216978916285E-3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0.13963632570683174</v>
      </c>
      <c r="Y546" s="11">
        <f>IF('OddsRatio_working_3-way'!W546&gt;=0,IF('OddsRatio_working_3-way'!V546+SQRT('OddsRatio_working_3-way'!W546)&gt;0,0,PI()),ACOS('OddsRatio_working_3-way'!V546/(2*'OddsRatio_working_3-way'!X546)))</f>
        <v>0.237783378498031</v>
      </c>
      <c r="Z546" s="11">
        <f>'OddsRatio_working_3-way'!X546^(1/3)*COS('OddsRatio_working_3-way'!Y546/3)</f>
        <v>0.51717062627070309</v>
      </c>
      <c r="AA546" s="11">
        <f>'OddsRatio_working_3-way'!X546^(1/3)*COS(('OddsRatio_working_3-way'!Y546+2*PI())/3)</f>
        <v>-0.29415954374025494</v>
      </c>
      <c r="AB546" s="11">
        <f>'OddsRatio_working_3-way'!X546^(1/3)*COS(('OddsRatio_working_3-way'!Y546+4*PI())/3)</f>
        <v>-0.22301108253044821</v>
      </c>
      <c r="AC546" s="11">
        <f>'OddsRatio_working_3-way'!X546^(1/3)*SIN('OddsRatio_working_3-way'!Y546/3)</f>
        <v>4.1077583231909513E-2</v>
      </c>
      <c r="AD546" s="11">
        <f>'OddsRatio_working_3-way'!X546^(1/3)*SIN(('OddsRatio_working_3-way'!Y546+2*PI())/3)</f>
        <v>0.42734410882558183</v>
      </c>
      <c r="AE546" s="11">
        <f>'OddsRatio_working_3-way'!X546^(1/3)*SIN(('OddsRatio_working_3-way'!Y546+4*PI())/3)</f>
        <v>-0.4684216920574914</v>
      </c>
      <c r="AF546" s="11">
        <f>-'OddsRatio_working_3-way'!U546/(3*'OddsRatio_working_3-way'!X546^(1/3))*COS(('OddsRatio_working_3-way'!Y546)/3)</f>
        <v>0.51717062627070309</v>
      </c>
      <c r="AG546" s="11">
        <f>-'OddsRatio_working_3-way'!U546/(3*'OddsRatio_working_3-way'!X546^(1/3))*COS(('OddsRatio_working_3-way'!Y546+2*PI())/3)</f>
        <v>-0.29415954374025494</v>
      </c>
      <c r="AH546" s="11">
        <f>-'OddsRatio_working_3-way'!U546/(3*'OddsRatio_working_3-way'!X546^(1/3))*COS(('OddsRatio_working_3-way'!Y546+4*PI())/3)</f>
        <v>-0.22301108253044821</v>
      </c>
      <c r="AI546" s="11">
        <f>'OddsRatio_working_3-way'!U546/(3*'OddsRatio_working_3-way'!X546^(1/3))*SIN(('OddsRatio_working_3-way'!Y546)/3)</f>
        <v>-4.1077583231909513E-2</v>
      </c>
      <c r="AJ546" s="11">
        <f>'OddsRatio_working_3-way'!U546/(3*'OddsRatio_working_3-way'!X546^(1/3))*SIN(('OddsRatio_working_3-way'!Y546+2*PI())/3)</f>
        <v>-0.42734410882558183</v>
      </c>
      <c r="AK546" s="11">
        <f>'OddsRatio_working_3-way'!U546/(3*'OddsRatio_working_3-way'!X546^(1/3))*SIN(('OddsRatio_working_3-way'!Y546+4*PI())/3)</f>
        <v>0.4684216920574914</v>
      </c>
      <c r="AL546" s="11">
        <f>'OddsRatio_working_3-way'!Z546+'OddsRatio_working_3-way'!AF546</f>
        <v>1.0343412525414062</v>
      </c>
      <c r="AM546" s="11">
        <f>'OddsRatio_working_3-way'!AA546+'OddsRatio_working_3-way'!AG546</f>
        <v>-0.58831908748050987</v>
      </c>
      <c r="AN546" s="11">
        <f>'OddsRatio_working_3-way'!AB546+'OddsRatio_working_3-way'!AH546</f>
        <v>-0.44602216506089643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1.0343412525414062</v>
      </c>
      <c r="AS546" s="11">
        <f>IF(('OddsRatio_working_3-way'!X546=0),IF(Q546&gt;0,-Q546^(1/3),(-Q546)^(1/3)),'OddsRatio_working_3-way'!AM546-'OddsRatio_working_3-way'!R546/3)</f>
        <v>-0.58831908748050987</v>
      </c>
      <c r="AT546" s="11">
        <f>IF(('OddsRatio_working_3-way'!X546=0),IF(Q546&gt;0,-Q546^(1/3),(-Q546)^(1/3)),'OddsRatio_working_3-way'!AN546-'OddsRatio_working_3-way'!R546/3)</f>
        <v>-0.44602216506089643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1.94</v>
      </c>
      <c r="B547" s="4">
        <f>IF('True_Odds_Calculator_3-way'!B548="","",'True_Odds_Calculator_3-way'!B548)</f>
        <v>3.75</v>
      </c>
      <c r="C547" s="4">
        <f>IF('True_Odds_Calculator_3-way'!C548="","",'True_Odds_Calculator_3-way'!C548)</f>
        <v>4.1500000000000004</v>
      </c>
      <c r="D547" s="9">
        <f t="shared" si="117"/>
        <v>0.50622901450432567</v>
      </c>
      <c r="E547" s="9">
        <f t="shared" si="118"/>
        <v>0.25950191446413673</v>
      </c>
      <c r="F547" s="9">
        <f t="shared" si="119"/>
        <v>0.23426907103153763</v>
      </c>
      <c r="G547" s="9">
        <f t="shared" si="120"/>
        <v>1.0376494973456691</v>
      </c>
      <c r="H547" s="9">
        <f t="shared" si="121"/>
        <v>1.9753905275049286</v>
      </c>
      <c r="I547" s="9">
        <f t="shared" si="122"/>
        <v>3.8535361177005898</v>
      </c>
      <c r="J547" s="9">
        <f t="shared" si="123"/>
        <v>4.2685959166388576</v>
      </c>
      <c r="K547" s="11">
        <f t="shared" si="124"/>
        <v>0.51546391752577325</v>
      </c>
      <c r="L547" s="11">
        <f t="shared" si="125"/>
        <v>0.26666666666666666</v>
      </c>
      <c r="M547" s="11">
        <f t="shared" si="126"/>
        <v>0.24096385542168672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-0.26970562663023223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0.2265557073655447</v>
      </c>
      <c r="Q547" s="11">
        <f>2*'OddsRatio_working_3-way'!K547*'OddsRatio_working_3-way'!L547*'OddsRatio_working_3-way'!M547</f>
        <v>6.6244358878814219E-2</v>
      </c>
      <c r="R547" s="11">
        <f t="shared" si="127"/>
        <v>0</v>
      </c>
      <c r="S547" s="11">
        <f t="shared" si="128"/>
        <v>-0.84001105277701049</v>
      </c>
      <c r="T547" s="11">
        <f t="shared" si="129"/>
        <v>-0.24561726689386265</v>
      </c>
      <c r="U547" s="11">
        <f>'OddsRatio_working_3-way'!S547-'OddsRatio_working_3-way'!R547^2/3</f>
        <v>-0.84001105277701049</v>
      </c>
      <c r="V547" s="11">
        <f>'OddsRatio_working_3-way'!S547*'OddsRatio_working_3-way'!R547/3-2*'OddsRatio_working_3-way'!R547^3/27-'OddsRatio_working_3-way'!T547</f>
        <v>0.24561726689386265</v>
      </c>
      <c r="W547" s="11">
        <f>'OddsRatio_working_3-way'!V547^2+4*'OddsRatio_working_3-way'!U547^3/27</f>
        <v>-2.7483624400067574E-2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0.14816499771916319</v>
      </c>
      <c r="Y547" s="11">
        <f>IF('OddsRatio_working_3-way'!W547&gt;=0,IF('OddsRatio_working_3-way'!V547+SQRT('OddsRatio_working_3-way'!W547)&gt;0,0,PI()),ACOS('OddsRatio_working_3-way'!V547/(2*'OddsRatio_working_3-way'!X547)))</f>
        <v>0.59372226326748234</v>
      </c>
      <c r="Z547" s="11">
        <f>'OddsRatio_working_3-way'!X547^(1/3)*COS('OddsRatio_working_3-way'!Y547/3)</f>
        <v>0.51882474867283457</v>
      </c>
      <c r="AA547" s="11">
        <f>'OddsRatio_working_3-way'!X547^(1/3)*COS(('OddsRatio_working_3-way'!Y547+2*PI())/3)</f>
        <v>-0.34951466796804553</v>
      </c>
      <c r="AB547" s="11">
        <f>'OddsRatio_working_3-way'!X547^(1/3)*COS(('OddsRatio_working_3-way'!Y547+4*PI())/3)</f>
        <v>-0.16931008070478915</v>
      </c>
      <c r="AC547" s="11">
        <f>'OddsRatio_working_3-way'!X547^(1/3)*SIN('OddsRatio_working_3-way'!Y547/3)</f>
        <v>0.10404116696564672</v>
      </c>
      <c r="AD547" s="11">
        <f>'OddsRatio_working_3-way'!X547^(1/3)*SIN(('OddsRatio_working_3-way'!Y547+2*PI())/3)</f>
        <v>0.39729482897992818</v>
      </c>
      <c r="AE547" s="11">
        <f>'OddsRatio_working_3-way'!X547^(1/3)*SIN(('OddsRatio_working_3-way'!Y547+4*PI())/3)</f>
        <v>-0.50133599594557465</v>
      </c>
      <c r="AF547" s="11">
        <f>-'OddsRatio_working_3-way'!U547/(3*'OddsRatio_working_3-way'!X547^(1/3))*COS(('OddsRatio_working_3-way'!Y547)/3)</f>
        <v>0.51882474867283457</v>
      </c>
      <c r="AG547" s="11">
        <f>-'OddsRatio_working_3-way'!U547/(3*'OddsRatio_working_3-way'!X547^(1/3))*COS(('OddsRatio_working_3-way'!Y547+2*PI())/3)</f>
        <v>-0.34951466796804553</v>
      </c>
      <c r="AH547" s="11">
        <f>-'OddsRatio_working_3-way'!U547/(3*'OddsRatio_working_3-way'!X547^(1/3))*COS(('OddsRatio_working_3-way'!Y547+4*PI())/3)</f>
        <v>-0.16931008070478915</v>
      </c>
      <c r="AI547" s="11">
        <f>'OddsRatio_working_3-way'!U547/(3*'OddsRatio_working_3-way'!X547^(1/3))*SIN(('OddsRatio_working_3-way'!Y547)/3)</f>
        <v>-0.10404116696564672</v>
      </c>
      <c r="AJ547" s="11">
        <f>'OddsRatio_working_3-way'!U547/(3*'OddsRatio_working_3-way'!X547^(1/3))*SIN(('OddsRatio_working_3-way'!Y547+2*PI())/3)</f>
        <v>-0.39729482897992818</v>
      </c>
      <c r="AK547" s="11">
        <f>'OddsRatio_working_3-way'!U547/(3*'OddsRatio_working_3-way'!X547^(1/3))*SIN(('OddsRatio_working_3-way'!Y547+4*PI())/3)</f>
        <v>0.50133599594557465</v>
      </c>
      <c r="AL547" s="11">
        <f>'OddsRatio_working_3-way'!Z547+'OddsRatio_working_3-way'!AF547</f>
        <v>1.0376494973456691</v>
      </c>
      <c r="AM547" s="11">
        <f>'OddsRatio_working_3-way'!AA547+'OddsRatio_working_3-way'!AG547</f>
        <v>-0.69902933593609107</v>
      </c>
      <c r="AN547" s="11">
        <f>'OddsRatio_working_3-way'!AB547+'OddsRatio_working_3-way'!AH547</f>
        <v>-0.33862016140957829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1.0376494973456691</v>
      </c>
      <c r="AS547" s="11">
        <f>IF(('OddsRatio_working_3-way'!X547=0),IF(Q547&gt;0,-Q547^(1/3),(-Q547)^(1/3)),'OddsRatio_working_3-way'!AM547-'OddsRatio_working_3-way'!R547/3)</f>
        <v>-0.69902933593609107</v>
      </c>
      <c r="AT547" s="11">
        <f>IF(('OddsRatio_working_3-way'!X547=0),IF(Q547&gt;0,-Q547^(1/3),(-Q547)^(1/3)),'OddsRatio_working_3-way'!AN547-'OddsRatio_working_3-way'!R547/3)</f>
        <v>-0.33862016140957829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3</v>
      </c>
      <c r="B548" s="4">
        <f>IF('True_Odds_Calculator_3-way'!B549="","",'True_Odds_Calculator_3-way'!B549)</f>
        <v>2.97</v>
      </c>
      <c r="C548" s="4">
        <f>IF('True_Odds_Calculator_3-way'!C549="","",'True_Odds_Calculator_3-way'!C549)</f>
        <v>2.8</v>
      </c>
      <c r="D548" s="9">
        <f t="shared" si="117"/>
        <v>0.32439159697558645</v>
      </c>
      <c r="E548" s="9">
        <f t="shared" si="118"/>
        <v>0.32771267856684738</v>
      </c>
      <c r="F548" s="9">
        <f t="shared" si="119"/>
        <v>0.34789572445756611</v>
      </c>
      <c r="G548" s="9">
        <f t="shared" si="120"/>
        <v>1.0413469543035969</v>
      </c>
      <c r="H548" s="9">
        <f t="shared" si="121"/>
        <v>3.0826939086071934</v>
      </c>
      <c r="I548" s="9">
        <f t="shared" si="122"/>
        <v>3.051453499978086</v>
      </c>
      <c r="J548" s="9">
        <f t="shared" si="123"/>
        <v>2.8744245177464749</v>
      </c>
      <c r="K548" s="11">
        <f t="shared" si="124"/>
        <v>0.33333333333333331</v>
      </c>
      <c r="L548" s="11">
        <f t="shared" si="125"/>
        <v>0.33670033670033667</v>
      </c>
      <c r="M548" s="11">
        <f t="shared" si="126"/>
        <v>0.35714285714285715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-0.28427128427128423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0.23128106461439793</v>
      </c>
      <c r="Q548" s="11">
        <f>2*'OddsRatio_working_3-way'!K548*'OddsRatio_working_3-way'!L548*'OddsRatio_working_3-way'!M548</f>
        <v>8.0166746833413488E-2</v>
      </c>
      <c r="R548" s="11">
        <f t="shared" si="127"/>
        <v>0</v>
      </c>
      <c r="S548" s="11">
        <f t="shared" si="128"/>
        <v>-0.81359278059785678</v>
      </c>
      <c r="T548" s="11">
        <f t="shared" si="129"/>
        <v>-0.28200789622109418</v>
      </c>
      <c r="U548" s="11">
        <f>'OddsRatio_working_3-way'!S548-'OddsRatio_working_3-way'!R548^2/3</f>
        <v>-0.81359278059785678</v>
      </c>
      <c r="V548" s="11">
        <f>'OddsRatio_working_3-way'!S548*'OddsRatio_working_3-way'!R548/3-2*'OddsRatio_working_3-way'!R548^3/27-'OddsRatio_working_3-way'!T548</f>
        <v>0.28200789622109418</v>
      </c>
      <c r="W548" s="11">
        <f>'OddsRatio_working_3-way'!V548^2+4*'OddsRatio_working_3-way'!U548^3/27</f>
        <v>-2.5585506785995304E-4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0.14123058149610107</v>
      </c>
      <c r="Y548" s="11">
        <f>IF('OddsRatio_working_3-way'!W548&gt;=0,IF('OddsRatio_working_3-way'!V548+SQRT('OddsRatio_working_3-way'!W548)&gt;0,0,PI()),ACOS('OddsRatio_working_3-way'!V548/(2*'OddsRatio_working_3-way'!X548)))</f>
        <v>5.6659229035140646E-2</v>
      </c>
      <c r="Z548" s="11">
        <f>'OddsRatio_working_3-way'!X548^(1/3)*COS('OddsRatio_working_3-way'!Y548/3)</f>
        <v>0.52067347715179846</v>
      </c>
      <c r="AA548" s="11">
        <f>'OddsRatio_working_3-way'!X548^(1/3)*COS(('OddsRatio_working_3-way'!Y548+2*PI())/3)</f>
        <v>-0.26885394424770898</v>
      </c>
      <c r="AB548" s="11">
        <f>'OddsRatio_working_3-way'!X548^(1/3)*COS(('OddsRatio_working_3-way'!Y548+4*PI())/3)</f>
        <v>-0.25181953290408959</v>
      </c>
      <c r="AC548" s="11">
        <f>'OddsRatio_working_3-way'!X548^(1/3)*SIN('OddsRatio_working_3-way'!Y548/3)</f>
        <v>9.8348219747256462E-3</v>
      </c>
      <c r="AD548" s="11">
        <f>'OddsRatio_working_3-way'!X548^(1/3)*SIN(('OddsRatio_working_3-way'!Y548+2*PI())/3)</f>
        <v>0.44599904730287121</v>
      </c>
      <c r="AE548" s="11">
        <f>'OddsRatio_working_3-way'!X548^(1/3)*SIN(('OddsRatio_working_3-way'!Y548+4*PI())/3)</f>
        <v>-0.45583386927759667</v>
      </c>
      <c r="AF548" s="11">
        <f>-'OddsRatio_working_3-way'!U548/(3*'OddsRatio_working_3-way'!X548^(1/3))*COS(('OddsRatio_working_3-way'!Y548)/3)</f>
        <v>0.52067347715179846</v>
      </c>
      <c r="AG548" s="11">
        <f>-'OddsRatio_working_3-way'!U548/(3*'OddsRatio_working_3-way'!X548^(1/3))*COS(('OddsRatio_working_3-way'!Y548+2*PI())/3)</f>
        <v>-0.26885394424770898</v>
      </c>
      <c r="AH548" s="11">
        <f>-'OddsRatio_working_3-way'!U548/(3*'OddsRatio_working_3-way'!X548^(1/3))*COS(('OddsRatio_working_3-way'!Y548+4*PI())/3)</f>
        <v>-0.25181953290408959</v>
      </c>
      <c r="AI548" s="11">
        <f>'OddsRatio_working_3-way'!U548/(3*'OddsRatio_working_3-way'!X548^(1/3))*SIN(('OddsRatio_working_3-way'!Y548)/3)</f>
        <v>-9.8348219747256462E-3</v>
      </c>
      <c r="AJ548" s="11">
        <f>'OddsRatio_working_3-way'!U548/(3*'OddsRatio_working_3-way'!X548^(1/3))*SIN(('OddsRatio_working_3-way'!Y548+2*PI())/3)</f>
        <v>-0.44599904730287121</v>
      </c>
      <c r="AK548" s="11">
        <f>'OddsRatio_working_3-way'!U548/(3*'OddsRatio_working_3-way'!X548^(1/3))*SIN(('OddsRatio_working_3-way'!Y548+4*PI())/3)</f>
        <v>0.45583386927759667</v>
      </c>
      <c r="AL548" s="11">
        <f>'OddsRatio_working_3-way'!Z548+'OddsRatio_working_3-way'!AF548</f>
        <v>1.0413469543035969</v>
      </c>
      <c r="AM548" s="11">
        <f>'OddsRatio_working_3-way'!AA548+'OddsRatio_working_3-way'!AG548</f>
        <v>-0.53770788849541795</v>
      </c>
      <c r="AN548" s="11">
        <f>'OddsRatio_working_3-way'!AB548+'OddsRatio_working_3-way'!AH548</f>
        <v>-0.50363906580817919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1.0413469543035969</v>
      </c>
      <c r="AS548" s="11">
        <f>IF(('OddsRatio_working_3-way'!X548=0),IF(Q548&gt;0,-Q548^(1/3),(-Q548)^(1/3)),'OddsRatio_working_3-way'!AM548-'OddsRatio_working_3-way'!R548/3)</f>
        <v>-0.53770788849541795</v>
      </c>
      <c r="AT548" s="11">
        <f>IF(('OddsRatio_working_3-way'!X548=0),IF(Q548&gt;0,-Q548^(1/3),(-Q548)^(1/3)),'OddsRatio_working_3-way'!AN548-'OddsRatio_working_3-way'!R548/3)</f>
        <v>-0.50363906580817919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2.34</v>
      </c>
      <c r="B549" s="4">
        <f>IF('True_Odds_Calculator_3-way'!B550="","",'True_Odds_Calculator_3-way'!B550)</f>
        <v>3.18</v>
      </c>
      <c r="C549" s="4">
        <f>IF('True_Odds_Calculator_3-way'!C550="","",'True_Odds_Calculator_3-way'!C550)</f>
        <v>3.49</v>
      </c>
      <c r="D549" s="9">
        <f t="shared" si="117"/>
        <v>0.41687814297949205</v>
      </c>
      <c r="E549" s="9">
        <f t="shared" si="118"/>
        <v>0.30528466797394166</v>
      </c>
      <c r="F549" s="9">
        <f t="shared" si="119"/>
        <v>0.27783718904656629</v>
      </c>
      <c r="G549" s="9">
        <f t="shared" si="120"/>
        <v>1.0438675480332995</v>
      </c>
      <c r="H549" s="9">
        <f t="shared" si="121"/>
        <v>2.3987825143646213</v>
      </c>
      <c r="I549" s="9">
        <f t="shared" si="122"/>
        <v>3.2756312547125934</v>
      </c>
      <c r="J549" s="9">
        <f t="shared" si="123"/>
        <v>3.5992301946029164</v>
      </c>
      <c r="K549" s="11">
        <f t="shared" si="124"/>
        <v>0.42735042735042739</v>
      </c>
      <c r="L549" s="11">
        <f t="shared" si="125"/>
        <v>0.31446540880503143</v>
      </c>
      <c r="M549" s="11">
        <f t="shared" si="126"/>
        <v>0.28653295128939826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-0.28008653747962831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0.2314227594002693</v>
      </c>
      <c r="Q549" s="11">
        <f>2*'OddsRatio_working_3-way'!K549*'OddsRatio_working_3-way'!L549*'OddsRatio_working_3-way'!M549</f>
        <v>7.7012565524216064E-2</v>
      </c>
      <c r="R549" s="11">
        <f t="shared" si="127"/>
        <v>0</v>
      </c>
      <c r="S549" s="11">
        <f t="shared" si="128"/>
        <v>-0.82625449078251934</v>
      </c>
      <c r="T549" s="11">
        <f t="shared" si="129"/>
        <v>-0.27495989709900809</v>
      </c>
      <c r="U549" s="11">
        <f>'OddsRatio_working_3-way'!S549-'OddsRatio_working_3-way'!R549^2/3</f>
        <v>-0.82625449078251934</v>
      </c>
      <c r="V549" s="11">
        <f>'OddsRatio_working_3-way'!S549*'OddsRatio_working_3-way'!R549/3-2*'OddsRatio_working_3-way'!R549^3/27-'OddsRatio_working_3-way'!T549</f>
        <v>0.27495989709900809</v>
      </c>
      <c r="W549" s="11">
        <f>'OddsRatio_working_3-way'!V549^2+4*'OddsRatio_working_3-way'!U549^3/27</f>
        <v>-7.9646157821085667E-3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0.14454027189230487</v>
      </c>
      <c r="Y549" s="11">
        <f>IF('OddsRatio_working_3-way'!W549&gt;=0,IF('OddsRatio_working_3-way'!V549+SQRT('OddsRatio_working_3-way'!W549)&gt;0,0,PI()),ACOS('OddsRatio_working_3-way'!V549/(2*'OddsRatio_working_3-way'!X549)))</f>
        <v>0.31384609587302403</v>
      </c>
      <c r="Z549" s="11">
        <f>'OddsRatio_working_3-way'!X549^(1/3)*COS('OddsRatio_working_3-way'!Y549/3)</f>
        <v>0.52193377401664975</v>
      </c>
      <c r="AA549" s="11">
        <f>'OddsRatio_working_3-way'!X549^(1/3)*COS(('OddsRatio_working_3-way'!Y549+2*PI())/3)</f>
        <v>-0.30842712669569256</v>
      </c>
      <c r="AB549" s="11">
        <f>'OddsRatio_working_3-way'!X549^(1/3)*COS(('OddsRatio_working_3-way'!Y549+4*PI())/3)</f>
        <v>-0.21350664732095698</v>
      </c>
      <c r="AC549" s="11">
        <f>'OddsRatio_working_3-way'!X549^(1/3)*SIN('OddsRatio_working_3-way'!Y549/3)</f>
        <v>5.4802364318611824E-2</v>
      </c>
      <c r="AD549" s="11">
        <f>'OddsRatio_working_3-way'!X549^(1/3)*SIN(('OddsRatio_working_3-way'!Y549+2*PI())/3)</f>
        <v>0.42460672523219928</v>
      </c>
      <c r="AE549" s="11">
        <f>'OddsRatio_working_3-way'!X549^(1/3)*SIN(('OddsRatio_working_3-way'!Y549+4*PI())/3)</f>
        <v>-0.47940908955081113</v>
      </c>
      <c r="AF549" s="11">
        <f>-'OddsRatio_working_3-way'!U549/(3*'OddsRatio_working_3-way'!X549^(1/3))*COS(('OddsRatio_working_3-way'!Y549)/3)</f>
        <v>0.52193377401664975</v>
      </c>
      <c r="AG549" s="11">
        <f>-'OddsRatio_working_3-way'!U549/(3*'OddsRatio_working_3-way'!X549^(1/3))*COS(('OddsRatio_working_3-way'!Y549+2*PI())/3)</f>
        <v>-0.30842712669569256</v>
      </c>
      <c r="AH549" s="11">
        <f>-'OddsRatio_working_3-way'!U549/(3*'OddsRatio_working_3-way'!X549^(1/3))*COS(('OddsRatio_working_3-way'!Y549+4*PI())/3)</f>
        <v>-0.21350664732095698</v>
      </c>
      <c r="AI549" s="11">
        <f>'OddsRatio_working_3-way'!U549/(3*'OddsRatio_working_3-way'!X549^(1/3))*SIN(('OddsRatio_working_3-way'!Y549)/3)</f>
        <v>-5.4802364318611824E-2</v>
      </c>
      <c r="AJ549" s="11">
        <f>'OddsRatio_working_3-way'!U549/(3*'OddsRatio_working_3-way'!X549^(1/3))*SIN(('OddsRatio_working_3-way'!Y549+2*PI())/3)</f>
        <v>-0.42460672523219928</v>
      </c>
      <c r="AK549" s="11">
        <f>'OddsRatio_working_3-way'!U549/(3*'OddsRatio_working_3-way'!X549^(1/3))*SIN(('OddsRatio_working_3-way'!Y549+4*PI())/3)</f>
        <v>0.47940908955081113</v>
      </c>
      <c r="AL549" s="11">
        <f>'OddsRatio_working_3-way'!Z549+'OddsRatio_working_3-way'!AF549</f>
        <v>1.0438675480332995</v>
      </c>
      <c r="AM549" s="11">
        <f>'OddsRatio_working_3-way'!AA549+'OddsRatio_working_3-way'!AG549</f>
        <v>-0.61685425339138511</v>
      </c>
      <c r="AN549" s="11">
        <f>'OddsRatio_working_3-way'!AB549+'OddsRatio_working_3-way'!AH549</f>
        <v>-0.42701329464191395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1.0438675480332995</v>
      </c>
      <c r="AS549" s="11">
        <f>IF(('OddsRatio_working_3-way'!X549=0),IF(Q549&gt;0,-Q549^(1/3),(-Q549)^(1/3)),'OddsRatio_working_3-way'!AM549-'OddsRatio_working_3-way'!R549/3)</f>
        <v>-0.61685425339138511</v>
      </c>
      <c r="AT549" s="11">
        <f>IF(('OddsRatio_working_3-way'!X549=0),IF(Q549&gt;0,-Q549^(1/3),(-Q549)^(1/3)),'OddsRatio_working_3-way'!AN549-'OddsRatio_working_3-way'!R549/3)</f>
        <v>-0.42701329464191395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3.2</v>
      </c>
      <c r="B550" s="4">
        <f>IF('True_Odds_Calculator_3-way'!B551="","",'True_Odds_Calculator_3-way'!B551)</f>
        <v>3.03</v>
      </c>
      <c r="C550" s="4">
        <f>IF('True_Odds_Calculator_3-way'!C551="","",'True_Odds_Calculator_3-way'!C551)</f>
        <v>2.6</v>
      </c>
      <c r="D550" s="9">
        <f t="shared" si="117"/>
        <v>0.30383961812659993</v>
      </c>
      <c r="E550" s="9">
        <f t="shared" si="118"/>
        <v>0.32111367502050819</v>
      </c>
      <c r="F550" s="9">
        <f t="shared" si="119"/>
        <v>0.37504670685289176</v>
      </c>
      <c r="G550" s="9">
        <f t="shared" si="120"/>
        <v>1.0414591065057657</v>
      </c>
      <c r="H550" s="9">
        <f t="shared" si="121"/>
        <v>3.2912100343126847</v>
      </c>
      <c r="I550" s="9">
        <f t="shared" si="122"/>
        <v>3.1141619862067045</v>
      </c>
      <c r="J550" s="9">
        <f t="shared" si="123"/>
        <v>2.6663345704092256</v>
      </c>
      <c r="K550" s="11">
        <f t="shared" si="124"/>
        <v>0.3125</v>
      </c>
      <c r="L550" s="11">
        <f t="shared" si="125"/>
        <v>0.33003300330033003</v>
      </c>
      <c r="M550" s="11">
        <f t="shared" si="126"/>
        <v>0.38461538461538458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-0.28344757552678346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0.23126110687991874</v>
      </c>
      <c r="Q550" s="11">
        <f>2*'OddsRatio_working_3-way'!K550*'OddsRatio_working_3-way'!L550*'OddsRatio_working_3-way'!M550</f>
        <v>7.9334856562579326E-2</v>
      </c>
      <c r="R550" s="11">
        <f t="shared" si="127"/>
        <v>0</v>
      </c>
      <c r="S550" s="11">
        <f t="shared" si="128"/>
        <v>-0.81588669950738912</v>
      </c>
      <c r="T550" s="11">
        <f t="shared" si="129"/>
        <v>-0.27989252127183156</v>
      </c>
      <c r="U550" s="11">
        <f>'OddsRatio_working_3-way'!S550-'OddsRatio_working_3-way'!R550^2/3</f>
        <v>-0.81588669950738912</v>
      </c>
      <c r="V550" s="11">
        <f>'OddsRatio_working_3-way'!S550*'OddsRatio_working_3-way'!R550/3-2*'OddsRatio_working_3-way'!R550^3/27-'OddsRatio_working_3-way'!T550</f>
        <v>0.27989252127183156</v>
      </c>
      <c r="W550" s="11">
        <f>'OddsRatio_working_3-way'!V550^2+4*'OddsRatio_working_3-way'!U550^3/27</f>
        <v>-2.1212434968531368E-3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0.14182830020905191</v>
      </c>
      <c r="Y550" s="11">
        <f>IF('OddsRatio_working_3-way'!W550&gt;=0,IF('OddsRatio_working_3-way'!V550+SQRT('OddsRatio_working_3-way'!W550)&gt;0,0,PI()),ACOS('OddsRatio_working_3-way'!V550/(2*'OddsRatio_working_3-way'!X550)))</f>
        <v>0.16309075705534193</v>
      </c>
      <c r="Z550" s="11">
        <f>'OddsRatio_working_3-way'!X550^(1/3)*COS('OddsRatio_working_3-way'!Y550/3)</f>
        <v>0.52072955325288284</v>
      </c>
      <c r="AA550" s="11">
        <f>'OddsRatio_working_3-way'!X550^(1/3)*COS(('OddsRatio_working_3-way'!Y550+2*PI())/3)</f>
        <v>-0.28490503240418485</v>
      </c>
      <c r="AB550" s="11">
        <f>'OddsRatio_working_3-way'!X550^(1/3)*COS(('OddsRatio_working_3-way'!Y550+4*PI())/3)</f>
        <v>-0.23582452084869815</v>
      </c>
      <c r="AC550" s="11">
        <f>'OddsRatio_working_3-way'!X550^(1/3)*SIN('OddsRatio_working_3-way'!Y550/3)</f>
        <v>2.8336646558524886E-2</v>
      </c>
      <c r="AD550" s="11">
        <f>'OddsRatio_working_3-way'!X550^(1/3)*SIN(('OddsRatio_working_3-way'!Y550+2*PI())/3)</f>
        <v>0.43679669833905588</v>
      </c>
      <c r="AE550" s="11">
        <f>'OddsRatio_working_3-way'!X550^(1/3)*SIN(('OddsRatio_working_3-way'!Y550+4*PI())/3)</f>
        <v>-0.46513334489758063</v>
      </c>
      <c r="AF550" s="11">
        <f>-'OddsRatio_working_3-way'!U550/(3*'OddsRatio_working_3-way'!X550^(1/3))*COS(('OddsRatio_working_3-way'!Y550)/3)</f>
        <v>0.52072955325288273</v>
      </c>
      <c r="AG550" s="11">
        <f>-'OddsRatio_working_3-way'!U550/(3*'OddsRatio_working_3-way'!X550^(1/3))*COS(('OddsRatio_working_3-way'!Y550+2*PI())/3)</f>
        <v>-0.28490503240418474</v>
      </c>
      <c r="AH550" s="11">
        <f>-'OddsRatio_working_3-way'!U550/(3*'OddsRatio_working_3-way'!X550^(1/3))*COS(('OddsRatio_working_3-way'!Y550+4*PI())/3)</f>
        <v>-0.23582452084869809</v>
      </c>
      <c r="AI550" s="11">
        <f>'OddsRatio_working_3-way'!U550/(3*'OddsRatio_working_3-way'!X550^(1/3))*SIN(('OddsRatio_working_3-way'!Y550)/3)</f>
        <v>-2.8336646558524879E-2</v>
      </c>
      <c r="AJ550" s="11">
        <f>'OddsRatio_working_3-way'!U550/(3*'OddsRatio_working_3-way'!X550^(1/3))*SIN(('OddsRatio_working_3-way'!Y550+2*PI())/3)</f>
        <v>-0.43679669833905577</v>
      </c>
      <c r="AK550" s="11">
        <f>'OddsRatio_working_3-way'!U550/(3*'OddsRatio_working_3-way'!X550^(1/3))*SIN(('OddsRatio_working_3-way'!Y550+4*PI())/3)</f>
        <v>0.46513334489758051</v>
      </c>
      <c r="AL550" s="11">
        <f>'OddsRatio_working_3-way'!Z550+'OddsRatio_working_3-way'!AF550</f>
        <v>1.0414591065057657</v>
      </c>
      <c r="AM550" s="11">
        <f>'OddsRatio_working_3-way'!AA550+'OddsRatio_working_3-way'!AG550</f>
        <v>-0.5698100648083696</v>
      </c>
      <c r="AN550" s="11">
        <f>'OddsRatio_working_3-way'!AB550+'OddsRatio_working_3-way'!AH550</f>
        <v>-0.47164904169739624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1.0414591065057657</v>
      </c>
      <c r="AS550" s="11">
        <f>IF(('OddsRatio_working_3-way'!X550=0),IF(Q550&gt;0,-Q550^(1/3),(-Q550)^(1/3)),'OddsRatio_working_3-way'!AM550-'OddsRatio_working_3-way'!R550/3)</f>
        <v>-0.5698100648083696</v>
      </c>
      <c r="AT550" s="11">
        <f>IF(('OddsRatio_working_3-way'!X550=0),IF(Q550&gt;0,-Q550^(1/3),(-Q550)^(1/3)),'OddsRatio_working_3-way'!AN550-'OddsRatio_working_3-way'!R550/3)</f>
        <v>-0.47164904169739624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2.78</v>
      </c>
      <c r="B551" s="4">
        <f>IF('True_Odds_Calculator_3-way'!B552="","",'True_Odds_Calculator_3-way'!B552)</f>
        <v>3.02</v>
      </c>
      <c r="C551" s="4">
        <f>IF('True_Odds_Calculator_3-way'!C552="","",'True_Odds_Calculator_3-way'!C552)</f>
        <v>2.98</v>
      </c>
      <c r="D551" s="9">
        <f t="shared" si="117"/>
        <v>0.35069199409979879</v>
      </c>
      <c r="E551" s="9">
        <f t="shared" si="118"/>
        <v>0.32246141706258608</v>
      </c>
      <c r="F551" s="9">
        <f t="shared" si="119"/>
        <v>0.32684658883761508</v>
      </c>
      <c r="G551" s="9">
        <f t="shared" si="120"/>
        <v>1.0401713889476785</v>
      </c>
      <c r="H551" s="9">
        <f t="shared" si="121"/>
        <v>2.8515050723268671</v>
      </c>
      <c r="I551" s="9">
        <f t="shared" si="122"/>
        <v>3.10114620567431</v>
      </c>
      <c r="J551" s="9">
        <f t="shared" si="123"/>
        <v>3.059539350116403</v>
      </c>
      <c r="K551" s="11">
        <f t="shared" si="124"/>
        <v>0.35971223021582738</v>
      </c>
      <c r="L551" s="11">
        <f t="shared" si="125"/>
        <v>0.33112582781456956</v>
      </c>
      <c r="M551" s="11">
        <f t="shared" si="126"/>
        <v>0.33557046979865773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-0.28455653184905738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0.23102545564774907</v>
      </c>
      <c r="Q551" s="11">
        <f>2*'OddsRatio_working_3-way'!K551*'OddsRatio_working_3-way'!L551*'OddsRatio_working_3-way'!M551</f>
        <v>7.9939604030363001E-2</v>
      </c>
      <c r="R551" s="11">
        <f t="shared" si="127"/>
        <v>0</v>
      </c>
      <c r="S551" s="11">
        <f t="shared" si="128"/>
        <v>-0.81187894070305933</v>
      </c>
      <c r="T551" s="11">
        <f t="shared" si="129"/>
        <v>-0.28092696910140463</v>
      </c>
      <c r="U551" s="11">
        <f>'OddsRatio_working_3-way'!S551-'OddsRatio_working_3-way'!R551^2/3</f>
        <v>-0.81187894070305933</v>
      </c>
      <c r="V551" s="11">
        <f>'OddsRatio_working_3-way'!S551*'OddsRatio_working_3-way'!R551/3-2*'OddsRatio_working_3-way'!R551^3/27-'OddsRatio_working_3-way'!T551</f>
        <v>0.28092696910140463</v>
      </c>
      <c r="W551" s="11">
        <f>'OddsRatio_working_3-way'!V551^2+4*'OddsRatio_working_3-way'!U551^3/27</f>
        <v>-3.6120907378296707E-4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0.14078456151358049</v>
      </c>
      <c r="Y551" s="11">
        <f>IF('OddsRatio_working_3-way'!W551&gt;=0,IF('OddsRatio_working_3-way'!V551+SQRT('OddsRatio_working_3-way'!W551)&gt;0,0,PI()),ACOS('OddsRatio_working_3-way'!V551/(2*'OddsRatio_working_3-way'!X551)))</f>
        <v>6.7549887154231492E-2</v>
      </c>
      <c r="Z551" s="11">
        <f>'OddsRatio_working_3-way'!X551^(1/3)*COS('OddsRatio_working_3-way'!Y551/3)</f>
        <v>0.52008569447383912</v>
      </c>
      <c r="AA551" s="11">
        <f>'OddsRatio_working_3-way'!X551^(1/3)*COS(('OddsRatio_working_3-way'!Y551+2*PI())/3)</f>
        <v>-0.27018621839808526</v>
      </c>
      <c r="AB551" s="11">
        <f>'OddsRatio_working_3-way'!X551^(1/3)*COS(('OddsRatio_working_3-way'!Y551+4*PI())/3)</f>
        <v>-0.24989947607575347</v>
      </c>
      <c r="AC551" s="11">
        <f>'OddsRatio_working_3-way'!X551^(1/3)*SIN('OddsRatio_working_3-way'!Y551/3)</f>
        <v>1.1712556140778806E-2</v>
      </c>
      <c r="AD551" s="11">
        <f>'OddsRatio_working_3-way'!X551^(1/3)*SIN(('OddsRatio_working_3-way'!Y551+2*PI())/3)</f>
        <v>0.44455114548882735</v>
      </c>
      <c r="AE551" s="11">
        <f>'OddsRatio_working_3-way'!X551^(1/3)*SIN(('OddsRatio_working_3-way'!Y551+4*PI())/3)</f>
        <v>-0.45626370162960622</v>
      </c>
      <c r="AF551" s="11">
        <f>-'OddsRatio_working_3-way'!U551/(3*'OddsRatio_working_3-way'!X551^(1/3))*COS(('OddsRatio_working_3-way'!Y551)/3)</f>
        <v>0.52008569447383923</v>
      </c>
      <c r="AG551" s="11">
        <f>-'OddsRatio_working_3-way'!U551/(3*'OddsRatio_working_3-way'!X551^(1/3))*COS(('OddsRatio_working_3-way'!Y551+2*PI())/3)</f>
        <v>-0.27018621839808532</v>
      </c>
      <c r="AH551" s="11">
        <f>-'OddsRatio_working_3-way'!U551/(3*'OddsRatio_working_3-way'!X551^(1/3))*COS(('OddsRatio_working_3-way'!Y551+4*PI())/3)</f>
        <v>-0.24989947607575352</v>
      </c>
      <c r="AI551" s="11">
        <f>'OddsRatio_working_3-way'!U551/(3*'OddsRatio_working_3-way'!X551^(1/3))*SIN(('OddsRatio_working_3-way'!Y551)/3)</f>
        <v>-1.1712556140778808E-2</v>
      </c>
      <c r="AJ551" s="11">
        <f>'OddsRatio_working_3-way'!U551/(3*'OddsRatio_working_3-way'!X551^(1/3))*SIN(('OddsRatio_working_3-way'!Y551+2*PI())/3)</f>
        <v>-0.4445511454888274</v>
      </c>
      <c r="AK551" s="11">
        <f>'OddsRatio_working_3-way'!U551/(3*'OddsRatio_working_3-way'!X551^(1/3))*SIN(('OddsRatio_working_3-way'!Y551+4*PI())/3)</f>
        <v>0.45626370162960633</v>
      </c>
      <c r="AL551" s="11">
        <f>'OddsRatio_working_3-way'!Z551+'OddsRatio_working_3-way'!AF551</f>
        <v>1.0401713889476785</v>
      </c>
      <c r="AM551" s="11">
        <f>'OddsRatio_working_3-way'!AA551+'OddsRatio_working_3-way'!AG551</f>
        <v>-0.54037243679617064</v>
      </c>
      <c r="AN551" s="11">
        <f>'OddsRatio_working_3-way'!AB551+'OddsRatio_working_3-way'!AH551</f>
        <v>-0.49979895215150699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1.0401713889476785</v>
      </c>
      <c r="AS551" s="11">
        <f>IF(('OddsRatio_working_3-way'!X551=0),IF(Q551&gt;0,-Q551^(1/3),(-Q551)^(1/3)),'OddsRatio_working_3-way'!AM551-'OddsRatio_working_3-way'!R551/3)</f>
        <v>-0.54037243679617064</v>
      </c>
      <c r="AT551" s="11">
        <f>IF(('OddsRatio_working_3-way'!X551=0),IF(Q551&gt;0,-Q551^(1/3),(-Q551)^(1/3)),'OddsRatio_working_3-way'!AN551-'OddsRatio_working_3-way'!R551/3)</f>
        <v>-0.49979895215150699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2.69</v>
      </c>
      <c r="B552" s="4">
        <f>IF('True_Odds_Calculator_3-way'!B553="","",'True_Odds_Calculator_3-way'!B553)</f>
        <v>3.06</v>
      </c>
      <c r="C552" s="4">
        <f>IF('True_Odds_Calculator_3-way'!C553="","",'True_Odds_Calculator_3-way'!C553)</f>
        <v>3.04</v>
      </c>
      <c r="D552" s="9">
        <f t="shared" si="117"/>
        <v>0.36221382972499905</v>
      </c>
      <c r="E552" s="9">
        <f t="shared" si="118"/>
        <v>0.31783356607423396</v>
      </c>
      <c r="F552" s="9">
        <f t="shared" si="119"/>
        <v>0.31995260420076699</v>
      </c>
      <c r="G552" s="9">
        <f t="shared" si="120"/>
        <v>1.0418935873360595</v>
      </c>
      <c r="H552" s="9">
        <f t="shared" si="121"/>
        <v>2.7608001625979401</v>
      </c>
      <c r="I552" s="9">
        <f t="shared" si="122"/>
        <v>3.1463007899122828</v>
      </c>
      <c r="J552" s="9">
        <f t="shared" si="123"/>
        <v>3.1254629181655611</v>
      </c>
      <c r="K552" s="11">
        <f t="shared" si="124"/>
        <v>0.37174721189591081</v>
      </c>
      <c r="L552" s="11">
        <f t="shared" si="125"/>
        <v>0.32679738562091504</v>
      </c>
      <c r="M552" s="11">
        <f t="shared" si="126"/>
        <v>0.32894736842105265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-0.2838159525207069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0.23138290730105385</v>
      </c>
      <c r="Q552" s="11">
        <f>2*'OddsRatio_working_3-way'!K552*'OddsRatio_working_3-way'!L552*'OddsRatio_working_3-way'!M552</f>
        <v>7.9925011157531575E-2</v>
      </c>
      <c r="R552" s="11">
        <f t="shared" si="127"/>
        <v>0</v>
      </c>
      <c r="S552" s="11">
        <f t="shared" si="128"/>
        <v>-0.81525687772667532</v>
      </c>
      <c r="T552" s="11">
        <f t="shared" si="129"/>
        <v>-0.28160859334254768</v>
      </c>
      <c r="U552" s="11">
        <f>'OddsRatio_working_3-way'!S552-'OddsRatio_working_3-way'!R552^2/3</f>
        <v>-0.81525687772667532</v>
      </c>
      <c r="V552" s="11">
        <f>'OddsRatio_working_3-way'!S552*'OddsRatio_working_3-way'!R552/3-2*'OddsRatio_working_3-way'!R552^3/27-'OddsRatio_working_3-way'!T552</f>
        <v>0.28160859334254768</v>
      </c>
      <c r="W552" s="11">
        <f>'OddsRatio_working_3-way'!V552^2+4*'OddsRatio_working_3-way'!U552^3/27</f>
        <v>-9.7147573742865923E-4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0.14166410588236267</v>
      </c>
      <c r="Y552" s="11">
        <f>IF('OddsRatio_working_3-way'!W552&gt;=0,IF('OddsRatio_working_3-way'!V552+SQRT('OddsRatio_working_3-way'!W552)&gt;0,0,PI()),ACOS('OddsRatio_working_3-way'!V552/(2*'OddsRatio_working_3-way'!X552)))</f>
        <v>0.11023158041651326</v>
      </c>
      <c r="Z552" s="11">
        <f>'OddsRatio_working_3-way'!X552^(1/3)*COS('OddsRatio_working_3-way'!Y552/3)</f>
        <v>0.52094679366802976</v>
      </c>
      <c r="AA552" s="11">
        <f>'OddsRatio_working_3-way'!X552^(1/3)*COS(('OddsRatio_working_3-way'!Y552+2*PI())/3)</f>
        <v>-0.27705796969309848</v>
      </c>
      <c r="AB552" s="11">
        <f>'OddsRatio_working_3-way'!X552^(1/3)*COS(('OddsRatio_working_3-way'!Y552+4*PI())/3)</f>
        <v>-0.24388882397493142</v>
      </c>
      <c r="AC552" s="11">
        <f>'OddsRatio_working_3-way'!X552^(1/3)*SIN('OddsRatio_working_3-way'!Y552/3)</f>
        <v>1.915021520917376E-2</v>
      </c>
      <c r="AD552" s="11">
        <f>'OddsRatio_working_3-way'!X552^(1/3)*SIN(('OddsRatio_working_3-way'!Y552+2*PI())/3)</f>
        <v>0.44157804973197728</v>
      </c>
      <c r="AE552" s="11">
        <f>'OddsRatio_working_3-way'!X552^(1/3)*SIN(('OddsRatio_working_3-way'!Y552+4*PI())/3)</f>
        <v>-0.46072826494115093</v>
      </c>
      <c r="AF552" s="11">
        <f>-'OddsRatio_working_3-way'!U552/(3*'OddsRatio_working_3-way'!X552^(1/3))*COS(('OddsRatio_working_3-way'!Y552)/3)</f>
        <v>0.52094679366802976</v>
      </c>
      <c r="AG552" s="11">
        <f>-'OddsRatio_working_3-way'!U552/(3*'OddsRatio_working_3-way'!X552^(1/3))*COS(('OddsRatio_working_3-way'!Y552+2*PI())/3)</f>
        <v>-0.27705796969309848</v>
      </c>
      <c r="AH552" s="11">
        <f>-'OddsRatio_working_3-way'!U552/(3*'OddsRatio_working_3-way'!X552^(1/3))*COS(('OddsRatio_working_3-way'!Y552+4*PI())/3)</f>
        <v>-0.24388882397493142</v>
      </c>
      <c r="AI552" s="11">
        <f>'OddsRatio_working_3-way'!U552/(3*'OddsRatio_working_3-way'!X552^(1/3))*SIN(('OddsRatio_working_3-way'!Y552)/3)</f>
        <v>-1.915021520917376E-2</v>
      </c>
      <c r="AJ552" s="11">
        <f>'OddsRatio_working_3-way'!U552/(3*'OddsRatio_working_3-way'!X552^(1/3))*SIN(('OddsRatio_working_3-way'!Y552+2*PI())/3)</f>
        <v>-0.44157804973197728</v>
      </c>
      <c r="AK552" s="11">
        <f>'OddsRatio_working_3-way'!U552/(3*'OddsRatio_working_3-way'!X552^(1/3))*SIN(('OddsRatio_working_3-way'!Y552+4*PI())/3)</f>
        <v>0.46072826494115093</v>
      </c>
      <c r="AL552" s="11">
        <f>'OddsRatio_working_3-way'!Z552+'OddsRatio_working_3-way'!AF552</f>
        <v>1.0418935873360595</v>
      </c>
      <c r="AM552" s="11">
        <f>'OddsRatio_working_3-way'!AA552+'OddsRatio_working_3-way'!AG552</f>
        <v>-0.55411593938619697</v>
      </c>
      <c r="AN552" s="11">
        <f>'OddsRatio_working_3-way'!AB552+'OddsRatio_working_3-way'!AH552</f>
        <v>-0.48777764794986284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1.0418935873360595</v>
      </c>
      <c r="AS552" s="11">
        <f>IF(('OddsRatio_working_3-way'!X552=0),IF(Q552&gt;0,-Q552^(1/3),(-Q552)^(1/3)),'OddsRatio_working_3-way'!AM552-'OddsRatio_working_3-way'!R552/3)</f>
        <v>-0.55411593938619697</v>
      </c>
      <c r="AT552" s="11">
        <f>IF(('OddsRatio_working_3-way'!X552=0),IF(Q552&gt;0,-Q552^(1/3),(-Q552)^(1/3)),'OddsRatio_working_3-way'!AN552-'OddsRatio_working_3-way'!R552/3)</f>
        <v>-0.48777764794986284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1.98</v>
      </c>
      <c r="B553" s="4">
        <f>IF('True_Odds_Calculator_3-way'!B554="","",'True_Odds_Calculator_3-way'!B554)</f>
        <v>3.32</v>
      </c>
      <c r="C553" s="4">
        <f>IF('True_Odds_Calculator_3-way'!C554="","",'True_Odds_Calculator_3-way'!C554)</f>
        <v>4.4000000000000004</v>
      </c>
      <c r="D553" s="9">
        <f t="shared" si="117"/>
        <v>0.49177378273031652</v>
      </c>
      <c r="E553" s="9">
        <f t="shared" si="118"/>
        <v>0.29014545194475727</v>
      </c>
      <c r="F553" s="9">
        <f t="shared" si="119"/>
        <v>0.21808076532492607</v>
      </c>
      <c r="G553" s="9">
        <f t="shared" si="120"/>
        <v>1.0545462143349469</v>
      </c>
      <c r="H553" s="9">
        <f t="shared" si="121"/>
        <v>2.0334552900482481</v>
      </c>
      <c r="I553" s="9">
        <f t="shared" si="122"/>
        <v>3.4465472172570766</v>
      </c>
      <c r="J553" s="9">
        <f t="shared" si="123"/>
        <v>4.5854571287388204</v>
      </c>
      <c r="K553" s="11">
        <f t="shared" si="124"/>
        <v>0.50505050505050508</v>
      </c>
      <c r="L553" s="11">
        <f t="shared" si="125"/>
        <v>0.30120481927710846</v>
      </c>
      <c r="M553" s="11">
        <f t="shared" si="126"/>
        <v>0.22727272727272727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-0.26726188500558701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0.23164282474249615</v>
      </c>
      <c r="Q553" s="11">
        <f>2*'OddsRatio_working_3-way'!K553*'OddsRatio_working_3-way'!L553*'OddsRatio_working_3-way'!M553</f>
        <v>6.9147111863431698E-2</v>
      </c>
      <c r="R553" s="11">
        <f t="shared" si="127"/>
        <v>0</v>
      </c>
      <c r="S553" s="11">
        <f t="shared" si="128"/>
        <v>-0.86672600074512585</v>
      </c>
      <c r="T553" s="11">
        <f t="shared" si="129"/>
        <v>-0.25872417932690328</v>
      </c>
      <c r="U553" s="11">
        <f>'OddsRatio_working_3-way'!S553-'OddsRatio_working_3-way'!R553^2/3</f>
        <v>-0.86672600074512585</v>
      </c>
      <c r="V553" s="11">
        <f>'OddsRatio_working_3-way'!S553*'OddsRatio_working_3-way'!R553/3-2*'OddsRatio_working_3-way'!R553^3/27-'OddsRatio_working_3-way'!T553</f>
        <v>0.25872417932690328</v>
      </c>
      <c r="W553" s="11">
        <f>'OddsRatio_working_3-way'!V553^2+4*'OddsRatio_working_3-way'!U553^3/27</f>
        <v>-2.9520565190635506E-2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0.15528905801682802</v>
      </c>
      <c r="Y553" s="11">
        <f>IF('OddsRatio_working_3-way'!W553&gt;=0,IF('OddsRatio_working_3-way'!V553+SQRT('OddsRatio_working_3-way'!W553)&gt;0,0,PI()),ACOS('OddsRatio_working_3-way'!V553/(2*'OddsRatio_working_3-way'!X553)))</f>
        <v>0.5862149114394577</v>
      </c>
      <c r="Z553" s="11">
        <f>'OddsRatio_working_3-way'!X553^(1/3)*COS('OddsRatio_working_3-way'!Y553/3)</f>
        <v>0.52727310716747344</v>
      </c>
      <c r="AA553" s="11">
        <f>'OddsRatio_working_3-way'!X553^(1/3)*COS(('OddsRatio_working_3-way'!Y553+2*PI())/3)</f>
        <v>-0.354017984363239</v>
      </c>
      <c r="AB553" s="11">
        <f>'OddsRatio_working_3-way'!X553^(1/3)*COS(('OddsRatio_working_3-way'!Y553+4*PI())/3)</f>
        <v>-0.17325512280423469</v>
      </c>
      <c r="AC553" s="11">
        <f>'OddsRatio_working_3-way'!X553^(1/3)*SIN('OddsRatio_working_3-way'!Y553/3)</f>
        <v>0.10436348678057844</v>
      </c>
      <c r="AD553" s="11">
        <f>'OddsRatio_working_3-way'!X553^(1/3)*SIN(('OddsRatio_working_3-way'!Y553+2*PI())/3)</f>
        <v>0.40445016214909774</v>
      </c>
      <c r="AE553" s="11">
        <f>'OddsRatio_working_3-way'!X553^(1/3)*SIN(('OddsRatio_working_3-way'!Y553+4*PI())/3)</f>
        <v>-0.50881364892967584</v>
      </c>
      <c r="AF553" s="11">
        <f>-'OddsRatio_working_3-way'!U553/(3*'OddsRatio_working_3-way'!X553^(1/3))*COS(('OddsRatio_working_3-way'!Y553)/3)</f>
        <v>0.52727310716747344</v>
      </c>
      <c r="AG553" s="11">
        <f>-'OddsRatio_working_3-way'!U553/(3*'OddsRatio_working_3-way'!X553^(1/3))*COS(('OddsRatio_working_3-way'!Y553+2*PI())/3)</f>
        <v>-0.354017984363239</v>
      </c>
      <c r="AH553" s="11">
        <f>-'OddsRatio_working_3-way'!U553/(3*'OddsRatio_working_3-way'!X553^(1/3))*COS(('OddsRatio_working_3-way'!Y553+4*PI())/3)</f>
        <v>-0.17325512280423469</v>
      </c>
      <c r="AI553" s="11">
        <f>'OddsRatio_working_3-way'!U553/(3*'OddsRatio_working_3-way'!X553^(1/3))*SIN(('OddsRatio_working_3-way'!Y553)/3)</f>
        <v>-0.10436348678057844</v>
      </c>
      <c r="AJ553" s="11">
        <f>'OddsRatio_working_3-way'!U553/(3*'OddsRatio_working_3-way'!X553^(1/3))*SIN(('OddsRatio_working_3-way'!Y553+2*PI())/3)</f>
        <v>-0.40445016214909774</v>
      </c>
      <c r="AK553" s="11">
        <f>'OddsRatio_working_3-way'!U553/(3*'OddsRatio_working_3-way'!X553^(1/3))*SIN(('OddsRatio_working_3-way'!Y553+4*PI())/3)</f>
        <v>0.50881364892967584</v>
      </c>
      <c r="AL553" s="11">
        <f>'OddsRatio_working_3-way'!Z553+'OddsRatio_working_3-way'!AF553</f>
        <v>1.0545462143349469</v>
      </c>
      <c r="AM553" s="11">
        <f>'OddsRatio_working_3-way'!AA553+'OddsRatio_working_3-way'!AG553</f>
        <v>-0.708035968726478</v>
      </c>
      <c r="AN553" s="11">
        <f>'OddsRatio_working_3-way'!AB553+'OddsRatio_working_3-way'!AH553</f>
        <v>-0.34651024560846938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1.0545462143349469</v>
      </c>
      <c r="AS553" s="11">
        <f>IF(('OddsRatio_working_3-way'!X553=0),IF(Q553&gt;0,-Q553^(1/3),(-Q553)^(1/3)),'OddsRatio_working_3-way'!AM553-'OddsRatio_working_3-way'!R553/3)</f>
        <v>-0.708035968726478</v>
      </c>
      <c r="AT553" s="11">
        <f>IF(('OddsRatio_working_3-way'!X553=0),IF(Q553&gt;0,-Q553^(1/3),(-Q553)^(1/3)),'OddsRatio_working_3-way'!AN553-'OddsRatio_working_3-way'!R553/3)</f>
        <v>-0.34651024560846938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1.65</v>
      </c>
      <c r="B554" s="4">
        <f>IF('True_Odds_Calculator_3-way'!B555="","",'True_Odds_Calculator_3-way'!B555)</f>
        <v>3.69</v>
      </c>
      <c r="C554" s="4">
        <f>IF('True_Odds_Calculator_3-way'!C555="","",'True_Odds_Calculator_3-way'!C555)</f>
        <v>6.29</v>
      </c>
      <c r="D554" s="9">
        <f t="shared" si="117"/>
        <v>0.5907511986970968</v>
      </c>
      <c r="E554" s="9">
        <f t="shared" si="118"/>
        <v>0.25860103007070845</v>
      </c>
      <c r="F554" s="9">
        <f t="shared" si="119"/>
        <v>0.15064777123219489</v>
      </c>
      <c r="G554" s="9">
        <f t="shared" si="120"/>
        <v>1.0657846177115164</v>
      </c>
      <c r="H554" s="9">
        <f t="shared" si="121"/>
        <v>1.6927600015124851</v>
      </c>
      <c r="I554" s="9">
        <f t="shared" si="122"/>
        <v>3.8669606216439787</v>
      </c>
      <c r="J554" s="9">
        <f t="shared" si="123"/>
        <v>6.6380006276939216</v>
      </c>
      <c r="K554" s="11">
        <f t="shared" si="124"/>
        <v>0.60606060606060608</v>
      </c>
      <c r="L554" s="11">
        <f t="shared" si="125"/>
        <v>0.2710027100271003</v>
      </c>
      <c r="M554" s="11">
        <f t="shared" si="126"/>
        <v>0.1589825119236884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-0.24152403348960028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0.2253459929213158</v>
      </c>
      <c r="Q554" s="11">
        <f>2*'OddsRatio_working_3-way'!K554*'OddsRatio_working_3-way'!L554*'OddsRatio_working_3-way'!M554</f>
        <v>5.2223868579679207E-2</v>
      </c>
      <c r="R554" s="11">
        <f t="shared" si="127"/>
        <v>0</v>
      </c>
      <c r="S554" s="11">
        <f t="shared" si="128"/>
        <v>-0.93301684998159373</v>
      </c>
      <c r="T554" s="11">
        <f t="shared" si="129"/>
        <v>-0.21622638470025346</v>
      </c>
      <c r="U554" s="11">
        <f>'OddsRatio_working_3-way'!S554-'OddsRatio_working_3-way'!R554^2/3</f>
        <v>-0.93301684998159373</v>
      </c>
      <c r="V554" s="11">
        <f>'OddsRatio_working_3-way'!S554*'OddsRatio_working_3-way'!R554/3-2*'OddsRatio_working_3-way'!R554^3/27-'OddsRatio_working_3-way'!T554</f>
        <v>0.21622638470025346</v>
      </c>
      <c r="W554" s="11">
        <f>'OddsRatio_working_3-way'!V554^2+4*'OddsRatio_working_3-way'!U554^3/27</f>
        <v>-7.357359366547056E-2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0.17344123147770585</v>
      </c>
      <c r="Y554" s="11">
        <f>IF('OddsRatio_working_3-way'!W554&gt;=0,IF('OddsRatio_working_3-way'!V554+SQRT('OddsRatio_working_3-way'!W554)&gt;0,0,PI()),ACOS('OddsRatio_working_3-way'!V554/(2*'OddsRatio_working_3-way'!X554)))</f>
        <v>0.89778701917530801</v>
      </c>
      <c r="Z554" s="11">
        <f>'OddsRatio_working_3-way'!X554^(1/3)*COS('OddsRatio_working_3-way'!Y554/3)</f>
        <v>0.53289230885575822</v>
      </c>
      <c r="AA554" s="11">
        <f>'OddsRatio_working_3-way'!X554^(1/3)*COS(('OddsRatio_working_3-way'!Y554+2*PI())/3)</f>
        <v>-0.40883138142556619</v>
      </c>
      <c r="AB554" s="11">
        <f>'OddsRatio_working_3-way'!X554^(1/3)*COS(('OddsRatio_working_3-way'!Y554+4*PI())/3)</f>
        <v>-0.12406092743019211</v>
      </c>
      <c r="AC554" s="11">
        <f>'OddsRatio_working_3-way'!X554^(1/3)*SIN('OddsRatio_working_3-way'!Y554/3)</f>
        <v>0.16441229827148127</v>
      </c>
      <c r="AD554" s="11">
        <f>'OddsRatio_working_3-way'!X554^(1/3)*SIN(('OddsRatio_working_3-way'!Y554+2*PI())/3)</f>
        <v>0.37929212781468913</v>
      </c>
      <c r="AE554" s="11">
        <f>'OddsRatio_working_3-way'!X554^(1/3)*SIN(('OddsRatio_working_3-way'!Y554+4*PI())/3)</f>
        <v>-0.54370442608617031</v>
      </c>
      <c r="AF554" s="11">
        <f>-'OddsRatio_working_3-way'!U554/(3*'OddsRatio_working_3-way'!X554^(1/3))*COS(('OddsRatio_working_3-way'!Y554)/3)</f>
        <v>0.53289230885575822</v>
      </c>
      <c r="AG554" s="11">
        <f>-'OddsRatio_working_3-way'!U554/(3*'OddsRatio_working_3-way'!X554^(1/3))*COS(('OddsRatio_working_3-way'!Y554+2*PI())/3)</f>
        <v>-0.40883138142556619</v>
      </c>
      <c r="AH554" s="11">
        <f>-'OddsRatio_working_3-way'!U554/(3*'OddsRatio_working_3-way'!X554^(1/3))*COS(('OddsRatio_working_3-way'!Y554+4*PI())/3)</f>
        <v>-0.12406092743019211</v>
      </c>
      <c r="AI554" s="11">
        <f>'OddsRatio_working_3-way'!U554/(3*'OddsRatio_working_3-way'!X554^(1/3))*SIN(('OddsRatio_working_3-way'!Y554)/3)</f>
        <v>-0.16441229827148127</v>
      </c>
      <c r="AJ554" s="11">
        <f>'OddsRatio_working_3-way'!U554/(3*'OddsRatio_working_3-way'!X554^(1/3))*SIN(('OddsRatio_working_3-way'!Y554+2*PI())/3)</f>
        <v>-0.37929212781468913</v>
      </c>
      <c r="AK554" s="11">
        <f>'OddsRatio_working_3-way'!U554/(3*'OddsRatio_working_3-way'!X554^(1/3))*SIN(('OddsRatio_working_3-way'!Y554+4*PI())/3)</f>
        <v>0.54370442608617031</v>
      </c>
      <c r="AL554" s="11">
        <f>'OddsRatio_working_3-way'!Z554+'OddsRatio_working_3-way'!AF554</f>
        <v>1.0657846177115164</v>
      </c>
      <c r="AM554" s="11">
        <f>'OddsRatio_working_3-way'!AA554+'OddsRatio_working_3-way'!AG554</f>
        <v>-0.81766276285113237</v>
      </c>
      <c r="AN554" s="11">
        <f>'OddsRatio_working_3-way'!AB554+'OddsRatio_working_3-way'!AH554</f>
        <v>-0.24812185486038421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1.0657846177115164</v>
      </c>
      <c r="AS554" s="11">
        <f>IF(('OddsRatio_working_3-way'!X554=0),IF(Q554&gt;0,-Q554^(1/3),(-Q554)^(1/3)),'OddsRatio_working_3-way'!AM554-'OddsRatio_working_3-way'!R554/3)</f>
        <v>-0.81766276285113237</v>
      </c>
      <c r="AT554" s="11">
        <f>IF(('OddsRatio_working_3-way'!X554=0),IF(Q554&gt;0,-Q554^(1/3),(-Q554)^(1/3)),'OddsRatio_working_3-way'!AN554-'OddsRatio_working_3-way'!R554/3)</f>
        <v>-0.24812185486038421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1.29</v>
      </c>
      <c r="B555" s="4">
        <f>IF('True_Odds_Calculator_3-way'!B556="","",'True_Odds_Calculator_3-way'!B556)</f>
        <v>6.25</v>
      </c>
      <c r="C555" s="4">
        <f>IF('True_Odds_Calculator_3-way'!C556="","",'True_Odds_Calculator_3-way'!C556)</f>
        <v>10.51</v>
      </c>
      <c r="D555" s="9">
        <f t="shared" si="117"/>
        <v>0.76142944503298882</v>
      </c>
      <c r="E555" s="9">
        <f t="shared" si="118"/>
        <v>0.14987649996148888</v>
      </c>
      <c r="F555" s="9">
        <f t="shared" si="119"/>
        <v>8.8694055005522118E-2</v>
      </c>
      <c r="G555" s="9">
        <f t="shared" si="120"/>
        <v>1.0804114438436248</v>
      </c>
      <c r="H555" s="9">
        <f t="shared" si="121"/>
        <v>1.3133193187146515</v>
      </c>
      <c r="I555" s="9">
        <f t="shared" si="122"/>
        <v>6.6721600801790295</v>
      </c>
      <c r="J555" s="9">
        <f t="shared" si="123"/>
        <v>11.274712830952872</v>
      </c>
      <c r="K555" s="11">
        <f t="shared" si="124"/>
        <v>0.77519379844961234</v>
      </c>
      <c r="L555" s="11">
        <f t="shared" si="125"/>
        <v>0.16</v>
      </c>
      <c r="M555" s="11">
        <f t="shared" si="126"/>
        <v>9.5147478591817325E-2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-0.17086982497289405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0.17760862670472566</v>
      </c>
      <c r="Q555" s="11">
        <f>2*'OddsRatio_working_3-way'!K555*'OddsRatio_working_3-way'!L555*'OddsRatio_working_3-way'!M555</f>
        <v>2.3602475309598095E-2</v>
      </c>
      <c r="R555" s="11">
        <f t="shared" si="127"/>
        <v>0</v>
      </c>
      <c r="S555" s="11">
        <f t="shared" si="128"/>
        <v>-1.0394382199016159</v>
      </c>
      <c r="T555" s="11">
        <f t="shared" si="129"/>
        <v>-0.13813132490386923</v>
      </c>
      <c r="U555" s="11">
        <f>'OddsRatio_working_3-way'!S555-'OddsRatio_working_3-way'!R555^2/3</f>
        <v>-1.0394382199016159</v>
      </c>
      <c r="V555" s="11">
        <f>'OddsRatio_working_3-way'!S555*'OddsRatio_working_3-way'!R555/3-2*'OddsRatio_working_3-way'!R555^3/27-'OddsRatio_working_3-way'!T555</f>
        <v>0.13813132490386923</v>
      </c>
      <c r="W555" s="11">
        <f>'OddsRatio_working_3-way'!V555^2+4*'OddsRatio_working_3-way'!U555^3/27</f>
        <v>-0.14729634751315052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0.20394644544147417</v>
      </c>
      <c r="Y555" s="11">
        <f>IF('OddsRatio_working_3-way'!W555&gt;=0,IF('OddsRatio_working_3-way'!V555+SQRT('OddsRatio_working_3-way'!W555)&gt;0,0,PI()),ACOS('OddsRatio_working_3-way'!V555/(2*'OddsRatio_working_3-way'!X555)))</f>
        <v>1.2253187536329244</v>
      </c>
      <c r="Z555" s="11">
        <f>'OddsRatio_working_3-way'!X555^(1/3)*COS('OddsRatio_working_3-way'!Y555/3)</f>
        <v>0.54020572192181238</v>
      </c>
      <c r="AA555" s="11">
        <f>'OddsRatio_working_3-way'!X555^(1/3)*COS(('OddsRatio_working_3-way'!Y555+2*PI())/3)</f>
        <v>-0.47256986685965552</v>
      </c>
      <c r="AB555" s="11">
        <f>'OddsRatio_working_3-way'!X555^(1/3)*COS(('OddsRatio_working_3-way'!Y555+4*PI())/3)</f>
        <v>-6.7635855062156941E-2</v>
      </c>
      <c r="AC555" s="11">
        <f>'OddsRatio_working_3-way'!X555^(1/3)*SIN('OddsRatio_working_3-way'!Y555/3)</f>
        <v>0.23378876071532087</v>
      </c>
      <c r="AD555" s="11">
        <f>'OddsRatio_working_3-way'!X555^(1/3)*SIN(('OddsRatio_working_3-way'!Y555+2*PI())/3)</f>
        <v>0.35093749809634123</v>
      </c>
      <c r="AE555" s="11">
        <f>'OddsRatio_working_3-way'!X555^(1/3)*SIN(('OddsRatio_working_3-way'!Y555+4*PI())/3)</f>
        <v>-0.58472625881166218</v>
      </c>
      <c r="AF555" s="11">
        <f>-'OddsRatio_working_3-way'!U555/(3*'OddsRatio_working_3-way'!X555^(1/3))*COS(('OddsRatio_working_3-way'!Y555)/3)</f>
        <v>0.54020572192181227</v>
      </c>
      <c r="AG555" s="11">
        <f>-'OddsRatio_working_3-way'!U555/(3*'OddsRatio_working_3-way'!X555^(1/3))*COS(('OddsRatio_working_3-way'!Y555+2*PI())/3)</f>
        <v>-0.47256986685965541</v>
      </c>
      <c r="AH555" s="11">
        <f>-'OddsRatio_working_3-way'!U555/(3*'OddsRatio_working_3-way'!X555^(1/3))*COS(('OddsRatio_working_3-way'!Y555+4*PI())/3)</f>
        <v>-6.7635855062156927E-2</v>
      </c>
      <c r="AI555" s="11">
        <f>'OddsRatio_working_3-way'!U555/(3*'OddsRatio_working_3-way'!X555^(1/3))*SIN(('OddsRatio_working_3-way'!Y555)/3)</f>
        <v>-0.23378876071532081</v>
      </c>
      <c r="AJ555" s="11">
        <f>'OddsRatio_working_3-way'!U555/(3*'OddsRatio_working_3-way'!X555^(1/3))*SIN(('OddsRatio_working_3-way'!Y555+2*PI())/3)</f>
        <v>-0.35093749809634112</v>
      </c>
      <c r="AK555" s="11">
        <f>'OddsRatio_working_3-way'!U555/(3*'OddsRatio_working_3-way'!X555^(1/3))*SIN(('OddsRatio_working_3-way'!Y555+4*PI())/3)</f>
        <v>0.58472625881166207</v>
      </c>
      <c r="AL555" s="11">
        <f>'OddsRatio_working_3-way'!Z555+'OddsRatio_working_3-way'!AF555</f>
        <v>1.0804114438436248</v>
      </c>
      <c r="AM555" s="11">
        <f>'OddsRatio_working_3-way'!AA555+'OddsRatio_working_3-way'!AG555</f>
        <v>-0.94513973371931093</v>
      </c>
      <c r="AN555" s="11">
        <f>'OddsRatio_working_3-way'!AB555+'OddsRatio_working_3-way'!AH555</f>
        <v>-0.13527171012431388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1.0804114438436248</v>
      </c>
      <c r="AS555" s="11">
        <f>IF(('OddsRatio_working_3-way'!X555=0),IF(Q555&gt;0,-Q555^(1/3),(-Q555)^(1/3)),'OddsRatio_working_3-way'!AM555-'OddsRatio_working_3-way'!R555/3)</f>
        <v>-0.94513973371931093</v>
      </c>
      <c r="AT555" s="11">
        <f>IF(('OddsRatio_working_3-way'!X555=0),IF(Q555&gt;0,-Q555^(1/3),(-Q555)^(1/3)),'OddsRatio_working_3-way'!AN555-'OddsRatio_working_3-way'!R555/3)</f>
        <v>-0.13527171012431388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1.74</v>
      </c>
      <c r="B556" s="4">
        <f>IF('True_Odds_Calculator_3-way'!B557="","",'True_Odds_Calculator_3-way'!B557)</f>
        <v>4.0599999999999996</v>
      </c>
      <c r="C556" s="4">
        <f>IF('True_Odds_Calculator_3-way'!C557="","",'True_Odds_Calculator_3-way'!C557)</f>
        <v>4.83</v>
      </c>
      <c r="D556" s="9">
        <f t="shared" si="117"/>
        <v>0.56306056069784416</v>
      </c>
      <c r="E556" s="9">
        <f t="shared" si="118"/>
        <v>0.23759191076406888</v>
      </c>
      <c r="F556" s="9">
        <f t="shared" si="119"/>
        <v>0.19934752853808713</v>
      </c>
      <c r="G556" s="9">
        <f t="shared" si="120"/>
        <v>1.0486593147775602</v>
      </c>
      <c r="H556" s="9">
        <f t="shared" si="121"/>
        <v>1.7760078929353944</v>
      </c>
      <c r="I556" s="9">
        <f t="shared" si="122"/>
        <v>4.2088975032193323</v>
      </c>
      <c r="J556" s="9">
        <f t="shared" si="123"/>
        <v>5.0163651755980565</v>
      </c>
      <c r="K556" s="11">
        <f t="shared" si="124"/>
        <v>0.57471264367816088</v>
      </c>
      <c r="L556" s="11">
        <f t="shared" si="125"/>
        <v>0.24630541871921185</v>
      </c>
      <c r="M556" s="11">
        <f t="shared" si="126"/>
        <v>0.20703933747412007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-0.25417305421884417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0.22361561419618597</v>
      </c>
      <c r="Q556" s="11">
        <f>2*'OddsRatio_working_3-way'!K556*'OddsRatio_working_3-way'!L556*'OddsRatio_working_3-way'!M556</f>
        <v>5.8614839894150977E-2</v>
      </c>
      <c r="R556" s="11">
        <f t="shared" si="127"/>
        <v>0</v>
      </c>
      <c r="S556" s="11">
        <f t="shared" si="128"/>
        <v>-0.87977702783416178</v>
      </c>
      <c r="T556" s="11">
        <f t="shared" si="129"/>
        <v>-0.2306099679774998</v>
      </c>
      <c r="U556" s="11">
        <f>'OddsRatio_working_3-way'!S556-'OddsRatio_working_3-way'!R556^2/3</f>
        <v>-0.87977702783416178</v>
      </c>
      <c r="V556" s="11">
        <f>'OddsRatio_working_3-way'!S556*'OddsRatio_working_3-way'!R556/3-2*'OddsRatio_working_3-way'!R556^3/27-'OddsRatio_working_3-way'!T556</f>
        <v>0.2306099679774998</v>
      </c>
      <c r="W556" s="11">
        <f>'OddsRatio_working_3-way'!V556^2+4*'OddsRatio_working_3-way'!U556^3/27</f>
        <v>-4.770113486275402E-2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0.15880970703434466</v>
      </c>
      <c r="Y556" s="11">
        <f>IF('OddsRatio_working_3-way'!W556&gt;=0,IF('OddsRatio_working_3-way'!V556+SQRT('OddsRatio_working_3-way'!W556)&gt;0,0,PI()),ACOS('OddsRatio_working_3-way'!V556/(2*'OddsRatio_working_3-way'!X556)))</f>
        <v>0.75822524949038039</v>
      </c>
      <c r="Z556" s="11">
        <f>'OddsRatio_working_3-way'!X556^(1/3)*COS('OddsRatio_working_3-way'!Y556/3)</f>
        <v>0.52432965738878023</v>
      </c>
      <c r="AA556" s="11">
        <f>'OddsRatio_working_3-way'!X556^(1/3)*COS(('OddsRatio_working_3-way'!Y556+2*PI())/3)</f>
        <v>-0.37943829008043334</v>
      </c>
      <c r="AB556" s="11">
        <f>'OddsRatio_working_3-way'!X556^(1/3)*COS(('OddsRatio_working_3-way'!Y556+4*PI())/3)</f>
        <v>-0.14489136730834692</v>
      </c>
      <c r="AC556" s="11">
        <f>'OddsRatio_working_3-way'!X556^(1/3)*SIN('OddsRatio_working_3-way'!Y556/3)</f>
        <v>0.13541572900006246</v>
      </c>
      <c r="AD556" s="11">
        <f>'OddsRatio_working_3-way'!X556^(1/3)*SIN(('OddsRatio_working_3-way'!Y556+2*PI())/3)</f>
        <v>0.38637493875624351</v>
      </c>
      <c r="AE556" s="11">
        <f>'OddsRatio_working_3-way'!X556^(1/3)*SIN(('OddsRatio_working_3-way'!Y556+4*PI())/3)</f>
        <v>-0.521790667756306</v>
      </c>
      <c r="AF556" s="11">
        <f>-'OddsRatio_working_3-way'!U556/(3*'OddsRatio_working_3-way'!X556^(1/3))*COS(('OddsRatio_working_3-way'!Y556)/3)</f>
        <v>0.52432965738878001</v>
      </c>
      <c r="AG556" s="11">
        <f>-'OddsRatio_working_3-way'!U556/(3*'OddsRatio_working_3-way'!X556^(1/3))*COS(('OddsRatio_working_3-way'!Y556+2*PI())/3)</f>
        <v>-0.37943829008043323</v>
      </c>
      <c r="AH556" s="11">
        <f>-'OddsRatio_working_3-way'!U556/(3*'OddsRatio_working_3-way'!X556^(1/3))*COS(('OddsRatio_working_3-way'!Y556+4*PI())/3)</f>
        <v>-0.14489136730834687</v>
      </c>
      <c r="AI556" s="11">
        <f>'OddsRatio_working_3-way'!U556/(3*'OddsRatio_working_3-way'!X556^(1/3))*SIN(('OddsRatio_working_3-way'!Y556)/3)</f>
        <v>-0.13541572900006241</v>
      </c>
      <c r="AJ556" s="11">
        <f>'OddsRatio_working_3-way'!U556/(3*'OddsRatio_working_3-way'!X556^(1/3))*SIN(('OddsRatio_working_3-way'!Y556+2*PI())/3)</f>
        <v>-0.38637493875624335</v>
      </c>
      <c r="AK556" s="11">
        <f>'OddsRatio_working_3-way'!U556/(3*'OddsRatio_working_3-way'!X556^(1/3))*SIN(('OddsRatio_working_3-way'!Y556+4*PI())/3)</f>
        <v>0.52179066775630578</v>
      </c>
      <c r="AL556" s="11">
        <f>'OddsRatio_working_3-way'!Z556+'OddsRatio_working_3-way'!AF556</f>
        <v>1.0486593147775602</v>
      </c>
      <c r="AM556" s="11">
        <f>'OddsRatio_working_3-way'!AA556+'OddsRatio_working_3-way'!AG556</f>
        <v>-0.75887658016086657</v>
      </c>
      <c r="AN556" s="11">
        <f>'OddsRatio_working_3-way'!AB556+'OddsRatio_working_3-way'!AH556</f>
        <v>-0.28978273461669379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1.0486593147775602</v>
      </c>
      <c r="AS556" s="11">
        <f>IF(('OddsRatio_working_3-way'!X556=0),IF(Q556&gt;0,-Q556^(1/3),(-Q556)^(1/3)),'OddsRatio_working_3-way'!AM556-'OddsRatio_working_3-way'!R556/3)</f>
        <v>-0.75887658016086657</v>
      </c>
      <c r="AT556" s="11">
        <f>IF(('OddsRatio_working_3-way'!X556=0),IF(Q556&gt;0,-Q556^(1/3),(-Q556)^(1/3)),'OddsRatio_working_3-way'!AN556-'OddsRatio_working_3-way'!R556/3)</f>
        <v>-0.28978273461669379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1.5</v>
      </c>
      <c r="B557" s="4">
        <f>IF('True_Odds_Calculator_3-way'!B558="","",'True_Odds_Calculator_3-way'!B558)</f>
        <v>4.45</v>
      </c>
      <c r="C557" s="4">
        <f>IF('True_Odds_Calculator_3-way'!C558="","",'True_Odds_Calculator_3-way'!C558)</f>
        <v>7.09</v>
      </c>
      <c r="D557" s="9">
        <f t="shared" si="117"/>
        <v>0.65250546859403635</v>
      </c>
      <c r="E557" s="9">
        <f t="shared" si="118"/>
        <v>0.21392094768962114</v>
      </c>
      <c r="F557" s="9">
        <f t="shared" si="119"/>
        <v>0.13357358371634259</v>
      </c>
      <c r="G557" s="9">
        <f t="shared" si="120"/>
        <v>1.065108410983024</v>
      </c>
      <c r="H557" s="9">
        <f t="shared" si="121"/>
        <v>1.5325542054915118</v>
      </c>
      <c r="I557" s="9">
        <f t="shared" si="122"/>
        <v>4.6746240178914338</v>
      </c>
      <c r="J557" s="9">
        <f t="shared" si="123"/>
        <v>7.4865102228866158</v>
      </c>
      <c r="K557" s="11">
        <f t="shared" si="124"/>
        <v>0.66666666666666663</v>
      </c>
      <c r="L557" s="11">
        <f t="shared" si="125"/>
        <v>0.2247191011235955</v>
      </c>
      <c r="M557" s="11">
        <f t="shared" si="126"/>
        <v>0.14104372355430184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-0.22197746469945001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0.2121466643423506</v>
      </c>
      <c r="Q557" s="11">
        <f>2*'OddsRatio_working_3-way'!K557*'OddsRatio_working_3-way'!L557*'OddsRatio_working_3-way'!M557</f>
        <v>4.2260291701663462E-2</v>
      </c>
      <c r="R557" s="11">
        <f t="shared" si="127"/>
        <v>0</v>
      </c>
      <c r="S557" s="11">
        <f t="shared" si="128"/>
        <v>-0.95571261988053613</v>
      </c>
      <c r="T557" s="11">
        <f t="shared" si="129"/>
        <v>-0.19038099997620239</v>
      </c>
      <c r="U557" s="11">
        <f>'OddsRatio_working_3-way'!S557-'OddsRatio_working_3-way'!R557^2/3</f>
        <v>-0.95571261988053613</v>
      </c>
      <c r="V557" s="11">
        <f>'OddsRatio_working_3-way'!S557*'OddsRatio_working_3-way'!R557/3-2*'OddsRatio_working_3-way'!R557^3/27-'OddsRatio_working_3-way'!T557</f>
        <v>0.19038099997620239</v>
      </c>
      <c r="W557" s="11">
        <f>'OddsRatio_working_3-way'!V557^2+4*'OddsRatio_working_3-way'!U557^3/27</f>
        <v>-9.3078795103787193E-2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0.17980803670562528</v>
      </c>
      <c r="Y557" s="11">
        <f>IF('OddsRatio_working_3-way'!W557&gt;=0,IF('OddsRatio_working_3-way'!V557+SQRT('OddsRatio_working_3-way'!W557)&gt;0,0,PI()),ACOS('OddsRatio_working_3-way'!V557/(2*'OddsRatio_working_3-way'!X557)))</f>
        <v>1.0129023325021933</v>
      </c>
      <c r="Z557" s="11">
        <f>'OddsRatio_working_3-way'!X557^(1/3)*COS('OddsRatio_working_3-way'!Y557/3)</f>
        <v>0.53255420549151211</v>
      </c>
      <c r="AA557" s="11">
        <f>'OddsRatio_working_3-way'!X557^(1/3)*COS(('OddsRatio_working_3-way'!Y557+2*PI())/3)</f>
        <v>-0.42819581269032136</v>
      </c>
      <c r="AB557" s="11">
        <f>'OddsRatio_working_3-way'!X557^(1/3)*COS(('OddsRatio_working_3-way'!Y557+4*PI())/3)</f>
        <v>-0.10435839280119069</v>
      </c>
      <c r="AC557" s="11">
        <f>'OddsRatio_working_3-way'!X557^(1/3)*SIN('OddsRatio_working_3-way'!Y557/3)</f>
        <v>0.18696762154666341</v>
      </c>
      <c r="AD557" s="11">
        <f>'OddsRatio_working_3-way'!X557^(1/3)*SIN(('OddsRatio_working_3-way'!Y557+2*PI())/3)</f>
        <v>0.36772166007455603</v>
      </c>
      <c r="AE557" s="11">
        <f>'OddsRatio_working_3-way'!X557^(1/3)*SIN(('OddsRatio_working_3-way'!Y557+4*PI())/3)</f>
        <v>-0.55468928162121944</v>
      </c>
      <c r="AF557" s="11">
        <f>-'OddsRatio_working_3-way'!U557/(3*'OddsRatio_working_3-way'!X557^(1/3))*COS(('OddsRatio_working_3-way'!Y557)/3)</f>
        <v>0.532554205491512</v>
      </c>
      <c r="AG557" s="11">
        <f>-'OddsRatio_working_3-way'!U557/(3*'OddsRatio_working_3-way'!X557^(1/3))*COS(('OddsRatio_working_3-way'!Y557+2*PI())/3)</f>
        <v>-0.42819581269032125</v>
      </c>
      <c r="AH557" s="11">
        <f>-'OddsRatio_working_3-way'!U557/(3*'OddsRatio_working_3-way'!X557^(1/3))*COS(('OddsRatio_working_3-way'!Y557+4*PI())/3)</f>
        <v>-0.10435839280119068</v>
      </c>
      <c r="AI557" s="11">
        <f>'OddsRatio_working_3-way'!U557/(3*'OddsRatio_working_3-way'!X557^(1/3))*SIN(('OddsRatio_working_3-way'!Y557)/3)</f>
        <v>-0.18696762154666338</v>
      </c>
      <c r="AJ557" s="11">
        <f>'OddsRatio_working_3-way'!U557/(3*'OddsRatio_working_3-way'!X557^(1/3))*SIN(('OddsRatio_working_3-way'!Y557+2*PI())/3)</f>
        <v>-0.36772166007455598</v>
      </c>
      <c r="AK557" s="11">
        <f>'OddsRatio_working_3-way'!U557/(3*'OddsRatio_working_3-way'!X557^(1/3))*SIN(('OddsRatio_working_3-way'!Y557+4*PI())/3)</f>
        <v>0.55468928162121933</v>
      </c>
      <c r="AL557" s="11">
        <f>'OddsRatio_working_3-way'!Z557+'OddsRatio_working_3-way'!AF557</f>
        <v>1.065108410983024</v>
      </c>
      <c r="AM557" s="11">
        <f>'OddsRatio_working_3-way'!AA557+'OddsRatio_working_3-way'!AG557</f>
        <v>-0.85639162538064262</v>
      </c>
      <c r="AN557" s="11">
        <f>'OddsRatio_working_3-way'!AB557+'OddsRatio_working_3-way'!AH557</f>
        <v>-0.20871678560238138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1.065108410983024</v>
      </c>
      <c r="AS557" s="11">
        <f>IF(('OddsRatio_working_3-way'!X557=0),IF(Q557&gt;0,-Q557^(1/3),(-Q557)^(1/3)),'OddsRatio_working_3-way'!AM557-'OddsRatio_working_3-way'!R557/3)</f>
        <v>-0.85639162538064262</v>
      </c>
      <c r="AT557" s="11">
        <f>IF(('OddsRatio_working_3-way'!X557=0),IF(Q557&gt;0,-Q557^(1/3),(-Q557)^(1/3)),'OddsRatio_working_3-way'!AN557-'OddsRatio_working_3-way'!R557/3)</f>
        <v>-0.20871678560238138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5.86</v>
      </c>
      <c r="B558" s="4">
        <f>IF('True_Odds_Calculator_3-way'!B559="","",'True_Odds_Calculator_3-way'!B559)</f>
        <v>4.3499999999999996</v>
      </c>
      <c r="C558" s="4">
        <f>IF('True_Odds_Calculator_3-way'!C559="","",'True_Odds_Calculator_3-way'!C559)</f>
        <v>1.58</v>
      </c>
      <c r="D558" s="9">
        <f t="shared" si="117"/>
        <v>0.16216798163294502</v>
      </c>
      <c r="E558" s="9">
        <f t="shared" si="118"/>
        <v>0.2192389683123836</v>
      </c>
      <c r="F558" s="9">
        <f t="shared" si="119"/>
        <v>0.61859305005467169</v>
      </c>
      <c r="G558" s="9">
        <f t="shared" si="120"/>
        <v>1.0630546035116168</v>
      </c>
      <c r="H558" s="9">
        <f t="shared" si="121"/>
        <v>6.1664453730664572</v>
      </c>
      <c r="I558" s="9">
        <f t="shared" si="122"/>
        <v>4.5612329217639163</v>
      </c>
      <c r="J558" s="9">
        <f t="shared" si="123"/>
        <v>1.6165716700367379</v>
      </c>
      <c r="K558" s="11">
        <f t="shared" si="124"/>
        <v>0.17064846416382251</v>
      </c>
      <c r="L558" s="11">
        <f t="shared" si="125"/>
        <v>0.22988505747126439</v>
      </c>
      <c r="M558" s="11">
        <f t="shared" si="126"/>
        <v>0.63291139240506322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-0.23445802911824443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0.21824530772588385</v>
      </c>
      <c r="Q558" s="11">
        <f>2*'OddsRatio_working_3-way'!K558*'OddsRatio_working_3-way'!L558*'OddsRatio_working_3-way'!M558</f>
        <v>4.9657635432510547E-2</v>
      </c>
      <c r="R558" s="11">
        <f t="shared" si="127"/>
        <v>0</v>
      </c>
      <c r="S558" s="11">
        <f t="shared" si="128"/>
        <v>-0.93085021889276398</v>
      </c>
      <c r="T558" s="11">
        <f t="shared" si="129"/>
        <v>-0.21179754696081091</v>
      </c>
      <c r="U558" s="11">
        <f>'OddsRatio_working_3-way'!S558-'OddsRatio_working_3-way'!R558^2/3</f>
        <v>-0.93085021889276398</v>
      </c>
      <c r="V558" s="11">
        <f>'OddsRatio_working_3-way'!S558*'OddsRatio_working_3-way'!R558/3-2*'OddsRatio_working_3-way'!R558^3/27-'OddsRatio_working_3-way'!T558</f>
        <v>0.21179754696081091</v>
      </c>
      <c r="W558" s="11">
        <f>'OddsRatio_working_3-way'!V558^2+4*'OddsRatio_working_3-way'!U558^3/27</f>
        <v>-7.4632922121975143E-2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0.17283744025860837</v>
      </c>
      <c r="Y558" s="11">
        <f>IF('OddsRatio_working_3-way'!W558&gt;=0,IF('OddsRatio_working_3-way'!V558+SQRT('OddsRatio_working_3-way'!W558)&gt;0,0,PI()),ACOS('OddsRatio_working_3-way'!V558/(2*'OddsRatio_working_3-way'!X558)))</f>
        <v>0.91131455914862458</v>
      </c>
      <c r="Z558" s="11">
        <f>'OddsRatio_working_3-way'!X558^(1/3)*COS('OddsRatio_working_3-way'!Y558/3)</f>
        <v>0.53152730175580842</v>
      </c>
      <c r="AA558" s="11">
        <f>'OddsRatio_working_3-way'!X558^(1/3)*COS(('OddsRatio_working_3-way'!Y558+2*PI())/3)</f>
        <v>-0.41006056816768288</v>
      </c>
      <c r="AB558" s="11">
        <f>'OddsRatio_working_3-way'!X558^(1/3)*COS(('OddsRatio_working_3-way'!Y558+4*PI())/3)</f>
        <v>-0.12146673358812525</v>
      </c>
      <c r="AC558" s="11">
        <f>'OddsRatio_working_3-way'!X558^(1/3)*SIN('OddsRatio_working_3-way'!Y558/3)</f>
        <v>0.16661972808097392</v>
      </c>
      <c r="AD558" s="11">
        <f>'OddsRatio_working_3-way'!X558^(1/3)*SIN(('OddsRatio_working_3-way'!Y558+2*PI())/3)</f>
        <v>0.37700628208504039</v>
      </c>
      <c r="AE558" s="11">
        <f>'OddsRatio_working_3-way'!X558^(1/3)*SIN(('OddsRatio_working_3-way'!Y558+4*PI())/3)</f>
        <v>-0.5436260101660142</v>
      </c>
      <c r="AF558" s="11">
        <f>-'OddsRatio_working_3-way'!U558/(3*'OddsRatio_working_3-way'!X558^(1/3))*COS(('OddsRatio_working_3-way'!Y558)/3)</f>
        <v>0.53152730175580853</v>
      </c>
      <c r="AG558" s="11">
        <f>-'OddsRatio_working_3-way'!U558/(3*'OddsRatio_working_3-way'!X558^(1/3))*COS(('OddsRatio_working_3-way'!Y558+2*PI())/3)</f>
        <v>-0.41006056816768294</v>
      </c>
      <c r="AH558" s="11">
        <f>-'OddsRatio_working_3-way'!U558/(3*'OddsRatio_working_3-way'!X558^(1/3))*COS(('OddsRatio_working_3-way'!Y558+4*PI())/3)</f>
        <v>-0.12146673358812528</v>
      </c>
      <c r="AI558" s="11">
        <f>'OddsRatio_working_3-way'!U558/(3*'OddsRatio_working_3-way'!X558^(1/3))*SIN(('OddsRatio_working_3-way'!Y558)/3)</f>
        <v>-0.16661972808097394</v>
      </c>
      <c r="AJ558" s="11">
        <f>'OddsRatio_working_3-way'!U558/(3*'OddsRatio_working_3-way'!X558^(1/3))*SIN(('OddsRatio_working_3-way'!Y558+2*PI())/3)</f>
        <v>-0.37700628208504045</v>
      </c>
      <c r="AK558" s="11">
        <f>'OddsRatio_working_3-way'!U558/(3*'OddsRatio_working_3-way'!X558^(1/3))*SIN(('OddsRatio_working_3-way'!Y558+4*PI())/3)</f>
        <v>0.54362601016601431</v>
      </c>
      <c r="AL558" s="11">
        <f>'OddsRatio_working_3-way'!Z558+'OddsRatio_working_3-way'!AF558</f>
        <v>1.0630546035116168</v>
      </c>
      <c r="AM558" s="11">
        <f>'OddsRatio_working_3-way'!AA558+'OddsRatio_working_3-way'!AG558</f>
        <v>-0.82012113633536576</v>
      </c>
      <c r="AN558" s="11">
        <f>'OddsRatio_working_3-way'!AB558+'OddsRatio_working_3-way'!AH558</f>
        <v>-0.24293346717625053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1.0630546035116168</v>
      </c>
      <c r="AS558" s="11">
        <f>IF(('OddsRatio_working_3-way'!X558=0),IF(Q558&gt;0,-Q558^(1/3),(-Q558)^(1/3)),'OddsRatio_working_3-way'!AM558-'OddsRatio_working_3-way'!R558/3)</f>
        <v>-0.82012113633536576</v>
      </c>
      <c r="AT558" s="11">
        <f>IF(('OddsRatio_working_3-way'!X558=0),IF(Q558&gt;0,-Q558^(1/3),(-Q558)^(1/3)),'OddsRatio_working_3-way'!AN558-'OddsRatio_working_3-way'!R558/3)</f>
        <v>-0.24293346717625053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1.94</v>
      </c>
      <c r="B559" s="4">
        <f>IF('True_Odds_Calculator_3-way'!B560="","",'True_Odds_Calculator_3-way'!B560)</f>
        <v>3.35</v>
      </c>
      <c r="C559" s="4">
        <f>IF('True_Odds_Calculator_3-way'!C560="","",'True_Odds_Calculator_3-way'!C560)</f>
        <v>4.63</v>
      </c>
      <c r="D559" s="9">
        <f t="shared" si="117"/>
        <v>0.5034733467430208</v>
      </c>
      <c r="E559" s="9">
        <f t="shared" si="118"/>
        <v>0.28855813739603753</v>
      </c>
      <c r="F559" s="9">
        <f t="shared" si="119"/>
        <v>0.20796851586094173</v>
      </c>
      <c r="G559" s="9">
        <f t="shared" si="120"/>
        <v>1.0491515535181124</v>
      </c>
      <c r="H559" s="9">
        <f t="shared" si="121"/>
        <v>1.9862024603070254</v>
      </c>
      <c r="I559" s="9">
        <f t="shared" si="122"/>
        <v>3.4655061507675646</v>
      </c>
      <c r="J559" s="9">
        <f t="shared" si="123"/>
        <v>4.8084201392707469</v>
      </c>
      <c r="K559" s="11">
        <f t="shared" si="124"/>
        <v>0.51546391752577325</v>
      </c>
      <c r="L559" s="11">
        <f t="shared" si="125"/>
        <v>0.29850746268656714</v>
      </c>
      <c r="M559" s="11">
        <f t="shared" si="126"/>
        <v>0.21598272138228941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-0.2664862545724761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0.22997390859600597</v>
      </c>
      <c r="Q559" s="11">
        <f>2*'OddsRatio_working_3-way'!K559*'OddsRatio_working_3-way'!L559*'OddsRatio_working_3-way'!M559</f>
        <v>6.6466447571099999E-2</v>
      </c>
      <c r="R559" s="11">
        <f t="shared" si="127"/>
        <v>0</v>
      </c>
      <c r="S559" s="11">
        <f t="shared" si="128"/>
        <v>-0.86298600640754664</v>
      </c>
      <c r="T559" s="11">
        <f t="shared" si="129"/>
        <v>-0.24941792092703663</v>
      </c>
      <c r="U559" s="11">
        <f>'OddsRatio_working_3-way'!S559-'OddsRatio_working_3-way'!R559^2/3</f>
        <v>-0.86298600640754664</v>
      </c>
      <c r="V559" s="11">
        <f>'OddsRatio_working_3-way'!S559*'OddsRatio_working_3-way'!R559/3-2*'OddsRatio_working_3-way'!R559^3/27-'OddsRatio_working_3-way'!T559</f>
        <v>0.24941792092703663</v>
      </c>
      <c r="W559" s="11">
        <f>'OddsRatio_working_3-way'!V559^2+4*'OddsRatio_working_3-way'!U559^3/27</f>
        <v>-3.3006164650123869E-2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0.154285015417643</v>
      </c>
      <c r="Y559" s="11">
        <f>IF('OddsRatio_working_3-way'!W559&gt;=0,IF('OddsRatio_working_3-way'!V559+SQRT('OddsRatio_working_3-way'!W559)&gt;0,0,PI()),ACOS('OddsRatio_working_3-way'!V559/(2*'OddsRatio_working_3-way'!X559)))</f>
        <v>0.62953312162008868</v>
      </c>
      <c r="Z559" s="11">
        <f>'OddsRatio_working_3-way'!X559^(1/3)*COS('OddsRatio_working_3-way'!Y559/3)</f>
        <v>0.52457577675905631</v>
      </c>
      <c r="AA559" s="11">
        <f>'OddsRatio_working_3-way'!X559^(1/3)*COS(('OddsRatio_working_3-way'!Y559+2*PI())/3)</f>
        <v>-0.35904372763541603</v>
      </c>
      <c r="AB559" s="11">
        <f>'OddsRatio_working_3-way'!X559^(1/3)*COS(('OddsRatio_working_3-way'!Y559+4*PI())/3)</f>
        <v>-0.16553204912364039</v>
      </c>
      <c r="AC559" s="11">
        <f>'OddsRatio_working_3-way'!X559^(1/3)*SIN('OddsRatio_working_3-way'!Y559/3)</f>
        <v>0.1117240196801102</v>
      </c>
      <c r="AD559" s="11">
        <f>'OddsRatio_working_3-way'!X559^(1/3)*SIN(('OddsRatio_working_3-way'!Y559+2*PI())/3)</f>
        <v>0.39843393904324226</v>
      </c>
      <c r="AE559" s="11">
        <f>'OddsRatio_working_3-way'!X559^(1/3)*SIN(('OddsRatio_working_3-way'!Y559+4*PI())/3)</f>
        <v>-0.51015795872335234</v>
      </c>
      <c r="AF559" s="11">
        <f>-'OddsRatio_working_3-way'!U559/(3*'OddsRatio_working_3-way'!X559^(1/3))*COS(('OddsRatio_working_3-way'!Y559)/3)</f>
        <v>0.5245757767590562</v>
      </c>
      <c r="AG559" s="11">
        <f>-'OddsRatio_working_3-way'!U559/(3*'OddsRatio_working_3-way'!X559^(1/3))*COS(('OddsRatio_working_3-way'!Y559+2*PI())/3)</f>
        <v>-0.35904372763541598</v>
      </c>
      <c r="AH559" s="11">
        <f>-'OddsRatio_working_3-way'!U559/(3*'OddsRatio_working_3-way'!X559^(1/3))*COS(('OddsRatio_working_3-way'!Y559+4*PI())/3)</f>
        <v>-0.16553204912364036</v>
      </c>
      <c r="AI559" s="11">
        <f>'OddsRatio_working_3-way'!U559/(3*'OddsRatio_working_3-way'!X559^(1/3))*SIN(('OddsRatio_working_3-way'!Y559)/3)</f>
        <v>-0.11172401968011018</v>
      </c>
      <c r="AJ559" s="11">
        <f>'OddsRatio_working_3-way'!U559/(3*'OddsRatio_working_3-way'!X559^(1/3))*SIN(('OddsRatio_working_3-way'!Y559+2*PI())/3)</f>
        <v>-0.39843393904324215</v>
      </c>
      <c r="AK559" s="11">
        <f>'OddsRatio_working_3-way'!U559/(3*'OddsRatio_working_3-way'!X559^(1/3))*SIN(('OddsRatio_working_3-way'!Y559+4*PI())/3)</f>
        <v>0.51015795872335223</v>
      </c>
      <c r="AL559" s="11">
        <f>'OddsRatio_working_3-way'!Z559+'OddsRatio_working_3-way'!AF559</f>
        <v>1.0491515535181124</v>
      </c>
      <c r="AM559" s="11">
        <f>'OddsRatio_working_3-way'!AA559+'OddsRatio_working_3-way'!AG559</f>
        <v>-0.71808745527083206</v>
      </c>
      <c r="AN559" s="11">
        <f>'OddsRatio_working_3-way'!AB559+'OddsRatio_working_3-way'!AH559</f>
        <v>-0.33106409824728078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1.0491515535181124</v>
      </c>
      <c r="AS559" s="11">
        <f>IF(('OddsRatio_working_3-way'!X559=0),IF(Q559&gt;0,-Q559^(1/3),(-Q559)^(1/3)),'OddsRatio_working_3-way'!AM559-'OddsRatio_working_3-way'!R559/3)</f>
        <v>-0.71808745527083206</v>
      </c>
      <c r="AT559" s="11">
        <f>IF(('OddsRatio_working_3-way'!X559=0),IF(Q559&gt;0,-Q559^(1/3),(-Q559)^(1/3)),'OddsRatio_working_3-way'!AN559-'OddsRatio_working_3-way'!R559/3)</f>
        <v>-0.33106409824728078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7.28</v>
      </c>
      <c r="B560" s="4">
        <f>IF('True_Odds_Calculator_3-way'!B561="","",'True_Odds_Calculator_3-way'!B561)</f>
        <v>4.07</v>
      </c>
      <c r="C560" s="4">
        <f>IF('True_Odds_Calculator_3-way'!C561="","",'True_Odds_Calculator_3-way'!C561)</f>
        <v>1.54</v>
      </c>
      <c r="D560" s="9">
        <f t="shared" si="117"/>
        <v>0.13024940547543021</v>
      </c>
      <c r="E560" s="9">
        <f t="shared" si="118"/>
        <v>0.23450191441184778</v>
      </c>
      <c r="F560" s="9">
        <f t="shared" si="119"/>
        <v>0.63524868011272195</v>
      </c>
      <c r="G560" s="9">
        <f t="shared" si="120"/>
        <v>1.0633086354131502</v>
      </c>
      <c r="H560" s="9">
        <f t="shared" si="121"/>
        <v>7.677578230394583</v>
      </c>
      <c r="I560" s="9">
        <f t="shared" si="122"/>
        <v>4.264357510718372</v>
      </c>
      <c r="J560" s="9">
        <f t="shared" si="123"/>
        <v>1.574186663123101</v>
      </c>
      <c r="K560" s="11">
        <f t="shared" si="124"/>
        <v>0.13736263736263735</v>
      </c>
      <c r="L560" s="11">
        <f t="shared" si="125"/>
        <v>0.24570024570024568</v>
      </c>
      <c r="M560" s="11">
        <f t="shared" si="126"/>
        <v>0.64935064935064934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-0.22816302686432555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0.21674534661547648</v>
      </c>
      <c r="Q560" s="11">
        <f>2*'OddsRatio_working_3-way'!K560*'OddsRatio_working_3-way'!L560*'OddsRatio_working_3-way'!M560</f>
        <v>4.3831212662381484E-2</v>
      </c>
      <c r="R560" s="11">
        <f t="shared" si="127"/>
        <v>0</v>
      </c>
      <c r="S560" s="11">
        <f t="shared" si="128"/>
        <v>-0.94995823641646171</v>
      </c>
      <c r="T560" s="11">
        <f t="shared" si="129"/>
        <v>-0.19210480008421871</v>
      </c>
      <c r="U560" s="11">
        <f>'OddsRatio_working_3-way'!S560-'OddsRatio_working_3-way'!R560^2/3</f>
        <v>-0.94995823641646171</v>
      </c>
      <c r="V560" s="11">
        <f>'OddsRatio_working_3-way'!S560*'OddsRatio_working_3-way'!R560/3-2*'OddsRatio_working_3-way'!R560^3/27-'OddsRatio_working_3-way'!T560</f>
        <v>0.19210480008421871</v>
      </c>
      <c r="W560" s="11">
        <f>'OddsRatio_working_3-way'!V560^2+4*'OddsRatio_working_3-way'!U560^3/27</f>
        <v>-9.0097513202151758E-2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0.17818653668105047</v>
      </c>
      <c r="Y560" s="11">
        <f>IF('OddsRatio_working_3-way'!W560&gt;=0,IF('OddsRatio_working_3-way'!V560+SQRT('OddsRatio_working_3-way'!W560)&gt;0,0,PI()),ACOS('OddsRatio_working_3-way'!V560/(2*'OddsRatio_working_3-way'!X560)))</f>
        <v>1.0014812114621634</v>
      </c>
      <c r="Z560" s="11">
        <f>'OddsRatio_working_3-way'!X560^(1/3)*COS('OddsRatio_working_3-way'!Y560/3)</f>
        <v>0.53165431770657512</v>
      </c>
      <c r="AA560" s="11">
        <f>'OddsRatio_working_3-way'!X560^(1/3)*COS(('OddsRatio_working_3-way'!Y560+2*PI())/3)</f>
        <v>-0.4255059738291086</v>
      </c>
      <c r="AB560" s="11">
        <f>'OddsRatio_working_3-way'!X560^(1/3)*COS(('OddsRatio_working_3-way'!Y560+4*PI())/3)</f>
        <v>-0.10614834387746667</v>
      </c>
      <c r="AC560" s="11">
        <f>'OddsRatio_working_3-way'!X560^(1/3)*SIN('OddsRatio_working_3-way'!Y560/3)</f>
        <v>0.18438121362034154</v>
      </c>
      <c r="AD560" s="11">
        <f>'OddsRatio_working_3-way'!X560^(1/3)*SIN(('OddsRatio_working_3-way'!Y560+2*PI())/3)</f>
        <v>0.36823553835540629</v>
      </c>
      <c r="AE560" s="11">
        <f>'OddsRatio_working_3-way'!X560^(1/3)*SIN(('OddsRatio_working_3-way'!Y560+4*PI())/3)</f>
        <v>-0.55261675197574767</v>
      </c>
      <c r="AF560" s="11">
        <f>-'OddsRatio_working_3-way'!U560/(3*'OddsRatio_working_3-way'!X560^(1/3))*COS(('OddsRatio_working_3-way'!Y560)/3)</f>
        <v>0.53165431770657501</v>
      </c>
      <c r="AG560" s="11">
        <f>-'OddsRatio_working_3-way'!U560/(3*'OddsRatio_working_3-way'!X560^(1/3))*COS(('OddsRatio_working_3-way'!Y560+2*PI())/3)</f>
        <v>-0.42550597382910849</v>
      </c>
      <c r="AH560" s="11">
        <f>-'OddsRatio_working_3-way'!U560/(3*'OddsRatio_working_3-way'!X560^(1/3))*COS(('OddsRatio_working_3-way'!Y560+4*PI())/3)</f>
        <v>-0.10614834387746666</v>
      </c>
      <c r="AI560" s="11">
        <f>'OddsRatio_working_3-way'!U560/(3*'OddsRatio_working_3-way'!X560^(1/3))*SIN(('OddsRatio_working_3-way'!Y560)/3)</f>
        <v>-0.18438121362034152</v>
      </c>
      <c r="AJ560" s="11">
        <f>'OddsRatio_working_3-way'!U560/(3*'OddsRatio_working_3-way'!X560^(1/3))*SIN(('OddsRatio_working_3-way'!Y560+2*PI())/3)</f>
        <v>-0.36823553835540618</v>
      </c>
      <c r="AK560" s="11">
        <f>'OddsRatio_working_3-way'!U560/(3*'OddsRatio_working_3-way'!X560^(1/3))*SIN(('OddsRatio_working_3-way'!Y560+4*PI())/3)</f>
        <v>0.55261675197574756</v>
      </c>
      <c r="AL560" s="11">
        <f>'OddsRatio_working_3-way'!Z560+'OddsRatio_working_3-way'!AF560</f>
        <v>1.0633086354131502</v>
      </c>
      <c r="AM560" s="11">
        <f>'OddsRatio_working_3-way'!AA560+'OddsRatio_working_3-way'!AG560</f>
        <v>-0.85101194765821708</v>
      </c>
      <c r="AN560" s="11">
        <f>'OddsRatio_working_3-way'!AB560+'OddsRatio_working_3-way'!AH560</f>
        <v>-0.21229668775493332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1.0633086354131502</v>
      </c>
      <c r="AS560" s="11">
        <f>IF(('OddsRatio_working_3-way'!X560=0),IF(Q560&gt;0,-Q560^(1/3),(-Q560)^(1/3)),'OddsRatio_working_3-way'!AM560-'OddsRatio_working_3-way'!R560/3)</f>
        <v>-0.85101194765821708</v>
      </c>
      <c r="AT560" s="11">
        <f>IF(('OddsRatio_working_3-way'!X560=0),IF(Q560&gt;0,-Q560^(1/3),(-Q560)^(1/3)),'OddsRatio_working_3-way'!AN560-'OddsRatio_working_3-way'!R560/3)</f>
        <v>-0.21229668775493332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2.4300000000000002</v>
      </c>
      <c r="B561" s="4">
        <f>IF('True_Odds_Calculator_3-way'!B562="","",'True_Odds_Calculator_3-way'!B562)</f>
        <v>3.16</v>
      </c>
      <c r="C561" s="4">
        <f>IF('True_Odds_Calculator_3-way'!C562="","",'True_Odds_Calculator_3-way'!C562)</f>
        <v>3.33</v>
      </c>
      <c r="D561" s="9">
        <f t="shared" si="117"/>
        <v>0.40125145949990693</v>
      </c>
      <c r="E561" s="9">
        <f t="shared" si="118"/>
        <v>0.30731817041910514</v>
      </c>
      <c r="F561" s="9">
        <f t="shared" si="119"/>
        <v>0.29143037008098804</v>
      </c>
      <c r="G561" s="9">
        <f t="shared" si="120"/>
        <v>1.0434984425946623</v>
      </c>
      <c r="H561" s="9">
        <f t="shared" si="121"/>
        <v>2.4922027729103675</v>
      </c>
      <c r="I561" s="9">
        <f t="shared" si="122"/>
        <v>3.2539566360044705</v>
      </c>
      <c r="J561" s="9">
        <f t="shared" si="123"/>
        <v>3.4313513712455621</v>
      </c>
      <c r="K561" s="11">
        <f t="shared" si="124"/>
        <v>0.41152263374485593</v>
      </c>
      <c r="L561" s="11">
        <f t="shared" si="125"/>
        <v>0.31645569620253161</v>
      </c>
      <c r="M561" s="11">
        <f t="shared" si="126"/>
        <v>0.3003003003003003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-0.28145445023082161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0.23151765611524949</v>
      </c>
      <c r="Q561" s="11">
        <f>2*'OddsRatio_working_3-way'!K561*'OddsRatio_working_3-way'!L561*'OddsRatio_working_3-way'!M561</f>
        <v>7.8215424363259942E-2</v>
      </c>
      <c r="R561" s="11">
        <f t="shared" si="127"/>
        <v>0</v>
      </c>
      <c r="S561" s="11">
        <f t="shared" si="128"/>
        <v>-0.82257592987206707</v>
      </c>
      <c r="T561" s="11">
        <f t="shared" si="129"/>
        <v>-0.27789727360542799</v>
      </c>
      <c r="U561" s="11">
        <f>'OddsRatio_working_3-way'!S561-'OddsRatio_working_3-way'!R561^2/3</f>
        <v>-0.82257592987206707</v>
      </c>
      <c r="V561" s="11">
        <f>'OddsRatio_working_3-way'!S561*'OddsRatio_working_3-way'!R561/3-2*'OddsRatio_working_3-way'!R561^3/27-'OddsRatio_working_3-way'!T561</f>
        <v>0.27789727360542799</v>
      </c>
      <c r="W561" s="11">
        <f>'OddsRatio_working_3-way'!V561^2+4*'OddsRatio_working_3-way'!U561^3/27</f>
        <v>-5.2294765745918154E-3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0.14357608719066164</v>
      </c>
      <c r="Y561" s="11">
        <f>IF('OddsRatio_working_3-way'!W561&gt;=0,IF('OddsRatio_working_3-way'!V561+SQRT('OddsRatio_working_3-way'!W561)&gt;0,0,PI()),ACOS('OddsRatio_working_3-way'!V561/(2*'OddsRatio_working_3-way'!X561)))</f>
        <v>0.25457644745034846</v>
      </c>
      <c r="Z561" s="11">
        <f>'OddsRatio_working_3-way'!X561^(1/3)*COS('OddsRatio_working_3-way'!Y561/3)</f>
        <v>0.52174922129733114</v>
      </c>
      <c r="AA561" s="11">
        <f>'OddsRatio_working_3-way'!X561^(1/3)*COS(('OddsRatio_working_3-way'!Y561+2*PI())/3)</f>
        <v>-0.29931020645175138</v>
      </c>
      <c r="AB561" s="11">
        <f>'OddsRatio_working_3-way'!X561^(1/3)*COS(('OddsRatio_working_3-way'!Y561+4*PI())/3)</f>
        <v>-0.22243901484557974</v>
      </c>
      <c r="AC561" s="11">
        <f>'OddsRatio_working_3-way'!X561^(1/3)*SIN('OddsRatio_working_3-way'!Y561/3)</f>
        <v>4.4381603166750397E-2</v>
      </c>
      <c r="AD561" s="11">
        <f>'OddsRatio_working_3-way'!X561^(1/3)*SIN(('OddsRatio_working_3-way'!Y561+2*PI())/3)</f>
        <v>0.42965727846486246</v>
      </c>
      <c r="AE561" s="11">
        <f>'OddsRatio_working_3-way'!X561^(1/3)*SIN(('OddsRatio_working_3-way'!Y561+4*PI())/3)</f>
        <v>-0.47403888163161295</v>
      </c>
      <c r="AF561" s="11">
        <f>-'OddsRatio_working_3-way'!U561/(3*'OddsRatio_working_3-way'!X561^(1/3))*COS(('OddsRatio_working_3-way'!Y561)/3)</f>
        <v>0.52174922129733103</v>
      </c>
      <c r="AG561" s="11">
        <f>-'OddsRatio_working_3-way'!U561/(3*'OddsRatio_working_3-way'!X561^(1/3))*COS(('OddsRatio_working_3-way'!Y561+2*PI())/3)</f>
        <v>-0.29931020645175133</v>
      </c>
      <c r="AH561" s="11">
        <f>-'OddsRatio_working_3-way'!U561/(3*'OddsRatio_working_3-way'!X561^(1/3))*COS(('OddsRatio_working_3-way'!Y561+4*PI())/3)</f>
        <v>-0.22243901484557968</v>
      </c>
      <c r="AI561" s="11">
        <f>'OddsRatio_working_3-way'!U561/(3*'OddsRatio_working_3-way'!X561^(1/3))*SIN(('OddsRatio_working_3-way'!Y561)/3)</f>
        <v>-4.438160316675039E-2</v>
      </c>
      <c r="AJ561" s="11">
        <f>'OddsRatio_working_3-way'!U561/(3*'OddsRatio_working_3-way'!X561^(1/3))*SIN(('OddsRatio_working_3-way'!Y561+2*PI())/3)</f>
        <v>-0.42965727846486235</v>
      </c>
      <c r="AK561" s="11">
        <f>'OddsRatio_working_3-way'!U561/(3*'OddsRatio_working_3-way'!X561^(1/3))*SIN(('OddsRatio_working_3-way'!Y561+4*PI())/3)</f>
        <v>0.47403888163161284</v>
      </c>
      <c r="AL561" s="11">
        <f>'OddsRatio_working_3-way'!Z561+'OddsRatio_working_3-way'!AF561</f>
        <v>1.0434984425946623</v>
      </c>
      <c r="AM561" s="11">
        <f>'OddsRatio_working_3-way'!AA561+'OddsRatio_working_3-way'!AG561</f>
        <v>-0.59862041290350265</v>
      </c>
      <c r="AN561" s="11">
        <f>'OddsRatio_working_3-way'!AB561+'OddsRatio_working_3-way'!AH561</f>
        <v>-0.44487802969115942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1.0434984425946623</v>
      </c>
      <c r="AS561" s="11">
        <f>IF(('OddsRatio_working_3-way'!X561=0),IF(Q561&gt;0,-Q561^(1/3),(-Q561)^(1/3)),'OddsRatio_working_3-way'!AM561-'OddsRatio_working_3-way'!R561/3)</f>
        <v>-0.59862041290350265</v>
      </c>
      <c r="AT561" s="11">
        <f>IF(('OddsRatio_working_3-way'!X561=0),IF(Q561&gt;0,-Q561^(1/3),(-Q561)^(1/3)),'OddsRatio_working_3-way'!AN561-'OddsRatio_working_3-way'!R561/3)</f>
        <v>-0.44487802969115942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1.49</v>
      </c>
      <c r="B562" s="4">
        <f>IF('True_Odds_Calculator_3-way'!B563="","",'True_Odds_Calculator_3-way'!B563)</f>
        <v>4.2300000000000004</v>
      </c>
      <c r="C562" s="4">
        <f>IF('True_Odds_Calculator_3-way'!C563="","",'True_Odds_Calculator_3-way'!C563)</f>
        <v>8.1300000000000008</v>
      </c>
      <c r="D562" s="9">
        <f t="shared" si="117"/>
        <v>0.65768161782295786</v>
      </c>
      <c r="E562" s="9">
        <f t="shared" si="118"/>
        <v>0.22568259288160844</v>
      </c>
      <c r="F562" s="9">
        <f t="shared" si="119"/>
        <v>0.11663578929543371</v>
      </c>
      <c r="G562" s="9">
        <f t="shared" si="120"/>
        <v>1.0622296933445887</v>
      </c>
      <c r="H562" s="9">
        <f t="shared" si="121"/>
        <v>1.5204925497388484</v>
      </c>
      <c r="I562" s="9">
        <f t="shared" si="122"/>
        <v>4.4310019095030215</v>
      </c>
      <c r="J562" s="9">
        <f t="shared" si="123"/>
        <v>8.5736977135469168</v>
      </c>
      <c r="K562" s="11">
        <f t="shared" si="124"/>
        <v>0.67114093959731547</v>
      </c>
      <c r="L562" s="11">
        <f t="shared" si="125"/>
        <v>0.23640661938534277</v>
      </c>
      <c r="M562" s="11">
        <f t="shared" si="126"/>
        <v>0.12300123001230011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-0.22022719679812341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0.21174470395758269</v>
      </c>
      <c r="Q562" s="11">
        <f>2*'OddsRatio_working_3-way'!K562*'OddsRatio_working_3-way'!L562*'OddsRatio_working_3-way'!M562</f>
        <v>3.9031281835499101E-2</v>
      </c>
      <c r="R562" s="11">
        <f t="shared" si="127"/>
        <v>0</v>
      </c>
      <c r="S562" s="11">
        <f t="shared" si="128"/>
        <v>-0.96148299136588289</v>
      </c>
      <c r="T562" s="11">
        <f t="shared" si="129"/>
        <v>-0.17723188780937929</v>
      </c>
      <c r="U562" s="11">
        <f>'OddsRatio_working_3-way'!S562-'OddsRatio_working_3-way'!R562^2/3</f>
        <v>-0.96148299136588289</v>
      </c>
      <c r="V562" s="11">
        <f>'OddsRatio_working_3-way'!S562*'OddsRatio_working_3-way'!R562/3-2*'OddsRatio_working_3-way'!R562^3/27-'OddsRatio_working_3-way'!T562</f>
        <v>0.17723188780937929</v>
      </c>
      <c r="W562" s="11">
        <f>'OddsRatio_working_3-way'!V562^2+4*'OddsRatio_working_3-way'!U562^3/27</f>
        <v>-0.100269230042553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0.18143895123362391</v>
      </c>
      <c r="Y562" s="11">
        <f>IF('OddsRatio_working_3-way'!W562&gt;=0,IF('OddsRatio_working_3-way'!V562+SQRT('OddsRatio_working_3-way'!W562)&gt;0,0,PI()),ACOS('OddsRatio_working_3-way'!V562/(2*'OddsRatio_working_3-way'!X562)))</f>
        <v>1.0605337482791168</v>
      </c>
      <c r="Z562" s="11">
        <f>'OddsRatio_working_3-way'!X562^(1/3)*COS('OddsRatio_working_3-way'!Y562/3)</f>
        <v>0.53111484667229436</v>
      </c>
      <c r="AA562" s="11">
        <f>'OddsRatio_working_3-way'!X562^(1/3)*COS(('OddsRatio_working_3-way'!Y562+2*PI())/3)</f>
        <v>-0.43528812938154621</v>
      </c>
      <c r="AB562" s="11">
        <f>'OddsRatio_working_3-way'!X562^(1/3)*COS(('OddsRatio_working_3-way'!Y562+4*PI())/3)</f>
        <v>-9.5826717290748376E-2</v>
      </c>
      <c r="AC562" s="11">
        <f>'OddsRatio_working_3-way'!X562^(1/3)*SIN('OddsRatio_working_3-way'!Y562/3)</f>
        <v>0.19598813765011289</v>
      </c>
      <c r="AD562" s="11">
        <f>'OddsRatio_working_3-way'!X562^(1/3)*SIN(('OddsRatio_working_3-way'!Y562+2*PI())/3)</f>
        <v>0.36196488072022764</v>
      </c>
      <c r="AE562" s="11">
        <f>'OddsRatio_working_3-way'!X562^(1/3)*SIN(('OddsRatio_working_3-way'!Y562+4*PI())/3)</f>
        <v>-0.55795301837034039</v>
      </c>
      <c r="AF562" s="11">
        <f>-'OddsRatio_working_3-way'!U562/(3*'OddsRatio_working_3-way'!X562^(1/3))*COS(('OddsRatio_working_3-way'!Y562)/3)</f>
        <v>0.53111484667229425</v>
      </c>
      <c r="AG562" s="11">
        <f>-'OddsRatio_working_3-way'!U562/(3*'OddsRatio_working_3-way'!X562^(1/3))*COS(('OddsRatio_working_3-way'!Y562+2*PI())/3)</f>
        <v>-0.4352881293815461</v>
      </c>
      <c r="AH562" s="11">
        <f>-'OddsRatio_working_3-way'!U562/(3*'OddsRatio_working_3-way'!X562^(1/3))*COS(('OddsRatio_working_3-way'!Y562+4*PI())/3)</f>
        <v>-9.5826717290748362E-2</v>
      </c>
      <c r="AI562" s="11">
        <f>'OddsRatio_working_3-way'!U562/(3*'OddsRatio_working_3-way'!X562^(1/3))*SIN(('OddsRatio_working_3-way'!Y562)/3)</f>
        <v>-0.19598813765011283</v>
      </c>
      <c r="AJ562" s="11">
        <f>'OddsRatio_working_3-way'!U562/(3*'OddsRatio_working_3-way'!X562^(1/3))*SIN(('OddsRatio_working_3-way'!Y562+2*PI())/3)</f>
        <v>-0.36196488072022759</v>
      </c>
      <c r="AK562" s="11">
        <f>'OddsRatio_working_3-way'!U562/(3*'OddsRatio_working_3-way'!X562^(1/3))*SIN(('OddsRatio_working_3-way'!Y562+4*PI())/3)</f>
        <v>0.55795301837034028</v>
      </c>
      <c r="AL562" s="11">
        <f>'OddsRatio_working_3-way'!Z562+'OddsRatio_working_3-way'!AF562</f>
        <v>1.0622296933445887</v>
      </c>
      <c r="AM562" s="11">
        <f>'OddsRatio_working_3-way'!AA562+'OddsRatio_working_3-way'!AG562</f>
        <v>-0.8705762587630923</v>
      </c>
      <c r="AN562" s="11">
        <f>'OddsRatio_working_3-way'!AB562+'OddsRatio_working_3-way'!AH562</f>
        <v>-0.19165343458149675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1.0622296933445887</v>
      </c>
      <c r="AS562" s="11">
        <f>IF(('OddsRatio_working_3-way'!X562=0),IF(Q562&gt;0,-Q562^(1/3),(-Q562)^(1/3)),'OddsRatio_working_3-way'!AM562-'OddsRatio_working_3-way'!R562/3)</f>
        <v>-0.8705762587630923</v>
      </c>
      <c r="AT562" s="11">
        <f>IF(('OddsRatio_working_3-way'!X562=0),IF(Q562&gt;0,-Q562^(1/3),(-Q562)^(1/3)),'OddsRatio_working_3-way'!AN562-'OddsRatio_working_3-way'!R562/3)</f>
        <v>-0.19165343458149675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3.28</v>
      </c>
      <c r="B563" s="4">
        <f>IF('True_Odds_Calculator_3-way'!B564="","",'True_Odds_Calculator_3-way'!B564)</f>
        <v>3.41</v>
      </c>
      <c r="C563" s="4">
        <f>IF('True_Odds_Calculator_3-way'!C564="","",'True_Odds_Calculator_3-way'!C564)</f>
        <v>2.33</v>
      </c>
      <c r="D563" s="9">
        <f t="shared" si="117"/>
        <v>0.2961764999582347</v>
      </c>
      <c r="E563" s="9">
        <f t="shared" si="118"/>
        <v>0.28474942377831841</v>
      </c>
      <c r="F563" s="9">
        <f t="shared" si="119"/>
        <v>0.41907407626344667</v>
      </c>
      <c r="G563" s="9">
        <f t="shared" si="120"/>
        <v>1.0422653978479326</v>
      </c>
      <c r="H563" s="9">
        <f t="shared" si="121"/>
        <v>3.376365107093287</v>
      </c>
      <c r="I563" s="9">
        <f t="shared" si="122"/>
        <v>3.5118596088135181</v>
      </c>
      <c r="J563" s="9">
        <f t="shared" si="123"/>
        <v>2.3862129791377509</v>
      </c>
      <c r="K563" s="11">
        <f t="shared" si="124"/>
        <v>0.3048780487804878</v>
      </c>
      <c r="L563" s="11">
        <f t="shared" si="125"/>
        <v>0.29325513196480935</v>
      </c>
      <c r="M563" s="11">
        <f t="shared" si="126"/>
        <v>0.42918454935622319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-0.28042671645424366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0.23100019554435158</v>
      </c>
      <c r="Q563" s="11">
        <f>2*'OddsRatio_working_3-way'!K563*'OddsRatio_working_3-way'!L563*'OddsRatio_working_3-way'!M563</f>
        <v>7.6744251011412468E-2</v>
      </c>
      <c r="R563" s="11">
        <f t="shared" si="127"/>
        <v>0</v>
      </c>
      <c r="S563" s="11">
        <f t="shared" si="128"/>
        <v>-0.82374532093500852</v>
      </c>
      <c r="T563" s="11">
        <f t="shared" si="129"/>
        <v>-0.27366954183887321</v>
      </c>
      <c r="U563" s="11">
        <f>'OddsRatio_working_3-way'!S563-'OddsRatio_working_3-way'!R563^2/3</f>
        <v>-0.82374532093500852</v>
      </c>
      <c r="V563" s="11">
        <f>'OddsRatio_working_3-way'!S563*'OddsRatio_working_3-way'!R563/3-2*'OddsRatio_working_3-way'!R563^3/27-'OddsRatio_working_3-way'!T563</f>
        <v>0.27366954183887321</v>
      </c>
      <c r="W563" s="11">
        <f>'OddsRatio_working_3-way'!V563^2+4*'OddsRatio_working_3-way'!U563^3/27</f>
        <v>-7.9135183737651521E-3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0.14388236210882827</v>
      </c>
      <c r="Y563" s="11">
        <f>IF('OddsRatio_working_3-way'!W563&gt;=0,IF('OddsRatio_working_3-way'!V563+SQRT('OddsRatio_working_3-way'!W563)&gt;0,0,PI()),ACOS('OddsRatio_working_3-way'!V563/(2*'OddsRatio_working_3-way'!X563)))</f>
        <v>0.31428265366160102</v>
      </c>
      <c r="Z563" s="11">
        <f>'OddsRatio_working_3-way'!X563^(1/3)*COS('OddsRatio_working_3-way'!Y563/3)</f>
        <v>0.5211326989239663</v>
      </c>
      <c r="AA563" s="11">
        <f>'OddsRatio_working_3-way'!X563^(1/3)*COS(('OddsRatio_working_3-way'!Y563+2*PI())/3)</f>
        <v>-0.30802014612694101</v>
      </c>
      <c r="AB563" s="11">
        <f>'OddsRatio_working_3-way'!X563^(1/3)*COS(('OddsRatio_working_3-way'!Y563+4*PI())/3)</f>
        <v>-0.21311255279702537</v>
      </c>
      <c r="AC563" s="11">
        <f>'OddsRatio_working_3-way'!X563^(1/3)*SIN('OddsRatio_working_3-way'!Y563/3)</f>
        <v>5.4794924557166384E-2</v>
      </c>
      <c r="AD563" s="11">
        <f>'OddsRatio_working_3-way'!X563^(1/3)*SIN(('OddsRatio_working_3-way'!Y563+2*PI())/3)</f>
        <v>0.42391669373231905</v>
      </c>
      <c r="AE563" s="11">
        <f>'OddsRatio_working_3-way'!X563^(1/3)*SIN(('OddsRatio_working_3-way'!Y563+4*PI())/3)</f>
        <v>-0.47871161828948533</v>
      </c>
      <c r="AF563" s="11">
        <f>-'OddsRatio_working_3-way'!U563/(3*'OddsRatio_working_3-way'!X563^(1/3))*COS(('OddsRatio_working_3-way'!Y563)/3)</f>
        <v>0.5211326989239663</v>
      </c>
      <c r="AG563" s="11">
        <f>-'OddsRatio_working_3-way'!U563/(3*'OddsRatio_working_3-way'!X563^(1/3))*COS(('OddsRatio_working_3-way'!Y563+2*PI())/3)</f>
        <v>-0.30802014612694101</v>
      </c>
      <c r="AH563" s="11">
        <f>-'OddsRatio_working_3-way'!U563/(3*'OddsRatio_working_3-way'!X563^(1/3))*COS(('OddsRatio_working_3-way'!Y563+4*PI())/3)</f>
        <v>-0.21311255279702537</v>
      </c>
      <c r="AI563" s="11">
        <f>'OddsRatio_working_3-way'!U563/(3*'OddsRatio_working_3-way'!X563^(1/3))*SIN(('OddsRatio_working_3-way'!Y563)/3)</f>
        <v>-5.4794924557166384E-2</v>
      </c>
      <c r="AJ563" s="11">
        <f>'OddsRatio_working_3-way'!U563/(3*'OddsRatio_working_3-way'!X563^(1/3))*SIN(('OddsRatio_working_3-way'!Y563+2*PI())/3)</f>
        <v>-0.42391669373231905</v>
      </c>
      <c r="AK563" s="11">
        <f>'OddsRatio_working_3-way'!U563/(3*'OddsRatio_working_3-way'!X563^(1/3))*SIN(('OddsRatio_working_3-way'!Y563+4*PI())/3)</f>
        <v>0.47871161828948533</v>
      </c>
      <c r="AL563" s="11">
        <f>'OddsRatio_working_3-way'!Z563+'OddsRatio_working_3-way'!AF563</f>
        <v>1.0422653978479326</v>
      </c>
      <c r="AM563" s="11">
        <f>'OddsRatio_working_3-way'!AA563+'OddsRatio_working_3-way'!AG563</f>
        <v>-0.61604029225388202</v>
      </c>
      <c r="AN563" s="11">
        <f>'OddsRatio_working_3-way'!AB563+'OddsRatio_working_3-way'!AH563</f>
        <v>-0.42622510559405075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1.0422653978479326</v>
      </c>
      <c r="AS563" s="11">
        <f>IF(('OddsRatio_working_3-way'!X563=0),IF(Q563&gt;0,-Q563^(1/3),(-Q563)^(1/3)),'OddsRatio_working_3-way'!AM563-'OddsRatio_working_3-way'!R563/3)</f>
        <v>-0.61604029225388202</v>
      </c>
      <c r="AT563" s="11">
        <f>IF(('OddsRatio_working_3-way'!X563=0),IF(Q563&gt;0,-Q563^(1/3),(-Q563)^(1/3)),'OddsRatio_working_3-way'!AN563-'OddsRatio_working_3-way'!R563/3)</f>
        <v>-0.42622510559405075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1.3</v>
      </c>
      <c r="B564" s="4">
        <f>IF('True_Odds_Calculator_3-way'!B565="","",'True_Odds_Calculator_3-way'!B565)</f>
        <v>5.72</v>
      </c>
      <c r="C564" s="4">
        <f>IF('True_Odds_Calculator_3-way'!C565="","",'True_Odds_Calculator_3-way'!C565)</f>
        <v>10.99</v>
      </c>
      <c r="D564" s="9">
        <f t="shared" si="117"/>
        <v>0.75337958679864248</v>
      </c>
      <c r="E564" s="9">
        <f t="shared" si="118"/>
        <v>0.16259263200975971</v>
      </c>
      <c r="F564" s="9">
        <f t="shared" si="119"/>
        <v>8.4027781191598011E-2</v>
      </c>
      <c r="G564" s="9">
        <f t="shared" si="120"/>
        <v>1.0911737700483259</v>
      </c>
      <c r="H564" s="9">
        <f t="shared" si="121"/>
        <v>1.327352131014498</v>
      </c>
      <c r="I564" s="9">
        <f t="shared" si="122"/>
        <v>6.1503401946280967</v>
      </c>
      <c r="J564" s="9">
        <f t="shared" si="123"/>
        <v>11.900825962782777</v>
      </c>
      <c r="K564" s="11">
        <f t="shared" si="124"/>
        <v>0.76923076923076916</v>
      </c>
      <c r="L564" s="11">
        <f t="shared" si="125"/>
        <v>0.17482517482517484</v>
      </c>
      <c r="M564" s="11">
        <f t="shared" si="126"/>
        <v>9.0991810737033663E-2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-0.17309784776712778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0.18367228068354965</v>
      </c>
      <c r="Q564" s="11">
        <f>2*'OddsRatio_working_3-way'!K564*'OddsRatio_working_3-way'!L564*'OddsRatio_working_3-way'!M564</f>
        <v>2.4473321876555588E-2</v>
      </c>
      <c r="R564" s="11">
        <f t="shared" si="127"/>
        <v>0</v>
      </c>
      <c r="S564" s="11">
        <f t="shared" si="128"/>
        <v>-1.0610893379254944</v>
      </c>
      <c r="T564" s="11">
        <f t="shared" si="129"/>
        <v>-0.14138432217528243</v>
      </c>
      <c r="U564" s="11">
        <f>'OddsRatio_working_3-way'!S564-'OddsRatio_working_3-way'!R564^2/3</f>
        <v>-1.0610893379254944</v>
      </c>
      <c r="V564" s="11">
        <f>'OddsRatio_working_3-way'!S564*'OddsRatio_working_3-way'!R564/3-2*'OddsRatio_working_3-way'!R564^3/27-'OddsRatio_working_3-way'!T564</f>
        <v>0.14138432217528243</v>
      </c>
      <c r="W564" s="11">
        <f>'OddsRatio_working_3-way'!V564^2+4*'OddsRatio_working_3-way'!U564^3/27</f>
        <v>-0.15700183864919234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0.21035170857765598</v>
      </c>
      <c r="Y564" s="11">
        <f>IF('OddsRatio_working_3-way'!W564&gt;=0,IF('OddsRatio_working_3-way'!V564+SQRT('OddsRatio_working_3-way'!W564)&gt;0,0,PI()),ACOS('OddsRatio_working_3-way'!V564/(2*'OddsRatio_working_3-way'!X564)))</f>
        <v>1.2280589720742536</v>
      </c>
      <c r="Z564" s="11">
        <f>'OddsRatio_working_3-way'!X564^(1/3)*COS('OddsRatio_working_3-way'!Y564/3)</f>
        <v>0.54558688502416297</v>
      </c>
      <c r="AA564" s="11">
        <f>'OddsRatio_working_3-way'!X564^(1/3)*COS(('OddsRatio_working_3-way'!Y564+2*PI())/3)</f>
        <v>-0.47778990016098022</v>
      </c>
      <c r="AB564" s="11">
        <f>'OddsRatio_working_3-way'!X564^(1/3)*COS(('OddsRatio_working_3-way'!Y564+4*PI())/3)</f>
        <v>-6.7796984863182891E-2</v>
      </c>
      <c r="AC564" s="11">
        <f>'OddsRatio_working_3-way'!X564^(1/3)*SIN('OddsRatio_working_3-way'!Y564/3)</f>
        <v>0.23670952001302289</v>
      </c>
      <c r="AD564" s="11">
        <f>'OddsRatio_working_3-way'!X564^(1/3)*SIN(('OddsRatio_working_3-way'!Y564+2*PI())/3)</f>
        <v>0.35413734239603351</v>
      </c>
      <c r="AE564" s="11">
        <f>'OddsRatio_working_3-way'!X564^(1/3)*SIN(('OddsRatio_working_3-way'!Y564+4*PI())/3)</f>
        <v>-0.59084686240905626</v>
      </c>
      <c r="AF564" s="11">
        <f>-'OddsRatio_working_3-way'!U564/(3*'OddsRatio_working_3-way'!X564^(1/3))*COS(('OddsRatio_working_3-way'!Y564)/3)</f>
        <v>0.54558688502416286</v>
      </c>
      <c r="AG564" s="11">
        <f>-'OddsRatio_working_3-way'!U564/(3*'OddsRatio_working_3-way'!X564^(1/3))*COS(('OddsRatio_working_3-way'!Y564+2*PI())/3)</f>
        <v>-0.47778990016098011</v>
      </c>
      <c r="AH564" s="11">
        <f>-'OddsRatio_working_3-way'!U564/(3*'OddsRatio_working_3-way'!X564^(1/3))*COS(('OddsRatio_working_3-way'!Y564+4*PI())/3)</f>
        <v>-6.7796984863182891E-2</v>
      </c>
      <c r="AI564" s="11">
        <f>'OddsRatio_working_3-way'!U564/(3*'OddsRatio_working_3-way'!X564^(1/3))*SIN(('OddsRatio_working_3-way'!Y564)/3)</f>
        <v>-0.23670952001302284</v>
      </c>
      <c r="AJ564" s="11">
        <f>'OddsRatio_working_3-way'!U564/(3*'OddsRatio_working_3-way'!X564^(1/3))*SIN(('OddsRatio_working_3-way'!Y564+2*PI())/3)</f>
        <v>-0.35413734239603345</v>
      </c>
      <c r="AK564" s="11">
        <f>'OddsRatio_working_3-way'!U564/(3*'OddsRatio_working_3-way'!X564^(1/3))*SIN(('OddsRatio_working_3-way'!Y564+4*PI())/3)</f>
        <v>0.59084686240905615</v>
      </c>
      <c r="AL564" s="11">
        <f>'OddsRatio_working_3-way'!Z564+'OddsRatio_working_3-way'!AF564</f>
        <v>1.0911737700483259</v>
      </c>
      <c r="AM564" s="11">
        <f>'OddsRatio_working_3-way'!AA564+'OddsRatio_working_3-way'!AG564</f>
        <v>-0.95557980032196033</v>
      </c>
      <c r="AN564" s="11">
        <f>'OddsRatio_working_3-way'!AB564+'OddsRatio_working_3-way'!AH564</f>
        <v>-0.13559396972636578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1.0911737700483259</v>
      </c>
      <c r="AS564" s="11">
        <f>IF(('OddsRatio_working_3-way'!X564=0),IF(Q564&gt;0,-Q564^(1/3),(-Q564)^(1/3)),'OddsRatio_working_3-way'!AM564-'OddsRatio_working_3-way'!R564/3)</f>
        <v>-0.95557980032196033</v>
      </c>
      <c r="AT564" s="11">
        <f>IF(('OddsRatio_working_3-way'!X564=0),IF(Q564&gt;0,-Q564^(1/3),(-Q564)^(1/3)),'OddsRatio_working_3-way'!AN564-'OddsRatio_working_3-way'!R564/3)</f>
        <v>-0.13559396972636578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3.2</v>
      </c>
      <c r="B565" s="4">
        <f>IF('True_Odds_Calculator_3-way'!B566="","",'True_Odds_Calculator_3-way'!B566)</f>
        <v>3.1</v>
      </c>
      <c r="C565" s="4">
        <f>IF('True_Odds_Calculator_3-way'!C566="","",'True_Odds_Calculator_3-way'!C566)</f>
        <v>2.5499999999999998</v>
      </c>
      <c r="D565" s="9">
        <f t="shared" si="117"/>
        <v>0.3037996765520245</v>
      </c>
      <c r="E565" s="9">
        <f t="shared" si="118"/>
        <v>0.31372773803824394</v>
      </c>
      <c r="F565" s="9">
        <f t="shared" si="119"/>
        <v>0.38247258540973145</v>
      </c>
      <c r="G565" s="9">
        <f t="shared" si="120"/>
        <v>1.0416557913028615</v>
      </c>
      <c r="H565" s="9">
        <f t="shared" si="121"/>
        <v>3.2916427408662954</v>
      </c>
      <c r="I565" s="9">
        <f t="shared" si="122"/>
        <v>3.1874771617360094</v>
      </c>
      <c r="J565" s="9">
        <f t="shared" si="123"/>
        <v>2.6145664765194345</v>
      </c>
      <c r="K565" s="11">
        <f t="shared" si="124"/>
        <v>0.3125</v>
      </c>
      <c r="L565" s="11">
        <f t="shared" si="125"/>
        <v>0.32258064516129031</v>
      </c>
      <c r="M565" s="11">
        <f t="shared" si="126"/>
        <v>0.39215686274509809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-0.28308823529411753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0.23126185958254267</v>
      </c>
      <c r="Q565" s="11">
        <f>2*'OddsRatio_working_3-way'!K565*'OddsRatio_working_3-way'!L565*'OddsRatio_working_3-way'!M565</f>
        <v>7.9063883617963321E-2</v>
      </c>
      <c r="R565" s="11">
        <f t="shared" si="127"/>
        <v>0</v>
      </c>
      <c r="S565" s="11">
        <f t="shared" si="128"/>
        <v>-0.81692501047339783</v>
      </c>
      <c r="T565" s="11">
        <f t="shared" si="129"/>
        <v>-0.27929060187124716</v>
      </c>
      <c r="U565" s="11">
        <f>'OddsRatio_working_3-way'!S565-'OddsRatio_working_3-way'!R565^2/3</f>
        <v>-0.81692501047339783</v>
      </c>
      <c r="V565" s="11">
        <f>'OddsRatio_working_3-way'!S565*'OddsRatio_working_3-way'!R565/3-2*'OddsRatio_working_3-way'!R565^3/27-'OddsRatio_working_3-way'!T565</f>
        <v>0.27929060187124716</v>
      </c>
      <c r="W565" s="11">
        <f>'OddsRatio_working_3-way'!V565^2+4*'OddsRatio_working_3-way'!U565^3/27</f>
        <v>-2.7654060368019207E-3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0.14209912590372029</v>
      </c>
      <c r="Y565" s="11">
        <f>IF('OddsRatio_working_3-way'!W565&gt;=0,IF('OddsRatio_working_3-way'!V565+SQRT('OddsRatio_working_3-way'!W565)&gt;0,0,PI()),ACOS('OddsRatio_working_3-way'!V565/(2*'OddsRatio_working_3-way'!X565)))</f>
        <v>0.18610928368043611</v>
      </c>
      <c r="Z565" s="11">
        <f>'OddsRatio_working_3-way'!X565^(1/3)*COS('OddsRatio_working_3-way'!Y565/3)</f>
        <v>0.52082789565143073</v>
      </c>
      <c r="AA565" s="11">
        <f>'OddsRatio_working_3-way'!X565^(1/3)*COS(('OddsRatio_working_3-way'!Y565+2*PI())/3)</f>
        <v>-0.2884314415006729</v>
      </c>
      <c r="AB565" s="11">
        <f>'OddsRatio_working_3-way'!X565^(1/3)*COS(('OddsRatio_working_3-way'!Y565+4*PI())/3)</f>
        <v>-0.23239645415075791</v>
      </c>
      <c r="AC565" s="11">
        <f>'OddsRatio_working_3-way'!X565^(1/3)*SIN('OddsRatio_working_3-way'!Y565/3)</f>
        <v>3.2351815030510801E-2</v>
      </c>
      <c r="AD565" s="11">
        <f>'OddsRatio_working_3-way'!X565^(1/3)*SIN(('OddsRatio_working_3-way'!Y565+2*PI())/3)</f>
        <v>0.43487428111847437</v>
      </c>
      <c r="AE565" s="11">
        <f>'OddsRatio_working_3-way'!X565^(1/3)*SIN(('OddsRatio_working_3-way'!Y565+4*PI())/3)</f>
        <v>-0.46722609614898508</v>
      </c>
      <c r="AF565" s="11">
        <f>-'OddsRatio_working_3-way'!U565/(3*'OddsRatio_working_3-way'!X565^(1/3))*COS(('OddsRatio_working_3-way'!Y565)/3)</f>
        <v>0.52082789565143073</v>
      </c>
      <c r="AG565" s="11">
        <f>-'OddsRatio_working_3-way'!U565/(3*'OddsRatio_working_3-way'!X565^(1/3))*COS(('OddsRatio_working_3-way'!Y565+2*PI())/3)</f>
        <v>-0.2884314415006729</v>
      </c>
      <c r="AH565" s="11">
        <f>-'OddsRatio_working_3-way'!U565/(3*'OddsRatio_working_3-way'!X565^(1/3))*COS(('OddsRatio_working_3-way'!Y565+4*PI())/3)</f>
        <v>-0.23239645415075791</v>
      </c>
      <c r="AI565" s="11">
        <f>'OddsRatio_working_3-way'!U565/(3*'OddsRatio_working_3-way'!X565^(1/3))*SIN(('OddsRatio_working_3-way'!Y565)/3)</f>
        <v>-3.2351815030510801E-2</v>
      </c>
      <c r="AJ565" s="11">
        <f>'OddsRatio_working_3-way'!U565/(3*'OddsRatio_working_3-way'!X565^(1/3))*SIN(('OddsRatio_working_3-way'!Y565+2*PI())/3)</f>
        <v>-0.43487428111847437</v>
      </c>
      <c r="AK565" s="11">
        <f>'OddsRatio_working_3-way'!U565/(3*'OddsRatio_working_3-way'!X565^(1/3))*SIN(('OddsRatio_working_3-way'!Y565+4*PI())/3)</f>
        <v>0.46722609614898508</v>
      </c>
      <c r="AL565" s="11">
        <f>'OddsRatio_working_3-way'!Z565+'OddsRatio_working_3-way'!AF565</f>
        <v>1.0416557913028615</v>
      </c>
      <c r="AM565" s="11">
        <f>'OddsRatio_working_3-way'!AA565+'OddsRatio_working_3-way'!AG565</f>
        <v>-0.57686288300134581</v>
      </c>
      <c r="AN565" s="11">
        <f>'OddsRatio_working_3-way'!AB565+'OddsRatio_working_3-way'!AH565</f>
        <v>-0.46479290830151582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1.0416557913028615</v>
      </c>
      <c r="AS565" s="11">
        <f>IF(('OddsRatio_working_3-way'!X565=0),IF(Q565&gt;0,-Q565^(1/3),(-Q565)^(1/3)),'OddsRatio_working_3-way'!AM565-'OddsRatio_working_3-way'!R565/3)</f>
        <v>-0.57686288300134581</v>
      </c>
      <c r="AT565" s="11">
        <f>IF(('OddsRatio_working_3-way'!X565=0),IF(Q565&gt;0,-Q565^(1/3),(-Q565)^(1/3)),'OddsRatio_working_3-way'!AN565-'OddsRatio_working_3-way'!R565/3)</f>
        <v>-0.46479290830151582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2.84</v>
      </c>
      <c r="B566" s="4">
        <f>IF('True_Odds_Calculator_3-way'!B567="","",'True_Odds_Calculator_3-way'!B567)</f>
        <v>3.15</v>
      </c>
      <c r="C566" s="4">
        <f>IF('True_Odds_Calculator_3-way'!C567="","",'True_Odds_Calculator_3-way'!C567)</f>
        <v>2.8</v>
      </c>
      <c r="D566" s="9">
        <f t="shared" si="117"/>
        <v>0.34307213945711507</v>
      </c>
      <c r="E566" s="9">
        <f t="shared" si="118"/>
        <v>0.3088853113638112</v>
      </c>
      <c r="F566" s="9">
        <f t="shared" si="119"/>
        <v>0.34804254917907373</v>
      </c>
      <c r="G566" s="9">
        <f t="shared" si="120"/>
        <v>1.0406732873429398</v>
      </c>
      <c r="H566" s="9">
        <f t="shared" si="121"/>
        <v>2.9148388487110091</v>
      </c>
      <c r="I566" s="9">
        <f t="shared" si="122"/>
        <v>3.2374475677873211</v>
      </c>
      <c r="J566" s="9">
        <f t="shared" si="123"/>
        <v>2.8732119172172919</v>
      </c>
      <c r="K566" s="11">
        <f t="shared" si="124"/>
        <v>0.35211267605633806</v>
      </c>
      <c r="L566" s="11">
        <f t="shared" si="125"/>
        <v>0.31746031746031744</v>
      </c>
      <c r="M566" s="11">
        <f t="shared" si="126"/>
        <v>0.35714285714285715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-0.28427709111813737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0.23114879754718787</v>
      </c>
      <c r="Q566" s="11">
        <f>2*'OddsRatio_working_3-way'!K566*'OddsRatio_working_3-way'!L566*'OddsRatio_working_3-way'!M566</f>
        <v>7.9844144230462141E-2</v>
      </c>
      <c r="R566" s="11">
        <f t="shared" si="127"/>
        <v>0</v>
      </c>
      <c r="S566" s="11">
        <f t="shared" si="128"/>
        <v>-0.81311088641725648</v>
      </c>
      <c r="T566" s="11">
        <f t="shared" si="129"/>
        <v>-0.28086731827884509</v>
      </c>
      <c r="U566" s="11">
        <f>'OddsRatio_working_3-way'!S566-'OddsRatio_working_3-way'!R566^2/3</f>
        <v>-0.81311088641725648</v>
      </c>
      <c r="V566" s="11">
        <f>'OddsRatio_working_3-way'!S566*'OddsRatio_working_3-way'!R566/3-2*'OddsRatio_working_3-way'!R566^3/27-'OddsRatio_working_3-way'!T566</f>
        <v>0.28086731827884509</v>
      </c>
      <c r="W566" s="11">
        <f>'OddsRatio_working_3-way'!V566^2+4*'OddsRatio_working_3-way'!U566^3/27</f>
        <v>-7.5617240341235847E-4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0.14110512294080824</v>
      </c>
      <c r="Y566" s="11">
        <f>IF('OddsRatio_working_3-way'!W566&gt;=0,IF('OddsRatio_working_3-way'!V566+SQRT('OddsRatio_working_3-way'!W566)&gt;0,0,PI()),ACOS('OddsRatio_working_3-way'!V566/(2*'OddsRatio_working_3-way'!X566)))</f>
        <v>9.7594935116612325E-2</v>
      </c>
      <c r="Z566" s="11">
        <f>'OddsRatio_working_3-way'!X566^(1/3)*COS('OddsRatio_working_3-way'!Y566/3)</f>
        <v>0.52033664367146992</v>
      </c>
      <c r="AA566" s="11">
        <f>'OddsRatio_working_3-way'!X566^(1/3)*COS(('OddsRatio_working_3-way'!Y566+2*PI())/3)</f>
        <v>-0.27483305994612772</v>
      </c>
      <c r="AB566" s="11">
        <f>'OddsRatio_working_3-way'!X566^(1/3)*COS(('OddsRatio_working_3-way'!Y566+4*PI())/3)</f>
        <v>-0.24550358372534234</v>
      </c>
      <c r="AC566" s="11">
        <f>'OddsRatio_working_3-way'!X566^(1/3)*SIN('OddsRatio_working_3-way'!Y566/3)</f>
        <v>1.6933380991261307E-2</v>
      </c>
      <c r="AD566" s="11">
        <f>'OddsRatio_working_3-way'!X566^(1/3)*SIN(('OddsRatio_working_3-way'!Y566+2*PI())/3)</f>
        <v>0.44215806144379377</v>
      </c>
      <c r="AE566" s="11">
        <f>'OddsRatio_working_3-way'!X566^(1/3)*SIN(('OddsRatio_working_3-way'!Y566+4*PI())/3)</f>
        <v>-0.4590914424350549</v>
      </c>
      <c r="AF566" s="11">
        <f>-'OddsRatio_working_3-way'!U566/(3*'OddsRatio_working_3-way'!X566^(1/3))*COS(('OddsRatio_working_3-way'!Y566)/3)</f>
        <v>0.52033664367146992</v>
      </c>
      <c r="AG566" s="11">
        <f>-'OddsRatio_working_3-way'!U566/(3*'OddsRatio_working_3-way'!X566^(1/3))*COS(('OddsRatio_working_3-way'!Y566+2*PI())/3)</f>
        <v>-0.27483305994612772</v>
      </c>
      <c r="AH566" s="11">
        <f>-'OddsRatio_working_3-way'!U566/(3*'OddsRatio_working_3-way'!X566^(1/3))*COS(('OddsRatio_working_3-way'!Y566+4*PI())/3)</f>
        <v>-0.24550358372534234</v>
      </c>
      <c r="AI566" s="11">
        <f>'OddsRatio_working_3-way'!U566/(3*'OddsRatio_working_3-way'!X566^(1/3))*SIN(('OddsRatio_working_3-way'!Y566)/3)</f>
        <v>-1.6933380991261307E-2</v>
      </c>
      <c r="AJ566" s="11">
        <f>'OddsRatio_working_3-way'!U566/(3*'OddsRatio_working_3-way'!X566^(1/3))*SIN(('OddsRatio_working_3-way'!Y566+2*PI())/3)</f>
        <v>-0.44215806144379377</v>
      </c>
      <c r="AK566" s="11">
        <f>'OddsRatio_working_3-way'!U566/(3*'OddsRatio_working_3-way'!X566^(1/3))*SIN(('OddsRatio_working_3-way'!Y566+4*PI())/3)</f>
        <v>0.4590914424350549</v>
      </c>
      <c r="AL566" s="11">
        <f>'OddsRatio_working_3-way'!Z566+'OddsRatio_working_3-way'!AF566</f>
        <v>1.0406732873429398</v>
      </c>
      <c r="AM566" s="11">
        <f>'OddsRatio_working_3-way'!AA566+'OddsRatio_working_3-way'!AG566</f>
        <v>-0.54966611989225544</v>
      </c>
      <c r="AN566" s="11">
        <f>'OddsRatio_working_3-way'!AB566+'OddsRatio_working_3-way'!AH566</f>
        <v>-0.49100716745068468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1.0406732873429398</v>
      </c>
      <c r="AS566" s="11">
        <f>IF(('OddsRatio_working_3-way'!X566=0),IF(Q566&gt;0,-Q566^(1/3),(-Q566)^(1/3)),'OddsRatio_working_3-way'!AM566-'OddsRatio_working_3-way'!R566/3)</f>
        <v>-0.54966611989225544</v>
      </c>
      <c r="AT566" s="11">
        <f>IF(('OddsRatio_working_3-way'!X566=0),IF(Q566&gt;0,-Q566^(1/3),(-Q566)^(1/3)),'OddsRatio_working_3-way'!AN566-'OddsRatio_working_3-way'!R566/3)</f>
        <v>-0.49100716745068468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3.91</v>
      </c>
      <c r="B567" s="4">
        <f>IF('True_Odds_Calculator_3-way'!B568="","",'True_Odds_Calculator_3-way'!B568)</f>
        <v>3.89</v>
      </c>
      <c r="C567" s="4">
        <f>IF('True_Odds_Calculator_3-way'!C568="","",'True_Odds_Calculator_3-way'!C568)</f>
        <v>1.89</v>
      </c>
      <c r="D567" s="9">
        <f t="shared" si="117"/>
        <v>0.24318896950231864</v>
      </c>
      <c r="E567" s="9">
        <f t="shared" si="118"/>
        <v>0.24446051876087127</v>
      </c>
      <c r="F567" s="9">
        <f t="shared" si="119"/>
        <v>0.51235051173681023</v>
      </c>
      <c r="G567" s="9">
        <f t="shared" si="120"/>
        <v>1.0694256388503205</v>
      </c>
      <c r="H567" s="9">
        <f t="shared" si="121"/>
        <v>4.1120286090544322</v>
      </c>
      <c r="I567" s="9">
        <f t="shared" si="122"/>
        <v>4.0906400962774265</v>
      </c>
      <c r="J567" s="9">
        <f t="shared" si="123"/>
        <v>1.9517888185767849</v>
      </c>
      <c r="K567" s="11">
        <f t="shared" si="124"/>
        <v>0.25575447570332482</v>
      </c>
      <c r="L567" s="11">
        <f t="shared" si="125"/>
        <v>0.25706940874035988</v>
      </c>
      <c r="M567" s="11">
        <f t="shared" si="126"/>
        <v>0.52910052910052918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-0.2603710386207313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0.23272227560224193</v>
      </c>
      <c r="Q567" s="11">
        <f>2*'OddsRatio_working_3-way'!K567*'OddsRatio_working_3-way'!L567*'OddsRatio_working_3-way'!M567</f>
        <v>6.9573176562703135E-2</v>
      </c>
      <c r="R567" s="11">
        <f t="shared" si="127"/>
        <v>0</v>
      </c>
      <c r="S567" s="11">
        <f t="shared" si="128"/>
        <v>-0.89381014430424477</v>
      </c>
      <c r="T567" s="11">
        <f t="shared" si="129"/>
        <v>-0.26720781593549925</v>
      </c>
      <c r="U567" s="11">
        <f>'OddsRatio_working_3-way'!S567-'OddsRatio_working_3-way'!R567^2/3</f>
        <v>-0.89381014430424477</v>
      </c>
      <c r="V567" s="11">
        <f>'OddsRatio_working_3-way'!S567*'OddsRatio_working_3-way'!R567/3-2*'OddsRatio_working_3-way'!R567^3/27-'OddsRatio_working_3-way'!T567</f>
        <v>0.26720781593549925</v>
      </c>
      <c r="W567" s="11">
        <f>'OddsRatio_working_3-way'!V567^2+4*'OddsRatio_working_3-way'!U567^3/27</f>
        <v>-3.4386925643096714E-2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0.16262452347364187</v>
      </c>
      <c r="Y567" s="11">
        <f>IF('OddsRatio_working_3-way'!W567&gt;=0,IF('OddsRatio_working_3-way'!V567+SQRT('OddsRatio_working_3-way'!W567)&gt;0,0,PI()),ACOS('OddsRatio_working_3-way'!V567/(2*'OddsRatio_working_3-way'!X567)))</f>
        <v>0.6066748661675484</v>
      </c>
      <c r="Z567" s="11">
        <f>'OddsRatio_working_3-way'!X567^(1/3)*COS('OddsRatio_working_3-way'!Y567/3)</f>
        <v>0.53471281942516014</v>
      </c>
      <c r="AA567" s="11">
        <f>'OddsRatio_working_3-way'!X567^(1/3)*COS(('OddsRatio_working_3-way'!Y567+2*PI())/3)</f>
        <v>-0.36229948019620306</v>
      </c>
      <c r="AB567" s="11">
        <f>'OddsRatio_working_3-way'!X567^(1/3)*COS(('OddsRatio_working_3-way'!Y567+4*PI())/3)</f>
        <v>-0.17241333922895724</v>
      </c>
      <c r="AC567" s="11">
        <f>'OddsRatio_working_3-way'!X567^(1/3)*SIN('OddsRatio_working_3-way'!Y567/3)</f>
        <v>0.10963081460281868</v>
      </c>
      <c r="AD567" s="11">
        <f>'OddsRatio_working_3-way'!X567^(1/3)*SIN(('OddsRatio_working_3-way'!Y567+2*PI())/3)</f>
        <v>0.40825947804998064</v>
      </c>
      <c r="AE567" s="11">
        <f>'OddsRatio_working_3-way'!X567^(1/3)*SIN(('OddsRatio_working_3-way'!Y567+4*PI())/3)</f>
        <v>-0.51789029265279929</v>
      </c>
      <c r="AF567" s="11">
        <f>-'OddsRatio_working_3-way'!U567/(3*'OddsRatio_working_3-way'!X567^(1/3))*COS(('OddsRatio_working_3-way'!Y567)/3)</f>
        <v>0.53471281942516025</v>
      </c>
      <c r="AG567" s="11">
        <f>-'OddsRatio_working_3-way'!U567/(3*'OddsRatio_working_3-way'!X567^(1/3))*COS(('OddsRatio_working_3-way'!Y567+2*PI())/3)</f>
        <v>-0.36229948019620317</v>
      </c>
      <c r="AH567" s="11">
        <f>-'OddsRatio_working_3-way'!U567/(3*'OddsRatio_working_3-way'!X567^(1/3))*COS(('OddsRatio_working_3-way'!Y567+4*PI())/3)</f>
        <v>-0.17241333922895727</v>
      </c>
      <c r="AI567" s="11">
        <f>'OddsRatio_working_3-way'!U567/(3*'OddsRatio_working_3-way'!X567^(1/3))*SIN(('OddsRatio_working_3-way'!Y567)/3)</f>
        <v>-0.10963081460281869</v>
      </c>
      <c r="AJ567" s="11">
        <f>'OddsRatio_working_3-way'!U567/(3*'OddsRatio_working_3-way'!X567^(1/3))*SIN(('OddsRatio_working_3-way'!Y567+2*PI())/3)</f>
        <v>-0.4082594780499807</v>
      </c>
      <c r="AK567" s="11">
        <f>'OddsRatio_working_3-way'!U567/(3*'OddsRatio_working_3-way'!X567^(1/3))*SIN(('OddsRatio_working_3-way'!Y567+4*PI())/3)</f>
        <v>0.5178902926527994</v>
      </c>
      <c r="AL567" s="11">
        <f>'OddsRatio_working_3-way'!Z567+'OddsRatio_working_3-way'!AF567</f>
        <v>1.0694256388503205</v>
      </c>
      <c r="AM567" s="11">
        <f>'OddsRatio_working_3-way'!AA567+'OddsRatio_working_3-way'!AG567</f>
        <v>-0.72459896039240623</v>
      </c>
      <c r="AN567" s="11">
        <f>'OddsRatio_working_3-way'!AB567+'OddsRatio_working_3-way'!AH567</f>
        <v>-0.34482667845791448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1.0694256388503205</v>
      </c>
      <c r="AS567" s="11">
        <f>IF(('OddsRatio_working_3-way'!X567=0),IF(Q567&gt;0,-Q567^(1/3),(-Q567)^(1/3)),'OddsRatio_working_3-way'!AM567-'OddsRatio_working_3-way'!R567/3)</f>
        <v>-0.72459896039240623</v>
      </c>
      <c r="AT567" s="11">
        <f>IF(('OddsRatio_working_3-way'!X567=0),IF(Q567&gt;0,-Q567^(1/3),(-Q567)^(1/3)),'OddsRatio_working_3-way'!AN567-'OddsRatio_working_3-way'!R567/3)</f>
        <v>-0.34482667845791448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2.39</v>
      </c>
      <c r="B568" s="4">
        <f>IF('True_Odds_Calculator_3-way'!B569="","",'True_Odds_Calculator_3-way'!B569)</f>
        <v>3.33</v>
      </c>
      <c r="C568" s="4">
        <f>IF('True_Odds_Calculator_3-way'!C569="","",'True_Odds_Calculator_3-way'!C569)</f>
        <v>3.11</v>
      </c>
      <c r="D568" s="9">
        <f t="shared" si="117"/>
        <v>0.40376521304672175</v>
      </c>
      <c r="E568" s="9">
        <f t="shared" si="118"/>
        <v>0.28774414486325428</v>
      </c>
      <c r="F568" s="9">
        <f t="shared" si="119"/>
        <v>0.30849064209002386</v>
      </c>
      <c r="G568" s="9">
        <f t="shared" si="120"/>
        <v>1.0623646516194776</v>
      </c>
      <c r="H568" s="9">
        <f t="shared" si="121"/>
        <v>2.4766868657510743</v>
      </c>
      <c r="I568" s="9">
        <f t="shared" si="122"/>
        <v>3.4753096382733824</v>
      </c>
      <c r="J568" s="9">
        <f t="shared" si="123"/>
        <v>3.241589414917097</v>
      </c>
      <c r="K568" s="11">
        <f t="shared" si="124"/>
        <v>0.41841004184100417</v>
      </c>
      <c r="L568" s="11">
        <f t="shared" si="125"/>
        <v>0.3003003003003003</v>
      </c>
      <c r="M568" s="11">
        <f t="shared" si="126"/>
        <v>0.32154340836012862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-0.27608998496539028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0.23554073790186209</v>
      </c>
      <c r="Q568" s="11">
        <f>2*'OddsRatio_working_3-way'!K568*'OddsRatio_working_3-way'!L568*'OddsRatio_working_3-way'!M568</f>
        <v>8.080299756496126E-2</v>
      </c>
      <c r="R568" s="11">
        <f t="shared" si="127"/>
        <v>0</v>
      </c>
      <c r="S568" s="11">
        <f t="shared" si="128"/>
        <v>-0.8531303224613116</v>
      </c>
      <c r="T568" s="11">
        <f t="shared" si="129"/>
        <v>-0.29266906430919781</v>
      </c>
      <c r="U568" s="11">
        <f>'OddsRatio_working_3-way'!S568-'OddsRatio_working_3-way'!R568^2/3</f>
        <v>-0.8531303224613116</v>
      </c>
      <c r="V568" s="11">
        <f>'OddsRatio_working_3-way'!S568*'OddsRatio_working_3-way'!R568/3-2*'OddsRatio_working_3-way'!R568^3/27-'OddsRatio_working_3-way'!T568</f>
        <v>0.29266906430919781</v>
      </c>
      <c r="W568" s="11">
        <f>'OddsRatio_working_3-way'!V568^2+4*'OddsRatio_working_3-way'!U568^3/27</f>
        <v>-6.3351879595465316E-3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0.15164957069109022</v>
      </c>
      <c r="Y568" s="11">
        <f>IF('OddsRatio_working_3-way'!W568&gt;=0,IF('OddsRatio_working_3-way'!V568+SQRT('OddsRatio_working_3-way'!W568)&gt;0,0,PI()),ACOS('OddsRatio_working_3-way'!V568/(2*'OddsRatio_working_3-way'!X568)))</f>
        <v>0.26553653222954088</v>
      </c>
      <c r="Z568" s="11">
        <f>'OddsRatio_working_3-way'!X568^(1/3)*COS('OddsRatio_working_3-way'!Y568/3)</f>
        <v>0.53118232580973879</v>
      </c>
      <c r="AA568" s="11">
        <f>'OddsRatio_working_3-way'!X568^(1/3)*COS(('OddsRatio_working_3-way'!Y568+2*PI())/3)</f>
        <v>-0.30641496938889778</v>
      </c>
      <c r="AB568" s="11">
        <f>'OddsRatio_working_3-way'!X568^(1/3)*COS(('OddsRatio_working_3-way'!Y568+4*PI())/3)</f>
        <v>-0.224767356420841</v>
      </c>
      <c r="AC568" s="11">
        <f>'OddsRatio_working_3-way'!X568^(1/3)*SIN('OddsRatio_working_3-way'!Y568/3)</f>
        <v>4.7139271325797948E-2</v>
      </c>
      <c r="AD568" s="11">
        <f>'OddsRatio_working_3-way'!X568^(1/3)*SIN(('OddsRatio_working_3-way'!Y568+2*PI())/3)</f>
        <v>0.43644775252963713</v>
      </c>
      <c r="AE568" s="11">
        <f>'OddsRatio_working_3-way'!X568^(1/3)*SIN(('OddsRatio_working_3-way'!Y568+4*PI())/3)</f>
        <v>-0.48358702385543517</v>
      </c>
      <c r="AF568" s="11">
        <f>-'OddsRatio_working_3-way'!U568/(3*'OddsRatio_working_3-way'!X568^(1/3))*COS(('OddsRatio_working_3-way'!Y568)/3)</f>
        <v>0.53118232580973868</v>
      </c>
      <c r="AG568" s="11">
        <f>-'OddsRatio_working_3-way'!U568/(3*'OddsRatio_working_3-way'!X568^(1/3))*COS(('OddsRatio_working_3-way'!Y568+2*PI())/3)</f>
        <v>-0.30641496938889773</v>
      </c>
      <c r="AH568" s="11">
        <f>-'OddsRatio_working_3-way'!U568/(3*'OddsRatio_working_3-way'!X568^(1/3))*COS(('OddsRatio_working_3-way'!Y568+4*PI())/3)</f>
        <v>-0.22476735642084095</v>
      </c>
      <c r="AI568" s="11">
        <f>'OddsRatio_working_3-way'!U568/(3*'OddsRatio_working_3-way'!X568^(1/3))*SIN(('OddsRatio_working_3-way'!Y568)/3)</f>
        <v>-4.7139271325797941E-2</v>
      </c>
      <c r="AJ568" s="11">
        <f>'OddsRatio_working_3-way'!U568/(3*'OddsRatio_working_3-way'!X568^(1/3))*SIN(('OddsRatio_working_3-way'!Y568+2*PI())/3)</f>
        <v>-0.43644775252963708</v>
      </c>
      <c r="AK568" s="11">
        <f>'OddsRatio_working_3-way'!U568/(3*'OddsRatio_working_3-way'!X568^(1/3))*SIN(('OddsRatio_working_3-way'!Y568+4*PI())/3)</f>
        <v>0.48358702385543506</v>
      </c>
      <c r="AL568" s="11">
        <f>'OddsRatio_working_3-way'!Z568+'OddsRatio_working_3-way'!AF568</f>
        <v>1.0623646516194776</v>
      </c>
      <c r="AM568" s="11">
        <f>'OddsRatio_working_3-way'!AA568+'OddsRatio_working_3-way'!AG568</f>
        <v>-0.61282993877779557</v>
      </c>
      <c r="AN568" s="11">
        <f>'OddsRatio_working_3-way'!AB568+'OddsRatio_working_3-way'!AH568</f>
        <v>-0.44953471284168195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1.0623646516194776</v>
      </c>
      <c r="AS568" s="11">
        <f>IF(('OddsRatio_working_3-way'!X568=0),IF(Q568&gt;0,-Q568^(1/3),(-Q568)^(1/3)),'OddsRatio_working_3-way'!AM568-'OddsRatio_working_3-way'!R568/3)</f>
        <v>-0.61282993877779557</v>
      </c>
      <c r="AT568" s="11">
        <f>IF(('OddsRatio_working_3-way'!X568=0),IF(Q568&gt;0,-Q568^(1/3),(-Q568)^(1/3)),'OddsRatio_working_3-way'!AN568-'OddsRatio_working_3-way'!R568/3)</f>
        <v>-0.44953471284168195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1.67</v>
      </c>
      <c r="B569" s="4">
        <f>IF('True_Odds_Calculator_3-way'!B570="","",'True_Odds_Calculator_3-way'!B570)</f>
        <v>3.84</v>
      </c>
      <c r="C569" s="4">
        <f>IF('True_Odds_Calculator_3-way'!C570="","",'True_Odds_Calculator_3-way'!C570)</f>
        <v>5.46</v>
      </c>
      <c r="D569" s="9">
        <f t="shared" si="117"/>
        <v>0.58104737632739745</v>
      </c>
      <c r="E569" s="9">
        <f t="shared" si="118"/>
        <v>0.24652969296834332</v>
      </c>
      <c r="F569" s="9">
        <f t="shared" si="119"/>
        <v>0.17242293070425921</v>
      </c>
      <c r="G569" s="9">
        <f t="shared" si="120"/>
        <v>1.0761642662329325</v>
      </c>
      <c r="H569" s="9">
        <f t="shared" si="121"/>
        <v>1.7210300583760645</v>
      </c>
      <c r="I569" s="9">
        <f t="shared" si="122"/>
        <v>4.0563065161015279</v>
      </c>
      <c r="J569" s="9">
        <f t="shared" si="123"/>
        <v>5.7996926273988798</v>
      </c>
      <c r="K569" s="11">
        <f t="shared" si="124"/>
        <v>0.5988023952095809</v>
      </c>
      <c r="L569" s="11">
        <f t="shared" si="125"/>
        <v>0.26041666666666669</v>
      </c>
      <c r="M569" s="11">
        <f t="shared" si="126"/>
        <v>0.18315018315018314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-0.24237491134946221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0.22762396452516215</v>
      </c>
      <c r="Q569" s="11">
        <f>2*'OddsRatio_working_3-way'!K569*'OddsRatio_working_3-way'!L569*'OddsRatio_working_3-way'!M569</f>
        <v>5.7120191850730771E-2</v>
      </c>
      <c r="R569" s="11">
        <f t="shared" si="127"/>
        <v>0</v>
      </c>
      <c r="S569" s="11">
        <f t="shared" si="128"/>
        <v>-0.9391399598986061</v>
      </c>
      <c r="T569" s="11">
        <f t="shared" si="129"/>
        <v>-0.23566874777882207</v>
      </c>
      <c r="U569" s="11">
        <f>'OddsRatio_working_3-way'!S569-'OddsRatio_working_3-way'!R569^2/3</f>
        <v>-0.9391399598986061</v>
      </c>
      <c r="V569" s="11">
        <f>'OddsRatio_working_3-way'!S569*'OddsRatio_working_3-way'!R569/3-2*'OddsRatio_working_3-way'!R569^3/27-'OddsRatio_working_3-way'!T569</f>
        <v>0.23566874777882207</v>
      </c>
      <c r="W569" s="11">
        <f>'OddsRatio_working_3-way'!V569^2+4*'OddsRatio_working_3-way'!U569^3/27</f>
        <v>-6.7172284421042311E-2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0.17515139387161635</v>
      </c>
      <c r="Y569" s="11">
        <f>IF('OddsRatio_working_3-way'!W569&gt;=0,IF('OddsRatio_working_3-way'!V569+SQRT('OddsRatio_working_3-way'!W569)&gt;0,0,PI()),ACOS('OddsRatio_working_3-way'!V569/(2*'OddsRatio_working_3-way'!X569)))</f>
        <v>0.83286709233704914</v>
      </c>
      <c r="Z569" s="11">
        <f>'OddsRatio_working_3-way'!X569^(1/3)*COS('OddsRatio_working_3-way'!Y569/3)</f>
        <v>0.53808213311646613</v>
      </c>
      <c r="AA569" s="11">
        <f>'OddsRatio_working_3-way'!X569^(1/3)*COS(('OddsRatio_working_3-way'!Y569+2*PI())/3)</f>
        <v>-0.40184055258990675</v>
      </c>
      <c r="AB569" s="11">
        <f>'OddsRatio_working_3-way'!X569^(1/3)*COS(('OddsRatio_working_3-way'!Y569+4*PI())/3)</f>
        <v>-0.13624158052655949</v>
      </c>
      <c r="AC569" s="11">
        <f>'OddsRatio_working_3-way'!X569^(1/3)*SIN('OddsRatio_working_3-way'!Y569/3)</f>
        <v>0.15334363801726142</v>
      </c>
      <c r="AD569" s="11">
        <f>'OddsRatio_working_3-way'!X569^(1/3)*SIN(('OddsRatio_working_3-way'!Y569+2*PI())/3)</f>
        <v>0.38932097759274892</v>
      </c>
      <c r="AE569" s="11">
        <f>'OddsRatio_working_3-way'!X569^(1/3)*SIN(('OddsRatio_working_3-way'!Y569+4*PI())/3)</f>
        <v>-0.54266461561001045</v>
      </c>
      <c r="AF569" s="11">
        <f>-'OddsRatio_working_3-way'!U569/(3*'OddsRatio_working_3-way'!X569^(1/3))*COS(('OddsRatio_working_3-way'!Y569)/3)</f>
        <v>0.53808213311646624</v>
      </c>
      <c r="AG569" s="11">
        <f>-'OddsRatio_working_3-way'!U569/(3*'OddsRatio_working_3-way'!X569^(1/3))*COS(('OddsRatio_working_3-way'!Y569+2*PI())/3)</f>
        <v>-0.40184055258990681</v>
      </c>
      <c r="AH569" s="11">
        <f>-'OddsRatio_working_3-way'!U569/(3*'OddsRatio_working_3-way'!X569^(1/3))*COS(('OddsRatio_working_3-way'!Y569+4*PI())/3)</f>
        <v>-0.13624158052655952</v>
      </c>
      <c r="AI569" s="11">
        <f>'OddsRatio_working_3-way'!U569/(3*'OddsRatio_working_3-way'!X569^(1/3))*SIN(('OddsRatio_working_3-way'!Y569)/3)</f>
        <v>-0.15334363801726145</v>
      </c>
      <c r="AJ569" s="11">
        <f>'OddsRatio_working_3-way'!U569/(3*'OddsRatio_working_3-way'!X569^(1/3))*SIN(('OddsRatio_working_3-way'!Y569+2*PI())/3)</f>
        <v>-0.38932097759274903</v>
      </c>
      <c r="AK569" s="11">
        <f>'OddsRatio_working_3-way'!U569/(3*'OddsRatio_working_3-way'!X569^(1/3))*SIN(('OddsRatio_working_3-way'!Y569+4*PI())/3)</f>
        <v>0.54266461561001056</v>
      </c>
      <c r="AL569" s="11">
        <f>'OddsRatio_working_3-way'!Z569+'OddsRatio_working_3-way'!AF569</f>
        <v>1.0761642662329325</v>
      </c>
      <c r="AM569" s="11">
        <f>'OddsRatio_working_3-way'!AA569+'OddsRatio_working_3-way'!AG569</f>
        <v>-0.80368110517981362</v>
      </c>
      <c r="AN569" s="11">
        <f>'OddsRatio_working_3-way'!AB569+'OddsRatio_working_3-way'!AH569</f>
        <v>-0.27248316105311898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1.0761642662329325</v>
      </c>
      <c r="AS569" s="11">
        <f>IF(('OddsRatio_working_3-way'!X569=0),IF(Q569&gt;0,-Q569^(1/3),(-Q569)^(1/3)),'OddsRatio_working_3-way'!AM569-'OddsRatio_working_3-way'!R569/3)</f>
        <v>-0.80368110517981362</v>
      </c>
      <c r="AT569" s="11">
        <f>IF(('OddsRatio_working_3-way'!X569=0),IF(Q569&gt;0,-Q569^(1/3),(-Q569)^(1/3)),'OddsRatio_working_3-way'!AN569-'OddsRatio_working_3-way'!R569/3)</f>
        <v>-0.27248316105311898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2.74</v>
      </c>
      <c r="B570" s="4">
        <f>IF('True_Odds_Calculator_3-way'!B571="","",'True_Odds_Calculator_3-way'!B571)</f>
        <v>3.59</v>
      </c>
      <c r="C570" s="4">
        <f>IF('True_Odds_Calculator_3-way'!C571="","",'True_Odds_Calculator_3-way'!C571)</f>
        <v>2.5299999999999998</v>
      </c>
      <c r="D570" s="9">
        <f t="shared" si="117"/>
        <v>0.35157507142167105</v>
      </c>
      <c r="E570" s="9">
        <f t="shared" si="118"/>
        <v>0.26700025608536787</v>
      </c>
      <c r="F570" s="9">
        <f t="shared" si="119"/>
        <v>0.3814246724929613</v>
      </c>
      <c r="G570" s="9">
        <f t="shared" si="120"/>
        <v>1.0599670887448007</v>
      </c>
      <c r="H570" s="9">
        <f t="shared" si="121"/>
        <v>2.8443427344159535</v>
      </c>
      <c r="I570" s="9">
        <f t="shared" si="122"/>
        <v>3.7453147598490335</v>
      </c>
      <c r="J570" s="9">
        <f t="shared" si="123"/>
        <v>2.6217496457795444</v>
      </c>
      <c r="K570" s="11">
        <f t="shared" si="124"/>
        <v>0.36496350364963503</v>
      </c>
      <c r="L570" s="11">
        <f t="shared" si="125"/>
        <v>0.2785515320334262</v>
      </c>
      <c r="M570" s="11">
        <f t="shared" si="126"/>
        <v>0.39525691699604748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-0.27706068945221052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0.2354681021487951</v>
      </c>
      <c r="Q570" s="11">
        <f>2*'OddsRatio_working_3-way'!K570*'OddsRatio_working_3-way'!L570*'OddsRatio_working_3-way'!M570</f>
        <v>8.0364539982523936E-2</v>
      </c>
      <c r="R570" s="11">
        <f t="shared" si="127"/>
        <v>0</v>
      </c>
      <c r="S570" s="11">
        <f t="shared" si="128"/>
        <v>-0.84987914602519021</v>
      </c>
      <c r="T570" s="11">
        <f t="shared" si="129"/>
        <v>-0.29006114198811955</v>
      </c>
      <c r="U570" s="11">
        <f>'OddsRatio_working_3-way'!S570-'OddsRatio_working_3-way'!R570^2/3</f>
        <v>-0.84987914602519021</v>
      </c>
      <c r="V570" s="11">
        <f>'OddsRatio_working_3-way'!S570*'OddsRatio_working_3-way'!R570/3-2*'OddsRatio_working_3-way'!R570^3/27-'OddsRatio_working_3-way'!T570</f>
        <v>0.29006114198811955</v>
      </c>
      <c r="W570" s="11">
        <f>'OddsRatio_working_3-way'!V570^2+4*'OddsRatio_working_3-way'!U570^3/27</f>
        <v>-6.807213353337116E-3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0.15078351985942393</v>
      </c>
      <c r="Y570" s="11">
        <f>IF('OddsRatio_working_3-way'!W570&gt;=0,IF('OddsRatio_working_3-way'!V570+SQRT('OddsRatio_working_3-way'!W570)&gt;0,0,PI()),ACOS('OddsRatio_working_3-way'!V570/(2*'OddsRatio_working_3-way'!X570)))</f>
        <v>0.27712385138359741</v>
      </c>
      <c r="Z570" s="11">
        <f>'OddsRatio_working_3-way'!X570^(1/3)*COS('OddsRatio_working_3-way'!Y570/3)</f>
        <v>0.52998354437240036</v>
      </c>
      <c r="AA570" s="11">
        <f>'OddsRatio_working_3-way'!X570^(1/3)*COS(('OddsRatio_working_3-way'!Y570+2*PI())/3)</f>
        <v>-0.30751080941834502</v>
      </c>
      <c r="AB570" s="11">
        <f>'OddsRatio_working_3-way'!X570^(1/3)*COS(('OddsRatio_working_3-way'!Y570+4*PI())/3)</f>
        <v>-0.2224727349540552</v>
      </c>
      <c r="AC570" s="11">
        <f>'OddsRatio_working_3-way'!X570^(1/3)*SIN('OddsRatio_working_3-way'!Y570/3)</f>
        <v>4.9096755183325111E-2</v>
      </c>
      <c r="AD570" s="11">
        <f>'OddsRatio_working_3-way'!X570^(1/3)*SIN(('OddsRatio_working_3-way'!Y570+2*PI())/3)</f>
        <v>0.4344308354225534</v>
      </c>
      <c r="AE570" s="11">
        <f>'OddsRatio_working_3-way'!X570^(1/3)*SIN(('OddsRatio_working_3-way'!Y570+4*PI())/3)</f>
        <v>-0.48352759060587858</v>
      </c>
      <c r="AF570" s="11">
        <f>-'OddsRatio_working_3-way'!U570/(3*'OddsRatio_working_3-way'!X570^(1/3))*COS(('OddsRatio_working_3-way'!Y570)/3)</f>
        <v>0.52998354437240036</v>
      </c>
      <c r="AG570" s="11">
        <f>-'OddsRatio_working_3-way'!U570/(3*'OddsRatio_working_3-way'!X570^(1/3))*COS(('OddsRatio_working_3-way'!Y570+2*PI())/3)</f>
        <v>-0.30751080941834502</v>
      </c>
      <c r="AH570" s="11">
        <f>-'OddsRatio_working_3-way'!U570/(3*'OddsRatio_working_3-way'!X570^(1/3))*COS(('OddsRatio_working_3-way'!Y570+4*PI())/3)</f>
        <v>-0.2224727349540552</v>
      </c>
      <c r="AI570" s="11">
        <f>'OddsRatio_working_3-way'!U570/(3*'OddsRatio_working_3-way'!X570^(1/3))*SIN(('OddsRatio_working_3-way'!Y570)/3)</f>
        <v>-4.9096755183325111E-2</v>
      </c>
      <c r="AJ570" s="11">
        <f>'OddsRatio_working_3-way'!U570/(3*'OddsRatio_working_3-way'!X570^(1/3))*SIN(('OddsRatio_working_3-way'!Y570+2*PI())/3)</f>
        <v>-0.4344308354225534</v>
      </c>
      <c r="AK570" s="11">
        <f>'OddsRatio_working_3-way'!U570/(3*'OddsRatio_working_3-way'!X570^(1/3))*SIN(('OddsRatio_working_3-way'!Y570+4*PI())/3)</f>
        <v>0.48352759060587858</v>
      </c>
      <c r="AL570" s="11">
        <f>'OddsRatio_working_3-way'!Z570+'OddsRatio_working_3-way'!AF570</f>
        <v>1.0599670887448007</v>
      </c>
      <c r="AM570" s="11">
        <f>'OddsRatio_working_3-way'!AA570+'OddsRatio_working_3-way'!AG570</f>
        <v>-0.61502161883669004</v>
      </c>
      <c r="AN570" s="11">
        <f>'OddsRatio_working_3-way'!AB570+'OddsRatio_working_3-way'!AH570</f>
        <v>-0.4449454699081104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1.0599670887448007</v>
      </c>
      <c r="AS570" s="11">
        <f>IF(('OddsRatio_working_3-way'!X570=0),IF(Q570&gt;0,-Q570^(1/3),(-Q570)^(1/3)),'OddsRatio_working_3-way'!AM570-'OddsRatio_working_3-way'!R570/3)</f>
        <v>-0.61502161883669004</v>
      </c>
      <c r="AT570" s="11">
        <f>IF(('OddsRatio_working_3-way'!X570=0),IF(Q570&gt;0,-Q570^(1/3),(-Q570)^(1/3)),'OddsRatio_working_3-way'!AN570-'OddsRatio_working_3-way'!R570/3)</f>
        <v>-0.4449454699081104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3.24</v>
      </c>
      <c r="B571" s="4">
        <f>IF('True_Odds_Calculator_3-way'!B572="","",'True_Odds_Calculator_3-way'!B572)</f>
        <v>2.86</v>
      </c>
      <c r="C571" s="4">
        <f>IF('True_Odds_Calculator_3-way'!C572="","",'True_Odds_Calculator_3-way'!C572)</f>
        <v>2.75</v>
      </c>
      <c r="D571" s="9">
        <f t="shared" si="117"/>
        <v>0.30168822703490433</v>
      </c>
      <c r="E571" s="9">
        <f t="shared" si="118"/>
        <v>0.34223002988982354</v>
      </c>
      <c r="F571" s="9">
        <f t="shared" si="119"/>
        <v>0.35608174307527213</v>
      </c>
      <c r="G571" s="9">
        <f t="shared" si="120"/>
        <v>1.0333393857642725</v>
      </c>
      <c r="H571" s="9">
        <f t="shared" si="121"/>
        <v>3.3146802241119713</v>
      </c>
      <c r="I571" s="9">
        <f t="shared" si="122"/>
        <v>2.9220112575215471</v>
      </c>
      <c r="J571" s="9">
        <f t="shared" si="123"/>
        <v>2.8083439250874762</v>
      </c>
      <c r="K571" s="11">
        <f t="shared" si="124"/>
        <v>0.30864197530864196</v>
      </c>
      <c r="L571" s="11">
        <f t="shared" si="125"/>
        <v>0.34965034965034969</v>
      </c>
      <c r="M571" s="11">
        <f t="shared" si="126"/>
        <v>0.36363636363636365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-0.28612464976101348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0.22956841138659323</v>
      </c>
      <c r="Q571" s="11">
        <f>2*'OddsRatio_working_3-way'!K571*'OddsRatio_working_3-way'!L571*'OddsRatio_working_3-way'!M571</f>
        <v>7.8484926969775465E-2</v>
      </c>
      <c r="R571" s="11">
        <f t="shared" si="127"/>
        <v>0</v>
      </c>
      <c r="S571" s="11">
        <f t="shared" si="128"/>
        <v>-0.80233706385780101</v>
      </c>
      <c r="T571" s="11">
        <f t="shared" si="129"/>
        <v>-0.27430326969497471</v>
      </c>
      <c r="U571" s="11">
        <f>'OddsRatio_working_3-way'!S571-'OddsRatio_working_3-way'!R571^2/3</f>
        <v>-0.80233706385780101</v>
      </c>
      <c r="V571" s="11">
        <f>'OddsRatio_working_3-way'!S571*'OddsRatio_working_3-way'!R571/3-2*'OddsRatio_working_3-way'!R571^3/27-'OddsRatio_working_3-way'!T571</f>
        <v>0.27430326969497471</v>
      </c>
      <c r="W571" s="11">
        <f>'OddsRatio_working_3-way'!V571^2+4*'OddsRatio_working_3-way'!U571^3/27</f>
        <v>-1.2762768055574053E-3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0.13830994231337043</v>
      </c>
      <c r="Y571" s="11">
        <f>IF('OddsRatio_working_3-way'!W571&gt;=0,IF('OddsRatio_working_3-way'!V571+SQRT('OddsRatio_working_3-way'!W571)&gt;0,0,PI()),ACOS('OddsRatio_working_3-way'!V571/(2*'OddsRatio_working_3-way'!X571)))</f>
        <v>0.12951014311965725</v>
      </c>
      <c r="Z571" s="11">
        <f>'OddsRatio_working_3-way'!X571^(1/3)*COS('OddsRatio_working_3-way'!Y571/3)</f>
        <v>0.51666969288213627</v>
      </c>
      <c r="AA571" s="11">
        <f>'OddsRatio_working_3-way'!X571^(1/3)*COS(('OddsRatio_working_3-way'!Y571+2*PI())/3)</f>
        <v>-0.27766325318501639</v>
      </c>
      <c r="AB571" s="11">
        <f>'OddsRatio_working_3-way'!X571^(1/3)*COS(('OddsRatio_working_3-way'!Y571+4*PI())/3)</f>
        <v>-0.23900643969711999</v>
      </c>
      <c r="AC571" s="11">
        <f>'OddsRatio_working_3-way'!X571^(1/3)*SIN('OddsRatio_working_3-way'!Y571/3)</f>
        <v>2.2318521673250342E-2</v>
      </c>
      <c r="AD571" s="11">
        <f>'OddsRatio_working_3-way'!X571^(1/3)*SIN(('OddsRatio_working_3-way'!Y571+2*PI())/3)</f>
        <v>0.43628981856480886</v>
      </c>
      <c r="AE571" s="11">
        <f>'OddsRatio_working_3-way'!X571^(1/3)*SIN(('OddsRatio_working_3-way'!Y571+4*PI())/3)</f>
        <v>-0.45860834023805902</v>
      </c>
      <c r="AF571" s="11">
        <f>-'OddsRatio_working_3-way'!U571/(3*'OddsRatio_working_3-way'!X571^(1/3))*COS(('OddsRatio_working_3-way'!Y571)/3)</f>
        <v>0.51666969288213627</v>
      </c>
      <c r="AG571" s="11">
        <f>-'OddsRatio_working_3-way'!U571/(3*'OddsRatio_working_3-way'!X571^(1/3))*COS(('OddsRatio_working_3-way'!Y571+2*PI())/3)</f>
        <v>-0.27766325318501639</v>
      </c>
      <c r="AH571" s="11">
        <f>-'OddsRatio_working_3-way'!U571/(3*'OddsRatio_working_3-way'!X571^(1/3))*COS(('OddsRatio_working_3-way'!Y571+4*PI())/3)</f>
        <v>-0.23900643969711999</v>
      </c>
      <c r="AI571" s="11">
        <f>'OddsRatio_working_3-way'!U571/(3*'OddsRatio_working_3-way'!X571^(1/3))*SIN(('OddsRatio_working_3-way'!Y571)/3)</f>
        <v>-2.2318521673250342E-2</v>
      </c>
      <c r="AJ571" s="11">
        <f>'OddsRatio_working_3-way'!U571/(3*'OddsRatio_working_3-way'!X571^(1/3))*SIN(('OddsRatio_working_3-way'!Y571+2*PI())/3)</f>
        <v>-0.43628981856480886</v>
      </c>
      <c r="AK571" s="11">
        <f>'OddsRatio_working_3-way'!U571/(3*'OddsRatio_working_3-way'!X571^(1/3))*SIN(('OddsRatio_working_3-way'!Y571+4*PI())/3)</f>
        <v>0.45860834023805902</v>
      </c>
      <c r="AL571" s="11">
        <f>'OddsRatio_working_3-way'!Z571+'OddsRatio_working_3-way'!AF571</f>
        <v>1.0333393857642725</v>
      </c>
      <c r="AM571" s="11">
        <f>'OddsRatio_working_3-way'!AA571+'OddsRatio_working_3-way'!AG571</f>
        <v>-0.55532650637003278</v>
      </c>
      <c r="AN571" s="11">
        <f>'OddsRatio_working_3-way'!AB571+'OddsRatio_working_3-way'!AH571</f>
        <v>-0.47801287939423998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1.0333393857642725</v>
      </c>
      <c r="AS571" s="11">
        <f>IF(('OddsRatio_working_3-way'!X571=0),IF(Q571&gt;0,-Q571^(1/3),(-Q571)^(1/3)),'OddsRatio_working_3-way'!AM571-'OddsRatio_working_3-way'!R571/3)</f>
        <v>-0.55532650637003278</v>
      </c>
      <c r="AT571" s="11">
        <f>IF(('OddsRatio_working_3-way'!X571=0),IF(Q571&gt;0,-Q571^(1/3),(-Q571)^(1/3)),'OddsRatio_working_3-way'!AN571-'OddsRatio_working_3-way'!R571/3)</f>
        <v>-0.47801287939423998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7.04</v>
      </c>
      <c r="B572" s="4">
        <f>IF('True_Odds_Calculator_3-way'!B573="","",'True_Odds_Calculator_3-way'!B573)</f>
        <v>3.58</v>
      </c>
      <c r="C572" s="4">
        <f>IF('True_Odds_Calculator_3-way'!C573="","",'True_Odds_Calculator_3-way'!C573)</f>
        <v>1.66</v>
      </c>
      <c r="D572" s="9">
        <f t="shared" si="117"/>
        <v>0.13694722321406655</v>
      </c>
      <c r="E572" s="9">
        <f t="shared" si="118"/>
        <v>0.27085961757262589</v>
      </c>
      <c r="F572" s="9">
        <f t="shared" si="119"/>
        <v>0.59219315921330762</v>
      </c>
      <c r="G572" s="9">
        <f t="shared" si="120"/>
        <v>1.0433912366160021</v>
      </c>
      <c r="H572" s="9">
        <f t="shared" si="121"/>
        <v>7.302083069160652</v>
      </c>
      <c r="I572" s="9">
        <f t="shared" si="122"/>
        <v>3.6919493904692859</v>
      </c>
      <c r="J572" s="9">
        <f t="shared" si="123"/>
        <v>1.688638216166561</v>
      </c>
      <c r="K572" s="11">
        <f t="shared" si="124"/>
        <v>0.14204545454545456</v>
      </c>
      <c r="L572" s="11">
        <f t="shared" si="125"/>
        <v>0.27932960893854747</v>
      </c>
      <c r="M572" s="11">
        <f t="shared" si="126"/>
        <v>0.60240963855421692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-0.2458310897220165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0.22181157336303059</v>
      </c>
      <c r="Q572" s="11">
        <f>2*'OddsRatio_working_3-way'!K572*'OddsRatio_working_3-way'!L572*'OddsRatio_working_3-way'!M572</f>
        <v>4.7804218397204869E-2</v>
      </c>
      <c r="R572" s="11">
        <f t="shared" si="127"/>
        <v>0</v>
      </c>
      <c r="S572" s="11">
        <f t="shared" si="128"/>
        <v>-0.90229260104510389</v>
      </c>
      <c r="T572" s="11">
        <f t="shared" si="129"/>
        <v>-0.19445961229420344</v>
      </c>
      <c r="U572" s="11">
        <f>'OddsRatio_working_3-way'!S572-'OddsRatio_working_3-way'!R572^2/3</f>
        <v>-0.90229260104510389</v>
      </c>
      <c r="V572" s="11">
        <f>'OddsRatio_working_3-way'!S572*'OddsRatio_working_3-way'!R572/3-2*'OddsRatio_working_3-way'!R572^3/27-'OddsRatio_working_3-way'!T572</f>
        <v>0.19445961229420344</v>
      </c>
      <c r="W572" s="11">
        <f>'OddsRatio_working_3-way'!V572^2+4*'OddsRatio_working_3-way'!U572^3/27</f>
        <v>-7.1012899755624942E-2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0.16494502157479388</v>
      </c>
      <c r="Y572" s="11">
        <f>IF('OddsRatio_working_3-way'!W572&gt;=0,IF('OddsRatio_working_3-way'!V572+SQRT('OddsRatio_working_3-way'!W572)&gt;0,0,PI()),ACOS('OddsRatio_working_3-way'!V572/(2*'OddsRatio_working_3-way'!X572)))</f>
        <v>0.94039627375379353</v>
      </c>
      <c r="Z572" s="11">
        <f>'OddsRatio_working_3-way'!X572^(1/3)*COS('OddsRatio_working_3-way'!Y572/3)</f>
        <v>0.52169561830800104</v>
      </c>
      <c r="AA572" s="11">
        <f>'OddsRatio_working_3-way'!X572^(1/3)*COS(('OddsRatio_working_3-way'!Y572+2*PI())/3)</f>
        <v>-0.40730057164057959</v>
      </c>
      <c r="AB572" s="11">
        <f>'OddsRatio_working_3-way'!X572^(1/3)*COS(('OddsRatio_working_3-way'!Y572+4*PI())/3)</f>
        <v>-0.11439504666742178</v>
      </c>
      <c r="AC572" s="11">
        <f>'OddsRatio_working_3-way'!X572^(1/3)*SIN('OddsRatio_working_3-way'!Y572/3)</f>
        <v>0.16910908369038158</v>
      </c>
      <c r="AD572" s="11">
        <f>'OddsRatio_working_3-way'!X572^(1/3)*SIN(('OddsRatio_working_3-way'!Y572+2*PI())/3)</f>
        <v>0.36724711665256821</v>
      </c>
      <c r="AE572" s="11">
        <f>'OddsRatio_working_3-way'!X572^(1/3)*SIN(('OddsRatio_working_3-way'!Y572+4*PI())/3)</f>
        <v>-0.53635620034294973</v>
      </c>
      <c r="AF572" s="11">
        <f>-'OddsRatio_working_3-way'!U572/(3*'OddsRatio_working_3-way'!X572^(1/3))*COS(('OddsRatio_working_3-way'!Y572)/3)</f>
        <v>0.52169561830800093</v>
      </c>
      <c r="AG572" s="11">
        <f>-'OddsRatio_working_3-way'!U572/(3*'OddsRatio_working_3-way'!X572^(1/3))*COS(('OddsRatio_working_3-way'!Y572+2*PI())/3)</f>
        <v>-0.40730057164057953</v>
      </c>
      <c r="AH572" s="11">
        <f>-'OddsRatio_working_3-way'!U572/(3*'OddsRatio_working_3-way'!X572^(1/3))*COS(('OddsRatio_working_3-way'!Y572+4*PI())/3)</f>
        <v>-0.11439504666742177</v>
      </c>
      <c r="AI572" s="11">
        <f>'OddsRatio_working_3-way'!U572/(3*'OddsRatio_working_3-way'!X572^(1/3))*SIN(('OddsRatio_working_3-way'!Y572)/3)</f>
        <v>-0.16910908369038155</v>
      </c>
      <c r="AJ572" s="11">
        <f>'OddsRatio_working_3-way'!U572/(3*'OddsRatio_working_3-way'!X572^(1/3))*SIN(('OddsRatio_working_3-way'!Y572+2*PI())/3)</f>
        <v>-0.36724711665256815</v>
      </c>
      <c r="AK572" s="11">
        <f>'OddsRatio_working_3-way'!U572/(3*'OddsRatio_working_3-way'!X572^(1/3))*SIN(('OddsRatio_working_3-way'!Y572+4*PI())/3)</f>
        <v>0.53635620034294962</v>
      </c>
      <c r="AL572" s="11">
        <f>'OddsRatio_working_3-way'!Z572+'OddsRatio_working_3-way'!AF572</f>
        <v>1.0433912366160021</v>
      </c>
      <c r="AM572" s="11">
        <f>'OddsRatio_working_3-way'!AA572+'OddsRatio_working_3-way'!AG572</f>
        <v>-0.81460114328115907</v>
      </c>
      <c r="AN572" s="11">
        <f>'OddsRatio_working_3-way'!AB572+'OddsRatio_working_3-way'!AH572</f>
        <v>-0.22879009333484357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1.0433912366160021</v>
      </c>
      <c r="AS572" s="11">
        <f>IF(('OddsRatio_working_3-way'!X572=0),IF(Q572&gt;0,-Q572^(1/3),(-Q572)^(1/3)),'OddsRatio_working_3-way'!AM572-'OddsRatio_working_3-way'!R572/3)</f>
        <v>-0.81460114328115907</v>
      </c>
      <c r="AT572" s="11">
        <f>IF(('OddsRatio_working_3-way'!X572=0),IF(Q572&gt;0,-Q572^(1/3),(-Q572)^(1/3)),'OddsRatio_working_3-way'!AN572-'OddsRatio_working_3-way'!R572/3)</f>
        <v>-0.22879009333484357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3.45</v>
      </c>
      <c r="B573" s="4">
        <f>IF('True_Odds_Calculator_3-way'!B574="","",'True_Odds_Calculator_3-way'!B574)</f>
        <v>3.28</v>
      </c>
      <c r="C573" s="4">
        <f>IF('True_Odds_Calculator_3-way'!C574="","",'True_Odds_Calculator_3-way'!C574)</f>
        <v>2.34</v>
      </c>
      <c r="D573" s="9">
        <f t="shared" si="117"/>
        <v>0.28300630633977042</v>
      </c>
      <c r="E573" s="9">
        <f t="shared" si="118"/>
        <v>0.29782318328722696</v>
      </c>
      <c r="F573" s="9">
        <f t="shared" si="119"/>
        <v>0.41917051037300262</v>
      </c>
      <c r="G573" s="9">
        <f t="shared" si="120"/>
        <v>1.0340776182453972</v>
      </c>
      <c r="H573" s="9">
        <f t="shared" si="121"/>
        <v>3.5334901647012225</v>
      </c>
      <c r="I573" s="9">
        <f t="shared" si="122"/>
        <v>3.3576969695995054</v>
      </c>
      <c r="J573" s="9">
        <f t="shared" si="123"/>
        <v>2.3856640084488316</v>
      </c>
      <c r="K573" s="11">
        <f t="shared" si="124"/>
        <v>0.28985507246376813</v>
      </c>
      <c r="L573" s="11">
        <f t="shared" si="125"/>
        <v>0.3048780487804878</v>
      </c>
      <c r="M573" s="11">
        <f t="shared" si="126"/>
        <v>0.42735042735042739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-0.28268120473846869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0.22923445510932255</v>
      </c>
      <c r="Q573" s="11">
        <f>2*'OddsRatio_working_3-way'!K573*'OddsRatio_working_3-way'!L573*'OddsRatio_working_3-way'!M573</f>
        <v>7.5530298223829506E-2</v>
      </c>
      <c r="R573" s="11">
        <f t="shared" si="127"/>
        <v>0</v>
      </c>
      <c r="S573" s="11">
        <f t="shared" si="128"/>
        <v>-0.81092924208175055</v>
      </c>
      <c r="T573" s="11">
        <f t="shared" si="129"/>
        <v>-0.26719250150963775</v>
      </c>
      <c r="U573" s="11">
        <f>'OddsRatio_working_3-way'!S573-'OddsRatio_working_3-way'!R573^2/3</f>
        <v>-0.81092924208175055</v>
      </c>
      <c r="V573" s="11">
        <f>'OddsRatio_working_3-way'!S573*'OddsRatio_working_3-way'!R573/3-2*'OddsRatio_working_3-way'!R573^3/27-'OddsRatio_working_3-way'!T573</f>
        <v>0.26719250150963775</v>
      </c>
      <c r="W573" s="11">
        <f>'OddsRatio_working_3-way'!V573^2+4*'OddsRatio_working_3-way'!U573^3/27</f>
        <v>-7.6114451036383146E-3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0.14053760881576868</v>
      </c>
      <c r="Y573" s="11">
        <f>IF('OddsRatio_working_3-way'!W573&gt;=0,IF('OddsRatio_working_3-way'!V573+SQRT('OddsRatio_working_3-way'!W573)&gt;0,0,PI()),ACOS('OddsRatio_working_3-way'!V573/(2*'OddsRatio_working_3-way'!X573)))</f>
        <v>0.31560573659342017</v>
      </c>
      <c r="Z573" s="11">
        <f>'OddsRatio_working_3-way'!X573^(1/3)*COS('OddsRatio_working_3-way'!Y573/3)</f>
        <v>0.51703880912269862</v>
      </c>
      <c r="AA573" s="11">
        <f>'OddsRatio_working_3-way'!X573^(1/3)*COS(('OddsRatio_working_3-way'!Y573+2*PI())/3)</f>
        <v>-0.30580008683406945</v>
      </c>
      <c r="AB573" s="11">
        <f>'OddsRatio_working_3-way'!X573^(1/3)*COS(('OddsRatio_working_3-way'!Y573+4*PI())/3)</f>
        <v>-0.21123872228862917</v>
      </c>
      <c r="AC573" s="11">
        <f>'OddsRatio_working_3-way'!X573^(1/3)*SIN('OddsRatio_working_3-way'!Y573/3)</f>
        <v>5.4595029275248251E-2</v>
      </c>
      <c r="AD573" s="11">
        <f>'OddsRatio_working_3-way'!X573^(1/3)*SIN(('OddsRatio_working_3-way'!Y573+2*PI())/3)</f>
        <v>0.42047122880508614</v>
      </c>
      <c r="AE573" s="11">
        <f>'OddsRatio_working_3-way'!X573^(1/3)*SIN(('OddsRatio_working_3-way'!Y573+4*PI())/3)</f>
        <v>-0.47506625808033442</v>
      </c>
      <c r="AF573" s="11">
        <f>-'OddsRatio_working_3-way'!U573/(3*'OddsRatio_working_3-way'!X573^(1/3))*COS(('OddsRatio_working_3-way'!Y573)/3)</f>
        <v>0.51703880912269862</v>
      </c>
      <c r="AG573" s="11">
        <f>-'OddsRatio_working_3-way'!U573/(3*'OddsRatio_working_3-way'!X573^(1/3))*COS(('OddsRatio_working_3-way'!Y573+2*PI())/3)</f>
        <v>-0.30580008683406945</v>
      </c>
      <c r="AH573" s="11">
        <f>-'OddsRatio_working_3-way'!U573/(3*'OddsRatio_working_3-way'!X573^(1/3))*COS(('OddsRatio_working_3-way'!Y573+4*PI())/3)</f>
        <v>-0.21123872228862917</v>
      </c>
      <c r="AI573" s="11">
        <f>'OddsRatio_working_3-way'!U573/(3*'OddsRatio_working_3-way'!X573^(1/3))*SIN(('OddsRatio_working_3-way'!Y573)/3)</f>
        <v>-5.4595029275248251E-2</v>
      </c>
      <c r="AJ573" s="11">
        <f>'OddsRatio_working_3-way'!U573/(3*'OddsRatio_working_3-way'!X573^(1/3))*SIN(('OddsRatio_working_3-way'!Y573+2*PI())/3)</f>
        <v>-0.42047122880508614</v>
      </c>
      <c r="AK573" s="11">
        <f>'OddsRatio_working_3-way'!U573/(3*'OddsRatio_working_3-way'!X573^(1/3))*SIN(('OddsRatio_working_3-way'!Y573+4*PI())/3)</f>
        <v>0.47506625808033442</v>
      </c>
      <c r="AL573" s="11">
        <f>'OddsRatio_working_3-way'!Z573+'OddsRatio_working_3-way'!AF573</f>
        <v>1.0340776182453972</v>
      </c>
      <c r="AM573" s="11">
        <f>'OddsRatio_working_3-way'!AA573+'OddsRatio_working_3-way'!AG573</f>
        <v>-0.6116001736681389</v>
      </c>
      <c r="AN573" s="11">
        <f>'OddsRatio_working_3-way'!AB573+'OddsRatio_working_3-way'!AH573</f>
        <v>-0.42247744457725833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1.0340776182453972</v>
      </c>
      <c r="AS573" s="11">
        <f>IF(('OddsRatio_working_3-way'!X573=0),IF(Q573&gt;0,-Q573^(1/3),(-Q573)^(1/3)),'OddsRatio_working_3-way'!AM573-'OddsRatio_working_3-way'!R573/3)</f>
        <v>-0.6116001736681389</v>
      </c>
      <c r="AT573" s="11">
        <f>IF(('OddsRatio_working_3-way'!X573=0),IF(Q573&gt;0,-Q573^(1/3),(-Q573)^(1/3)),'OddsRatio_working_3-way'!AN573-'OddsRatio_working_3-way'!R573/3)</f>
        <v>-0.42247744457725833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6.37</v>
      </c>
      <c r="B574" s="4">
        <f>IF('True_Odds_Calculator_3-way'!B575="","",'True_Odds_Calculator_3-way'!B575)</f>
        <v>4.68</v>
      </c>
      <c r="C574" s="4">
        <f>IF('True_Odds_Calculator_3-way'!C575="","",'True_Odds_Calculator_3-way'!C575)</f>
        <v>1.53</v>
      </c>
      <c r="D574" s="9">
        <f t="shared" si="117"/>
        <v>0.15095696876608722</v>
      </c>
      <c r="E574" s="9">
        <f t="shared" si="118"/>
        <v>0.20600121042584682</v>
      </c>
      <c r="F574" s="9">
        <f t="shared" si="119"/>
        <v>0.64304182080806582</v>
      </c>
      <c r="G574" s="9">
        <f t="shared" si="120"/>
        <v>1.0473751110448766</v>
      </c>
      <c r="H574" s="9">
        <f t="shared" si="121"/>
        <v>6.6244043463109863</v>
      </c>
      <c r="I574" s="9">
        <f t="shared" si="122"/>
        <v>4.8543404086451458</v>
      </c>
      <c r="J574" s="9">
        <f t="shared" si="123"/>
        <v>1.5551088088537846</v>
      </c>
      <c r="K574" s="11">
        <f t="shared" si="124"/>
        <v>0.15698587127158556</v>
      </c>
      <c r="L574" s="11">
        <f t="shared" si="125"/>
        <v>0.21367521367521369</v>
      </c>
      <c r="M574" s="11">
        <f t="shared" si="126"/>
        <v>0.65359477124183007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-0.22962610422209639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0.21003360800818252</v>
      </c>
      <c r="Q574" s="11">
        <f>2*'OddsRatio_working_3-way'!K574*'OddsRatio_working_3-way'!L574*'OddsRatio_working_3-way'!M574</f>
        <v>4.3848352402543311E-2</v>
      </c>
      <c r="R574" s="11">
        <f t="shared" si="127"/>
        <v>0</v>
      </c>
      <c r="S574" s="11">
        <f t="shared" si="128"/>
        <v>-0.91467652913292541</v>
      </c>
      <c r="T574" s="11">
        <f t="shared" si="129"/>
        <v>-0.19095543405697812</v>
      </c>
      <c r="U574" s="11">
        <f>'OddsRatio_working_3-way'!S574-'OddsRatio_working_3-way'!R574^2/3</f>
        <v>-0.91467652913292541</v>
      </c>
      <c r="V574" s="11">
        <f>'OddsRatio_working_3-way'!S574*'OddsRatio_working_3-way'!R574/3-2*'OddsRatio_working_3-way'!R574^3/27-'OddsRatio_working_3-way'!T574</f>
        <v>0.19095543405697812</v>
      </c>
      <c r="W574" s="11">
        <f>'OddsRatio_working_3-way'!V574^2+4*'OddsRatio_working_3-way'!U574^3/27</f>
        <v>-7.6906201240375158E-2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0.16835244209415562</v>
      </c>
      <c r="Y574" s="11">
        <f>IF('OddsRatio_working_3-way'!W574&gt;=0,IF('OddsRatio_working_3-way'!V574+SQRT('OddsRatio_working_3-way'!W574)&gt;0,0,PI()),ACOS('OddsRatio_working_3-way'!V574/(2*'OddsRatio_working_3-way'!X574)))</f>
        <v>0.96777927571691957</v>
      </c>
      <c r="Z574" s="11">
        <f>'OddsRatio_working_3-way'!X574^(1/3)*COS('OddsRatio_working_3-way'!Y574/3)</f>
        <v>0.52368755552243829</v>
      </c>
      <c r="AA574" s="11">
        <f>'OddsRatio_working_3-way'!X574^(1/3)*COS(('OddsRatio_working_3-way'!Y574+2*PI())/3)</f>
        <v>-0.41344404301966509</v>
      </c>
      <c r="AB574" s="11">
        <f>'OddsRatio_working_3-way'!X574^(1/3)*COS(('OddsRatio_working_3-way'!Y574+4*PI())/3)</f>
        <v>-0.11024351250277335</v>
      </c>
      <c r="AC574" s="11">
        <f>'OddsRatio_working_3-way'!X574^(1/3)*SIN('OddsRatio_working_3-way'!Y574/3)</f>
        <v>0.17505290791236494</v>
      </c>
      <c r="AD574" s="11">
        <f>'OddsRatio_working_3-way'!X574^(1/3)*SIN(('OddsRatio_working_3-way'!Y574+2*PI())/3)</f>
        <v>0.36600027277202279</v>
      </c>
      <c r="AE574" s="11">
        <f>'OddsRatio_working_3-way'!X574^(1/3)*SIN(('OddsRatio_working_3-way'!Y574+4*PI())/3)</f>
        <v>-0.54105318068438768</v>
      </c>
      <c r="AF574" s="11">
        <f>-'OddsRatio_working_3-way'!U574/(3*'OddsRatio_working_3-way'!X574^(1/3))*COS(('OddsRatio_working_3-way'!Y574)/3)</f>
        <v>0.52368755552243829</v>
      </c>
      <c r="AG574" s="11">
        <f>-'OddsRatio_working_3-way'!U574/(3*'OddsRatio_working_3-way'!X574^(1/3))*COS(('OddsRatio_working_3-way'!Y574+2*PI())/3)</f>
        <v>-0.41344404301966509</v>
      </c>
      <c r="AH574" s="11">
        <f>-'OddsRatio_working_3-way'!U574/(3*'OddsRatio_working_3-way'!X574^(1/3))*COS(('OddsRatio_working_3-way'!Y574+4*PI())/3)</f>
        <v>-0.11024351250277335</v>
      </c>
      <c r="AI574" s="11">
        <f>'OddsRatio_working_3-way'!U574/(3*'OddsRatio_working_3-way'!X574^(1/3))*SIN(('OddsRatio_working_3-way'!Y574)/3)</f>
        <v>-0.17505290791236494</v>
      </c>
      <c r="AJ574" s="11">
        <f>'OddsRatio_working_3-way'!U574/(3*'OddsRatio_working_3-way'!X574^(1/3))*SIN(('OddsRatio_working_3-way'!Y574+2*PI())/3)</f>
        <v>-0.36600027277202279</v>
      </c>
      <c r="AK574" s="11">
        <f>'OddsRatio_working_3-way'!U574/(3*'OddsRatio_working_3-way'!X574^(1/3))*SIN(('OddsRatio_working_3-way'!Y574+4*PI())/3)</f>
        <v>0.54105318068438768</v>
      </c>
      <c r="AL574" s="11">
        <f>'OddsRatio_working_3-way'!Z574+'OddsRatio_working_3-way'!AF574</f>
        <v>1.0473751110448766</v>
      </c>
      <c r="AM574" s="11">
        <f>'OddsRatio_working_3-way'!AA574+'OddsRatio_working_3-way'!AG574</f>
        <v>-0.82688808603933017</v>
      </c>
      <c r="AN574" s="11">
        <f>'OddsRatio_working_3-way'!AB574+'OddsRatio_working_3-way'!AH574</f>
        <v>-0.22048702500554671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1.0473751110448766</v>
      </c>
      <c r="AS574" s="11">
        <f>IF(('OddsRatio_working_3-way'!X574=0),IF(Q574&gt;0,-Q574^(1/3),(-Q574)^(1/3)),'OddsRatio_working_3-way'!AM574-'OddsRatio_working_3-way'!R574/3)</f>
        <v>-0.82688808603933017</v>
      </c>
      <c r="AT574" s="11">
        <f>IF(('OddsRatio_working_3-way'!X574=0),IF(Q574&gt;0,-Q574^(1/3),(-Q574)^(1/3)),'OddsRatio_working_3-way'!AN574-'OddsRatio_working_3-way'!R574/3)</f>
        <v>-0.22048702500554671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2.71</v>
      </c>
      <c r="B575" s="4">
        <f>IF('True_Odds_Calculator_3-way'!B576="","",'True_Odds_Calculator_3-way'!B576)</f>
        <v>2.76</v>
      </c>
      <c r="C575" s="4">
        <f>IF('True_Odds_Calculator_3-way'!C576="","",'True_Odds_Calculator_3-way'!C576)</f>
        <v>3.32</v>
      </c>
      <c r="D575" s="9">
        <f t="shared" si="117"/>
        <v>0.3577601715712882</v>
      </c>
      <c r="E575" s="9">
        <f t="shared" si="118"/>
        <v>0.35116565203580474</v>
      </c>
      <c r="F575" s="9">
        <f t="shared" si="119"/>
        <v>0.29107417639290711</v>
      </c>
      <c r="G575" s="9">
        <f t="shared" si="120"/>
        <v>1.0498062022521579</v>
      </c>
      <c r="H575" s="9">
        <f t="shared" si="121"/>
        <v>2.7951686058511895</v>
      </c>
      <c r="I575" s="9">
        <f t="shared" si="122"/>
        <v>2.8476589159637977</v>
      </c>
      <c r="J575" s="9">
        <f t="shared" si="123"/>
        <v>3.4355503892250057</v>
      </c>
      <c r="K575" s="11">
        <f t="shared" si="124"/>
        <v>0.36900369003690037</v>
      </c>
      <c r="L575" s="11">
        <f t="shared" si="125"/>
        <v>0.3623188405797102</v>
      </c>
      <c r="M575" s="11">
        <f t="shared" si="126"/>
        <v>0.30120481927710846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-0.28117733246478605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0.2331643274525988</v>
      </c>
      <c r="Q575" s="11">
        <f>2*'OddsRatio_working_3-way'!K575*'OddsRatio_working_3-way'!L575*'OddsRatio_working_3-way'!M575</f>
        <v>8.0540354905906344E-2</v>
      </c>
      <c r="R575" s="11">
        <f t="shared" si="127"/>
        <v>0</v>
      </c>
      <c r="S575" s="11">
        <f t="shared" si="128"/>
        <v>-0.82924297420667692</v>
      </c>
      <c r="T575" s="11">
        <f t="shared" si="129"/>
        <v>-0.28643971475187469</v>
      </c>
      <c r="U575" s="11">
        <f>'OddsRatio_working_3-way'!S575-'OddsRatio_working_3-way'!R575^2/3</f>
        <v>-0.82924297420667692</v>
      </c>
      <c r="V575" s="11">
        <f>'OddsRatio_working_3-way'!S575*'OddsRatio_working_3-way'!R575/3-2*'OddsRatio_working_3-way'!R575^3/27-'OddsRatio_working_3-way'!T575</f>
        <v>0.28643971475187469</v>
      </c>
      <c r="W575" s="11">
        <f>'OddsRatio_working_3-way'!V575^2+4*'OddsRatio_working_3-way'!U575^3/27</f>
        <v>-2.4299018644714371E-3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0.1453251630410291</v>
      </c>
      <c r="Y575" s="11">
        <f>IF('OddsRatio_working_3-way'!W575&gt;=0,IF('OddsRatio_working_3-way'!V575+SQRT('OddsRatio_working_3-way'!W575)&gt;0,0,PI()),ACOS('OddsRatio_working_3-way'!V575/(2*'OddsRatio_working_3-way'!X575)))</f>
        <v>0.1704228654135449</v>
      </c>
      <c r="Z575" s="11">
        <f>'OddsRatio_working_3-way'!X575^(1/3)*COS('OddsRatio_working_3-way'!Y575/3)</f>
        <v>0.52490310112607907</v>
      </c>
      <c r="AA575" s="11">
        <f>'OddsRatio_working_3-way'!X575^(1/3)*COS(('OddsRatio_working_3-way'!Y575+2*PI())/3)</f>
        <v>-0.28830294071595336</v>
      </c>
      <c r="AB575" s="11">
        <f>'OddsRatio_working_3-way'!X575^(1/3)*COS(('OddsRatio_working_3-way'!Y575+4*PI())/3)</f>
        <v>-0.23660016041012555</v>
      </c>
      <c r="AC575" s="11">
        <f>'OddsRatio_working_3-way'!X575^(1/3)*SIN('OddsRatio_working_3-way'!Y575/3)</f>
        <v>2.9850614127421817E-2</v>
      </c>
      <c r="AD575" s="11">
        <f>'OddsRatio_working_3-way'!X575^(1/3)*SIN(('OddsRatio_working_3-way'!Y575+2*PI())/3)</f>
        <v>0.43965411303670576</v>
      </c>
      <c r="AE575" s="11">
        <f>'OddsRatio_working_3-way'!X575^(1/3)*SIN(('OddsRatio_working_3-way'!Y575+4*PI())/3)</f>
        <v>-0.46950472716412761</v>
      </c>
      <c r="AF575" s="11">
        <f>-'OddsRatio_working_3-way'!U575/(3*'OddsRatio_working_3-way'!X575^(1/3))*COS(('OddsRatio_working_3-way'!Y575)/3)</f>
        <v>0.52490310112607896</v>
      </c>
      <c r="AG575" s="11">
        <f>-'OddsRatio_working_3-way'!U575/(3*'OddsRatio_working_3-way'!X575^(1/3))*COS(('OddsRatio_working_3-way'!Y575+2*PI())/3)</f>
        <v>-0.2883029407159533</v>
      </c>
      <c r="AH575" s="11">
        <f>-'OddsRatio_working_3-way'!U575/(3*'OddsRatio_working_3-way'!X575^(1/3))*COS(('OddsRatio_working_3-way'!Y575+4*PI())/3)</f>
        <v>-0.23660016041012549</v>
      </c>
      <c r="AI575" s="11">
        <f>'OddsRatio_working_3-way'!U575/(3*'OddsRatio_working_3-way'!X575^(1/3))*SIN(('OddsRatio_working_3-way'!Y575)/3)</f>
        <v>-2.985061412742181E-2</v>
      </c>
      <c r="AJ575" s="11">
        <f>'OddsRatio_working_3-way'!U575/(3*'OddsRatio_working_3-way'!X575^(1/3))*SIN(('OddsRatio_working_3-way'!Y575+2*PI())/3)</f>
        <v>-0.43965411303670571</v>
      </c>
      <c r="AK575" s="11">
        <f>'OddsRatio_working_3-way'!U575/(3*'OddsRatio_working_3-way'!X575^(1/3))*SIN(('OddsRatio_working_3-way'!Y575+4*PI())/3)</f>
        <v>0.4695047271641275</v>
      </c>
      <c r="AL575" s="11">
        <f>'OddsRatio_working_3-way'!Z575+'OddsRatio_working_3-way'!AF575</f>
        <v>1.0498062022521579</v>
      </c>
      <c r="AM575" s="11">
        <f>'OddsRatio_working_3-way'!AA575+'OddsRatio_working_3-way'!AG575</f>
        <v>-0.57660588143190661</v>
      </c>
      <c r="AN575" s="11">
        <f>'OddsRatio_working_3-way'!AB575+'OddsRatio_working_3-way'!AH575</f>
        <v>-0.47320032082025104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1.0498062022521579</v>
      </c>
      <c r="AS575" s="11">
        <f>IF(('OddsRatio_working_3-way'!X575=0),IF(Q575&gt;0,-Q575^(1/3),(-Q575)^(1/3)),'OddsRatio_working_3-way'!AM575-'OddsRatio_working_3-way'!R575/3)</f>
        <v>-0.57660588143190661</v>
      </c>
      <c r="AT575" s="11">
        <f>IF(('OddsRatio_working_3-way'!X575=0),IF(Q575&gt;0,-Q575^(1/3),(-Q575)^(1/3)),'OddsRatio_working_3-way'!AN575-'OddsRatio_working_3-way'!R575/3)</f>
        <v>-0.47320032082025104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3.43</v>
      </c>
      <c r="B576" s="4">
        <f>IF('True_Odds_Calculator_3-way'!B577="","",'True_Odds_Calculator_3-way'!B577)</f>
        <v>2.9</v>
      </c>
      <c r="C576" s="4">
        <f>IF('True_Odds_Calculator_3-way'!C577="","",'True_Odds_Calculator_3-way'!C577)</f>
        <v>2.52</v>
      </c>
      <c r="D576" s="9">
        <f t="shared" si="117"/>
        <v>0.28136660323426499</v>
      </c>
      <c r="E576" s="9">
        <f t="shared" si="118"/>
        <v>0.33366489575797764</v>
      </c>
      <c r="F576" s="9">
        <f t="shared" si="119"/>
        <v>0.38496850100775742</v>
      </c>
      <c r="G576" s="9">
        <f t="shared" si="120"/>
        <v>1.0510625807563239</v>
      </c>
      <c r="H576" s="9">
        <f t="shared" si="121"/>
        <v>3.5540820712378682</v>
      </c>
      <c r="I576" s="9">
        <f t="shared" si="122"/>
        <v>2.9970189034370147</v>
      </c>
      <c r="J576" s="9">
        <f t="shared" si="123"/>
        <v>2.597615122749612</v>
      </c>
      <c r="K576" s="11">
        <f t="shared" si="124"/>
        <v>0.29154518950437314</v>
      </c>
      <c r="L576" s="11">
        <f t="shared" si="125"/>
        <v>0.34482758620689657</v>
      </c>
      <c r="M576" s="11">
        <f t="shared" si="126"/>
        <v>0.3968253968253968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-0.27996955291616998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0.23337976992345139</v>
      </c>
      <c r="Q576" s="11">
        <f>2*'OddsRatio_working_3-way'!K576*'OddsRatio_working_3-way'!L576*'OddsRatio_working_3-way'!M576</f>
        <v>7.9787955529385099E-2</v>
      </c>
      <c r="R576" s="11">
        <f t="shared" si="127"/>
        <v>0</v>
      </c>
      <c r="S576" s="11">
        <f t="shared" si="128"/>
        <v>-0.83358982250948988</v>
      </c>
      <c r="T576" s="11">
        <f t="shared" si="129"/>
        <v>-0.28498797350751798</v>
      </c>
      <c r="U576" s="11">
        <f>'OddsRatio_working_3-way'!S576-'OddsRatio_working_3-way'!R576^2/3</f>
        <v>-0.83358982250948988</v>
      </c>
      <c r="V576" s="11">
        <f>'OddsRatio_working_3-way'!S576*'OddsRatio_working_3-way'!R576/3-2*'OddsRatio_working_3-way'!R576^3/27-'OddsRatio_working_3-way'!T576</f>
        <v>0.28498797350751798</v>
      </c>
      <c r="W576" s="11">
        <f>'OddsRatio_working_3-way'!V576^2+4*'OddsRatio_working_3-way'!U576^3/27</f>
        <v>-4.594924680174084E-3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0.14646933955959507</v>
      </c>
      <c r="Y576" s="11">
        <f>IF('OddsRatio_working_3-way'!W576&gt;=0,IF('OddsRatio_working_3-way'!V576+SQRT('OddsRatio_working_3-way'!W576)&gt;0,0,PI()),ACOS('OddsRatio_working_3-way'!V576/(2*'OddsRatio_working_3-way'!X576)))</f>
        <v>0.23351601575809355</v>
      </c>
      <c r="Z576" s="11">
        <f>'OddsRatio_working_3-way'!X576^(1/3)*COS('OddsRatio_working_3-way'!Y576/3)</f>
        <v>0.52553129037816193</v>
      </c>
      <c r="AA576" s="11">
        <f>'OddsRatio_working_3-way'!X576^(1/3)*COS(('OddsRatio_working_3-way'!Y576+2*PI())/3)</f>
        <v>-0.29826357121963204</v>
      </c>
      <c r="AB576" s="11">
        <f>'OddsRatio_working_3-way'!X576^(1/3)*COS(('OddsRatio_working_3-way'!Y576+4*PI())/3)</f>
        <v>-0.22726771915853</v>
      </c>
      <c r="AC576" s="11">
        <f>'OddsRatio_working_3-way'!X576^(1/3)*SIN('OddsRatio_working_3-way'!Y576/3)</f>
        <v>4.098947429882431E-2</v>
      </c>
      <c r="AD576" s="11">
        <f>'OddsRatio_working_3-way'!X576^(1/3)*SIN(('OddsRatio_working_3-way'!Y576+2*PI())/3)</f>
        <v>0.43462871080169269</v>
      </c>
      <c r="AE576" s="11">
        <f>'OddsRatio_working_3-way'!X576^(1/3)*SIN(('OddsRatio_working_3-way'!Y576+4*PI())/3)</f>
        <v>-0.47561818510051679</v>
      </c>
      <c r="AF576" s="11">
        <f>-'OddsRatio_working_3-way'!U576/(3*'OddsRatio_working_3-way'!X576^(1/3))*COS(('OddsRatio_working_3-way'!Y576)/3)</f>
        <v>0.52553129037816204</v>
      </c>
      <c r="AG576" s="11">
        <f>-'OddsRatio_working_3-way'!U576/(3*'OddsRatio_working_3-way'!X576^(1/3))*COS(('OddsRatio_working_3-way'!Y576+2*PI())/3)</f>
        <v>-0.2982635712196321</v>
      </c>
      <c r="AH576" s="11">
        <f>-'OddsRatio_working_3-way'!U576/(3*'OddsRatio_working_3-way'!X576^(1/3))*COS(('OddsRatio_working_3-way'!Y576+4*PI())/3)</f>
        <v>-0.22726771915853006</v>
      </c>
      <c r="AI576" s="11">
        <f>'OddsRatio_working_3-way'!U576/(3*'OddsRatio_working_3-way'!X576^(1/3))*SIN(('OddsRatio_working_3-way'!Y576)/3)</f>
        <v>-4.0989474298824324E-2</v>
      </c>
      <c r="AJ576" s="11">
        <f>'OddsRatio_working_3-way'!U576/(3*'OddsRatio_working_3-way'!X576^(1/3))*SIN(('OddsRatio_working_3-way'!Y576+2*PI())/3)</f>
        <v>-0.4346287108016928</v>
      </c>
      <c r="AK576" s="11">
        <f>'OddsRatio_working_3-way'!U576/(3*'OddsRatio_working_3-way'!X576^(1/3))*SIN(('OddsRatio_working_3-way'!Y576+4*PI())/3)</f>
        <v>0.4756181851005169</v>
      </c>
      <c r="AL576" s="11">
        <f>'OddsRatio_working_3-way'!Z576+'OddsRatio_working_3-way'!AF576</f>
        <v>1.0510625807563239</v>
      </c>
      <c r="AM576" s="11">
        <f>'OddsRatio_working_3-way'!AA576+'OddsRatio_working_3-way'!AG576</f>
        <v>-0.59652714243926419</v>
      </c>
      <c r="AN576" s="11">
        <f>'OddsRatio_working_3-way'!AB576+'OddsRatio_working_3-way'!AH576</f>
        <v>-0.45453543831706006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1.0510625807563239</v>
      </c>
      <c r="AS576" s="11">
        <f>IF(('OddsRatio_working_3-way'!X576=0),IF(Q576&gt;0,-Q576^(1/3),(-Q576)^(1/3)),'OddsRatio_working_3-way'!AM576-'OddsRatio_working_3-way'!R576/3)</f>
        <v>-0.59652714243926419</v>
      </c>
      <c r="AT576" s="11">
        <f>IF(('OddsRatio_working_3-way'!X576=0),IF(Q576&gt;0,-Q576^(1/3),(-Q576)^(1/3)),'OddsRatio_working_3-way'!AN576-'OddsRatio_working_3-way'!R576/3)</f>
        <v>-0.45453543831706006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IF('True_Odds_Calculator_3-way'!A578="","",'True_Odds_Calculator_3-way'!A578)</f>
        <v>1.65</v>
      </c>
      <c r="B577" s="4">
        <f>IF('True_Odds_Calculator_3-way'!B578="","",'True_Odds_Calculator_3-way'!B578)</f>
        <v>3.54</v>
      </c>
      <c r="C577" s="4">
        <f>IF('True_Odds_Calculator_3-way'!C578="","",'True_Odds_Calculator_3-way'!C578)</f>
        <v>6.81</v>
      </c>
      <c r="D577" s="9">
        <f t="shared" si="117"/>
        <v>0.59094870413756506</v>
      </c>
      <c r="E577" s="9">
        <f t="shared" si="118"/>
        <v>0.26991411847911106</v>
      </c>
      <c r="F577" s="9">
        <f t="shared" si="119"/>
        <v>0.13913717738332385</v>
      </c>
      <c r="G577" s="9">
        <f t="shared" si="120"/>
        <v>1.0649142328869756</v>
      </c>
      <c r="H577" s="9">
        <f t="shared" si="121"/>
        <v>1.6921942513765345</v>
      </c>
      <c r="I577" s="9">
        <f t="shared" si="122"/>
        <v>3.7048821515329182</v>
      </c>
      <c r="J577" s="9">
        <f t="shared" si="123"/>
        <v>7.1871516930733286</v>
      </c>
      <c r="K577" s="11">
        <f t="shared" si="124"/>
        <v>0.60606060606060608</v>
      </c>
      <c r="L577" s="11">
        <f t="shared" si="125"/>
        <v>0.2824858757062147</v>
      </c>
      <c r="M577" s="11">
        <f t="shared" si="126"/>
        <v>0.14684287812041116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-0.24115090022653685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0.22626021282035616</v>
      </c>
      <c r="Q577" s="11">
        <f>2*'OddsRatio_working_3-way'!K577*'OddsRatio_working_3-way'!L577*'OddsRatio_working_3-way'!M577</f>
        <v>5.028004729341249E-2</v>
      </c>
      <c r="R577" s="11">
        <f t="shared" si="127"/>
        <v>0</v>
      </c>
      <c r="S577" s="11">
        <f t="shared" si="128"/>
        <v>-0.93825157860828057</v>
      </c>
      <c r="T577" s="11">
        <f t="shared" si="129"/>
        <v>-0.20850035080184018</v>
      </c>
      <c r="U577" s="11">
        <f>'OddsRatio_working_3-way'!S577-'OddsRatio_working_3-way'!R577^2/3</f>
        <v>-0.93825157860828057</v>
      </c>
      <c r="V577" s="11">
        <f>'OddsRatio_working_3-way'!S577*'OddsRatio_working_3-way'!R577/3-2*'OddsRatio_working_3-way'!R577^3/27-'OddsRatio_working_3-way'!T577</f>
        <v>0.20850035080184018</v>
      </c>
      <c r="W577" s="11">
        <f>'OddsRatio_working_3-way'!V577^2+4*'OddsRatio_working_3-way'!U577^3/27</f>
        <v>-7.8891737034933171E-2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0.17490292544682007</v>
      </c>
      <c r="Y577" s="11">
        <f>IF('OddsRatio_working_3-way'!W577&gt;=0,IF('OddsRatio_working_3-way'!V577+SQRT('OddsRatio_working_3-way'!W577)&gt;0,0,PI()),ACOS('OddsRatio_working_3-way'!V577/(2*'OddsRatio_working_3-way'!X577)))</f>
        <v>0.93222870869530328</v>
      </c>
      <c r="Z577" s="11">
        <f>'OddsRatio_working_3-way'!X577^(1/3)*COS('OddsRatio_working_3-way'!Y577/3)</f>
        <v>0.53245711644348781</v>
      </c>
      <c r="AA577" s="11">
        <f>'OddsRatio_working_3-way'!X577^(1/3)*COS(('OddsRatio_working_3-way'!Y577+2*PI())/3)</f>
        <v>-0.41431623162363351</v>
      </c>
      <c r="AB577" s="11">
        <f>'OddsRatio_working_3-way'!X577^(1/3)*COS(('OddsRatio_working_3-way'!Y577+4*PI())/3)</f>
        <v>-0.11814088481985446</v>
      </c>
      <c r="AC577" s="11">
        <f>'OddsRatio_working_3-way'!X577^(1/3)*SIN('OddsRatio_working_3-way'!Y577/3)</f>
        <v>0.17099691620449273</v>
      </c>
      <c r="AD577" s="11">
        <f>'OddsRatio_working_3-way'!X577^(1/3)*SIN(('OddsRatio_working_3-way'!Y577+2*PI())/3)</f>
        <v>0.37562293116362305</v>
      </c>
      <c r="AE577" s="11">
        <f>'OddsRatio_working_3-way'!X577^(1/3)*SIN(('OddsRatio_working_3-way'!Y577+4*PI())/3)</f>
        <v>-0.54661984736811564</v>
      </c>
      <c r="AF577" s="11">
        <f>-'OddsRatio_working_3-way'!U577/(3*'OddsRatio_working_3-way'!X577^(1/3))*COS(('OddsRatio_working_3-way'!Y577)/3)</f>
        <v>0.53245711644348781</v>
      </c>
      <c r="AG577" s="11">
        <f>-'OddsRatio_working_3-way'!U577/(3*'OddsRatio_working_3-way'!X577^(1/3))*COS(('OddsRatio_working_3-way'!Y577+2*PI())/3)</f>
        <v>-0.41431623162363351</v>
      </c>
      <c r="AH577" s="11">
        <f>-'OddsRatio_working_3-way'!U577/(3*'OddsRatio_working_3-way'!X577^(1/3))*COS(('OddsRatio_working_3-way'!Y577+4*PI())/3)</f>
        <v>-0.11814088481985446</v>
      </c>
      <c r="AI577" s="11">
        <f>'OddsRatio_working_3-way'!U577/(3*'OddsRatio_working_3-way'!X577^(1/3))*SIN(('OddsRatio_working_3-way'!Y577)/3)</f>
        <v>-0.17099691620449273</v>
      </c>
      <c r="AJ577" s="11">
        <f>'OddsRatio_working_3-way'!U577/(3*'OddsRatio_working_3-way'!X577^(1/3))*SIN(('OddsRatio_working_3-way'!Y577+2*PI())/3)</f>
        <v>-0.37562293116362305</v>
      </c>
      <c r="AK577" s="11">
        <f>'OddsRatio_working_3-way'!U577/(3*'OddsRatio_working_3-way'!X577^(1/3))*SIN(('OddsRatio_working_3-way'!Y577+4*PI())/3)</f>
        <v>0.54661984736811564</v>
      </c>
      <c r="AL577" s="11">
        <f>'OddsRatio_working_3-way'!Z577+'OddsRatio_working_3-way'!AF577</f>
        <v>1.0649142328869756</v>
      </c>
      <c r="AM577" s="11">
        <f>'OddsRatio_working_3-way'!AA577+'OddsRatio_working_3-way'!AG577</f>
        <v>-0.82863246324726703</v>
      </c>
      <c r="AN577" s="11">
        <f>'OddsRatio_working_3-way'!AB577+'OddsRatio_working_3-way'!AH577</f>
        <v>-0.23628176963970893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1.0649142328869756</v>
      </c>
      <c r="AS577" s="11">
        <f>IF(('OddsRatio_working_3-way'!X577=0),IF(Q577&gt;0,-Q577^(1/3),(-Q577)^(1/3)),'OddsRatio_working_3-way'!AM577-'OddsRatio_working_3-way'!R577/3)</f>
        <v>-0.82863246324726703</v>
      </c>
      <c r="AT577" s="11">
        <f>IF(('OddsRatio_working_3-way'!X577=0),IF(Q577&gt;0,-Q577^(1/3),(-Q577)^(1/3)),'OddsRatio_working_3-way'!AN577-'OddsRatio_working_3-way'!R577/3)</f>
        <v>-0.23628176963970893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IF('True_Odds_Calculator_3-way'!A579="","",'True_Odds_Calculator_3-way'!A579)</f>
        <v>2.42</v>
      </c>
      <c r="B578" s="4">
        <f>IF('True_Odds_Calculator_3-way'!B579="","",'True_Odds_Calculator_3-way'!B579)</f>
        <v>2.95</v>
      </c>
      <c r="C578" s="4">
        <f>IF('True_Odds_Calculator_3-way'!C579="","",'True_Odds_Calculator_3-way'!C579)</f>
        <v>3.56</v>
      </c>
      <c r="D578" s="9">
        <f t="shared" si="117"/>
        <v>0.40117777336264349</v>
      </c>
      <c r="E578" s="9">
        <f t="shared" si="118"/>
        <v>0.32789247133186594</v>
      </c>
      <c r="F578" s="9">
        <f t="shared" si="119"/>
        <v>0.27092975530549068</v>
      </c>
      <c r="G578" s="9">
        <f t="shared" si="120"/>
        <v>1.0511693852625017</v>
      </c>
      <c r="H578" s="9">
        <f t="shared" si="121"/>
        <v>2.492660527072752</v>
      </c>
      <c r="I578" s="9">
        <f t="shared" si="122"/>
        <v>3.0497803012618787</v>
      </c>
      <c r="J578" s="9">
        <f t="shared" si="123"/>
        <v>3.6909936262720047</v>
      </c>
      <c r="K578" s="11">
        <f t="shared" si="124"/>
        <v>0.41322314049586778</v>
      </c>
      <c r="L578" s="11">
        <f t="shared" si="125"/>
        <v>0.33898305084745761</v>
      </c>
      <c r="M578" s="11">
        <f t="shared" si="126"/>
        <v>0.2808988764044944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-0.27891735694578446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0.23332824444301042</v>
      </c>
      <c r="Q578" s="11">
        <f>2*'OddsRatio_working_3-way'!K578*'OddsRatio_working_3-way'!L578*'OddsRatio_working_3-way'!M578</f>
        <v>7.8694180250593757E-2</v>
      </c>
      <c r="R578" s="11">
        <f t="shared" si="127"/>
        <v>0</v>
      </c>
      <c r="S578" s="11">
        <f t="shared" si="128"/>
        <v>-0.83654974720115549</v>
      </c>
      <c r="T578" s="11">
        <f t="shared" si="129"/>
        <v>-0.28214156735283497</v>
      </c>
      <c r="U578" s="11">
        <f>'OddsRatio_working_3-way'!S578-'OddsRatio_working_3-way'!R578^2/3</f>
        <v>-0.83654974720115549</v>
      </c>
      <c r="V578" s="11">
        <f>'OddsRatio_working_3-way'!S578*'OddsRatio_working_3-way'!R578/3-2*'OddsRatio_working_3-way'!R578^3/27-'OddsRatio_working_3-way'!T578</f>
        <v>0.28214156735283497</v>
      </c>
      <c r="W578" s="11">
        <f>'OddsRatio_working_3-way'!V578^2+4*'OddsRatio_working_3-way'!U578^3/27</f>
        <v>-7.126574860364332E-3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0.14725016034683852</v>
      </c>
      <c r="Y578" s="11">
        <f>IF('OddsRatio_working_3-way'!W578&gt;=0,IF('OddsRatio_working_3-way'!V578+SQRT('OddsRatio_working_3-way'!W578)&gt;0,0,PI()),ACOS('OddsRatio_working_3-way'!V578/(2*'OddsRatio_working_3-way'!X578)))</f>
        <v>0.29073012550238042</v>
      </c>
      <c r="Z578" s="11">
        <f>'OddsRatio_working_3-way'!X578^(1/3)*COS('OddsRatio_working_3-way'!Y578/3)</f>
        <v>0.52558469263125096</v>
      </c>
      <c r="AA578" s="11">
        <f>'OddsRatio_working_3-way'!X578^(1/3)*COS(('OddsRatio_working_3-way'!Y578+2*PI())/3)</f>
        <v>-0.30704147008179711</v>
      </c>
      <c r="AB578" s="11">
        <f>'OddsRatio_working_3-way'!X578^(1/3)*COS(('OddsRatio_working_3-way'!Y578+4*PI())/3)</f>
        <v>-0.21854322254945394</v>
      </c>
      <c r="AC578" s="11">
        <f>'OddsRatio_working_3-way'!X578^(1/3)*SIN('OddsRatio_working_3-way'!Y578/3)</f>
        <v>5.1094487035608739E-2</v>
      </c>
      <c r="AD578" s="11">
        <f>'OddsRatio_working_3-way'!X578^(1/3)*SIN(('OddsRatio_working_3-way'!Y578+2*PI())/3)</f>
        <v>0.42962245214109496</v>
      </c>
      <c r="AE578" s="11">
        <f>'OddsRatio_working_3-way'!X578^(1/3)*SIN(('OddsRatio_working_3-way'!Y578+4*PI())/3)</f>
        <v>-0.48071693917670344</v>
      </c>
      <c r="AF578" s="11">
        <f>-'OddsRatio_working_3-way'!U578/(3*'OddsRatio_working_3-way'!X578^(1/3))*COS(('OddsRatio_working_3-way'!Y578)/3)</f>
        <v>0.52558469263125085</v>
      </c>
      <c r="AG578" s="11">
        <f>-'OddsRatio_working_3-way'!U578/(3*'OddsRatio_working_3-way'!X578^(1/3))*COS(('OddsRatio_working_3-way'!Y578+2*PI())/3)</f>
        <v>-0.30704147008179705</v>
      </c>
      <c r="AH578" s="11">
        <f>-'OddsRatio_working_3-way'!U578/(3*'OddsRatio_working_3-way'!X578^(1/3))*COS(('OddsRatio_working_3-way'!Y578+4*PI())/3)</f>
        <v>-0.21854322254945391</v>
      </c>
      <c r="AI578" s="11">
        <f>'OddsRatio_working_3-way'!U578/(3*'OddsRatio_working_3-way'!X578^(1/3))*SIN(('OddsRatio_working_3-way'!Y578)/3)</f>
        <v>-5.1094487035608732E-2</v>
      </c>
      <c r="AJ578" s="11">
        <f>'OddsRatio_working_3-way'!U578/(3*'OddsRatio_working_3-way'!X578^(1/3))*SIN(('OddsRatio_working_3-way'!Y578+2*PI())/3)</f>
        <v>-0.42962245214109485</v>
      </c>
      <c r="AK578" s="11">
        <f>'OddsRatio_working_3-way'!U578/(3*'OddsRatio_working_3-way'!X578^(1/3))*SIN(('OddsRatio_working_3-way'!Y578+4*PI())/3)</f>
        <v>0.48071693917670333</v>
      </c>
      <c r="AL578" s="11">
        <f>'OddsRatio_working_3-way'!Z578+'OddsRatio_working_3-way'!AF578</f>
        <v>1.0511693852625017</v>
      </c>
      <c r="AM578" s="11">
        <f>'OddsRatio_working_3-way'!AA578+'OddsRatio_working_3-way'!AG578</f>
        <v>-0.6140829401635941</v>
      </c>
      <c r="AN578" s="11">
        <f>'OddsRatio_working_3-way'!AB578+'OddsRatio_working_3-way'!AH578</f>
        <v>-0.43708644509890782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1.0511693852625017</v>
      </c>
      <c r="AS578" s="11">
        <f>IF(('OddsRatio_working_3-way'!X578=0),IF(Q578&gt;0,-Q578^(1/3),(-Q578)^(1/3)),'OddsRatio_working_3-way'!AM578-'OddsRatio_working_3-way'!R578/3)</f>
        <v>-0.6140829401635941</v>
      </c>
      <c r="AT578" s="11">
        <f>IF(('OddsRatio_working_3-way'!X578=0),IF(Q578&gt;0,-Q578^(1/3),(-Q578)^(1/3)),'OddsRatio_working_3-way'!AN578-'OddsRatio_working_3-way'!R578/3)</f>
        <v>-0.43708644509890782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2.5299999999999998</v>
      </c>
      <c r="B579" s="4">
        <f>IF('True_Odds_Calculator_3-way'!B580="","",'True_Odds_Calculator_3-way'!B580)</f>
        <v>3.33</v>
      </c>
      <c r="C579" s="4">
        <f>IF('True_Odds_Calculator_3-way'!C580="","",'True_Odds_Calculator_3-way'!C580)</f>
        <v>3.01</v>
      </c>
      <c r="D579" s="9">
        <f t="shared" si="117"/>
        <v>0.38533906149356656</v>
      </c>
      <c r="E579" s="9">
        <f t="shared" si="118"/>
        <v>0.29161615466484458</v>
      </c>
      <c r="F579" s="9">
        <f t="shared" si="119"/>
        <v>0.32304478384158886</v>
      </c>
      <c r="G579" s="9">
        <f t="shared" si="120"/>
        <v>1.0425602168056047</v>
      </c>
      <c r="H579" s="9">
        <f t="shared" si="121"/>
        <v>2.5951171317125752</v>
      </c>
      <c r="I579" s="9">
        <f t="shared" si="122"/>
        <v>3.4291653051570594</v>
      </c>
      <c r="J579" s="9">
        <f t="shared" si="123"/>
        <v>3.095546035779265</v>
      </c>
      <c r="K579" s="11">
        <f t="shared" si="124"/>
        <v>0.39525691699604748</v>
      </c>
      <c r="L579" s="11">
        <f t="shared" si="125"/>
        <v>0.3003003003003003</v>
      </c>
      <c r="M579" s="11">
        <f t="shared" si="126"/>
        <v>0.33222591362126247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-0.28256096102405515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0.23147647010134376</v>
      </c>
      <c r="Q579" s="11">
        <f>2*'OddsRatio_working_3-way'!K579*'OddsRatio_working_3-way'!L579*'OddsRatio_working_3-way'!M579</f>
        <v>7.8867621840321547E-2</v>
      </c>
      <c r="R579" s="11">
        <f t="shared" si="127"/>
        <v>0</v>
      </c>
      <c r="S579" s="11">
        <f t="shared" si="128"/>
        <v>-0.81920895675902505</v>
      </c>
      <c r="T579" s="11">
        <f t="shared" si="129"/>
        <v>-0.27911719140000851</v>
      </c>
      <c r="U579" s="11">
        <f>'OddsRatio_working_3-way'!S579-'OddsRatio_working_3-way'!R579^2/3</f>
        <v>-0.81920895675902505</v>
      </c>
      <c r="V579" s="11">
        <f>'OddsRatio_working_3-way'!S579*'OddsRatio_working_3-way'!R579/3-2*'OddsRatio_working_3-way'!R579^3/27-'OddsRatio_working_3-way'!T579</f>
        <v>0.27911719140000851</v>
      </c>
      <c r="W579" s="11">
        <f>'OddsRatio_working_3-way'!V579^2+4*'OddsRatio_working_3-way'!U579^3/27</f>
        <v>-3.5415707128016588E-3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0.14269546002574035</v>
      </c>
      <c r="Y579" s="11">
        <f>IF('OddsRatio_working_3-way'!W579&gt;=0,IF('OddsRatio_working_3-way'!V579+SQRT('OddsRatio_working_3-way'!W579)&gt;0,0,PI()),ACOS('OddsRatio_working_3-way'!V579/(2*'OddsRatio_working_3-way'!X579)))</f>
        <v>0.21006640454429504</v>
      </c>
      <c r="Z579" s="11">
        <f>'OddsRatio_working_3-way'!X579^(1/3)*COS('OddsRatio_working_3-way'!Y579/3)</f>
        <v>0.52128010840280237</v>
      </c>
      <c r="AA579" s="11">
        <f>'OddsRatio_working_3-way'!X579^(1/3)*COS(('OddsRatio_working_3-way'!Y579+2*PI())/3)</f>
        <v>-0.29230273929645084</v>
      </c>
      <c r="AB579" s="11">
        <f>'OddsRatio_working_3-way'!X579^(1/3)*COS(('OddsRatio_working_3-way'!Y579+4*PI())/3)</f>
        <v>-0.22897736910635158</v>
      </c>
      <c r="AC579" s="11">
        <f>'OddsRatio_working_3-way'!X579^(1/3)*SIN('OddsRatio_working_3-way'!Y579/3)</f>
        <v>3.6560919525786509E-2</v>
      </c>
      <c r="AD579" s="11">
        <f>'OddsRatio_working_3-way'!X579^(1/3)*SIN(('OddsRatio_working_3-way'!Y579+2*PI())/3)</f>
        <v>0.43316135660143951</v>
      </c>
      <c r="AE579" s="11">
        <f>'OddsRatio_working_3-way'!X579^(1/3)*SIN(('OddsRatio_working_3-way'!Y579+4*PI())/3)</f>
        <v>-0.46972227612722606</v>
      </c>
      <c r="AF579" s="11">
        <f>-'OddsRatio_working_3-way'!U579/(3*'OddsRatio_working_3-way'!X579^(1/3))*COS(('OddsRatio_working_3-way'!Y579)/3)</f>
        <v>0.52128010840280237</v>
      </c>
      <c r="AG579" s="11">
        <f>-'OddsRatio_working_3-way'!U579/(3*'OddsRatio_working_3-way'!X579^(1/3))*COS(('OddsRatio_working_3-way'!Y579+2*PI())/3)</f>
        <v>-0.29230273929645084</v>
      </c>
      <c r="AH579" s="11">
        <f>-'OddsRatio_working_3-way'!U579/(3*'OddsRatio_working_3-way'!X579^(1/3))*COS(('OddsRatio_working_3-way'!Y579+4*PI())/3)</f>
        <v>-0.22897736910635158</v>
      </c>
      <c r="AI579" s="11">
        <f>'OddsRatio_working_3-way'!U579/(3*'OddsRatio_working_3-way'!X579^(1/3))*SIN(('OddsRatio_working_3-way'!Y579)/3)</f>
        <v>-3.6560919525786509E-2</v>
      </c>
      <c r="AJ579" s="11">
        <f>'OddsRatio_working_3-way'!U579/(3*'OddsRatio_working_3-way'!X579^(1/3))*SIN(('OddsRatio_working_3-way'!Y579+2*PI())/3)</f>
        <v>-0.43316135660143951</v>
      </c>
      <c r="AK579" s="11">
        <f>'OddsRatio_working_3-way'!U579/(3*'OddsRatio_working_3-way'!X579^(1/3))*SIN(('OddsRatio_working_3-way'!Y579+4*PI())/3)</f>
        <v>0.46972227612722606</v>
      </c>
      <c r="AL579" s="11">
        <f>'OddsRatio_working_3-way'!Z579+'OddsRatio_working_3-way'!AF579</f>
        <v>1.0425602168056047</v>
      </c>
      <c r="AM579" s="11">
        <f>'OddsRatio_working_3-way'!AA579+'OddsRatio_working_3-way'!AG579</f>
        <v>-0.58460547859290168</v>
      </c>
      <c r="AN579" s="11">
        <f>'OddsRatio_working_3-way'!AB579+'OddsRatio_working_3-way'!AH579</f>
        <v>-0.45795473821270316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1.0425602168056047</v>
      </c>
      <c r="AS579" s="11">
        <f>IF(('OddsRatio_working_3-way'!X579=0),IF(Q579&gt;0,-Q579^(1/3),(-Q579)^(1/3)),'OddsRatio_working_3-way'!AM579-'OddsRatio_working_3-way'!R579/3)</f>
        <v>-0.58460547859290168</v>
      </c>
      <c r="AT579" s="11">
        <f>IF(('OddsRatio_working_3-way'!X579=0),IF(Q579&gt;0,-Q579^(1/3),(-Q579)^(1/3)),'OddsRatio_working_3-way'!AN579-'OddsRatio_working_3-way'!R579/3)</f>
        <v>-0.45795473821270316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1.38</v>
      </c>
      <c r="B580" s="4">
        <f>IF('True_Odds_Calculator_3-way'!B581="","",'True_Odds_Calculator_3-way'!B581)</f>
        <v>5.31</v>
      </c>
      <c r="C580" s="4">
        <f>IF('True_Odds_Calculator_3-way'!C581="","",'True_Odds_Calculator_3-way'!C581)</f>
        <v>8.4600000000000009</v>
      </c>
      <c r="D580" s="9">
        <f t="shared" ref="D580:D643" si="130">(K580/(AR580+K580-(AR580*K580)))</f>
        <v>0.71072235037092102</v>
      </c>
      <c r="E580" s="9">
        <f t="shared" ref="E580:E643" si="131">(L580/(AR580+L580-(AR580*L580)))</f>
        <v>0.17804826158201401</v>
      </c>
      <c r="F580" s="9">
        <f t="shared" ref="F580:F643" si="132">(M580/(AR580+M580-(AR580*M580)))</f>
        <v>0.11122938804706507</v>
      </c>
      <c r="G580" s="9">
        <f t="shared" ref="G580:G643" si="133">AR580</f>
        <v>1.0711031844021905</v>
      </c>
      <c r="H580" s="9">
        <f t="shared" ref="H580:H643" si="134">IF(A580="","",1/D580)</f>
        <v>1.4070192100728323</v>
      </c>
      <c r="I580" s="9">
        <f t="shared" ref="I580:I643" si="135">IF(B580="","",1/E580)</f>
        <v>5.6164547247734404</v>
      </c>
      <c r="J580" s="9">
        <f t="shared" ref="J580:J643" si="136">IF(C580="","",1/F580)</f>
        <v>8.9904297556403421</v>
      </c>
      <c r="K580" s="11">
        <f t="shared" ref="K580:K643" si="137">1/A580</f>
        <v>0.7246376811594204</v>
      </c>
      <c r="L580" s="11">
        <f t="shared" ref="L580:L643" si="138">1/B580</f>
        <v>0.18832391713747648</v>
      </c>
      <c r="M580" s="11">
        <f t="shared" ref="M580:M643" si="139">1/C580</f>
        <v>0.11820330969267138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-0.19708597660762339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0.19598927546684647</v>
      </c>
      <c r="Q580" s="11">
        <f>2*'OddsRatio_working_3-way'!K580*'OddsRatio_working_3-way'!L580*'OddsRatio_working_3-way'!M580</f>
        <v>3.2261609130345099E-2</v>
      </c>
      <c r="R580" s="11">
        <f t="shared" ref="R580:R643" si="140">O580/N580</f>
        <v>0</v>
      </c>
      <c r="S580" s="11">
        <f t="shared" ref="S580:S643" si="141">P580/N580</f>
        <v>-0.99443541768088184</v>
      </c>
      <c r="T580" s="11">
        <f t="shared" ref="T580:T643" si="142">Q580/N580</f>
        <v>-0.16369307286928098</v>
      </c>
      <c r="U580" s="11">
        <f>'OddsRatio_working_3-way'!S580-'OddsRatio_working_3-way'!R580^2/3</f>
        <v>-0.99443541768088184</v>
      </c>
      <c r="V580" s="11">
        <f>'OddsRatio_working_3-way'!S580*'OddsRatio_working_3-way'!R580/3-2*'OddsRatio_working_3-way'!R580^3/27-'OddsRatio_working_3-way'!T580</f>
        <v>0.16369307286928098</v>
      </c>
      <c r="W580" s="11">
        <f>'OddsRatio_working_3-way'!V580^2+4*'OddsRatio_working_3-way'!U580^3/27</f>
        <v>-0.11889331485266708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0.19084596993259698</v>
      </c>
      <c r="Y580" s="11">
        <f>IF('OddsRatio_working_3-way'!W580&gt;=0,IF('OddsRatio_working_3-way'!V580+SQRT('OddsRatio_working_3-way'!W580)&gt;0,0,PI()),ACOS('OddsRatio_working_3-way'!V580/(2*'OddsRatio_working_3-way'!X580)))</f>
        <v>1.1275639325095721</v>
      </c>
      <c r="Z580" s="11">
        <f>'OddsRatio_working_3-way'!X580^(1/3)*COS('OddsRatio_working_3-way'!Y580/3)</f>
        <v>0.53555159220109527</v>
      </c>
      <c r="AA580" s="11">
        <f>'OddsRatio_working_3-way'!X580^(1/3)*COS(('OddsRatio_working_3-way'!Y580+2*PI())/3)</f>
        <v>-0.45079826326885519</v>
      </c>
      <c r="AB580" s="11">
        <f>'OddsRatio_working_3-way'!X580^(1/3)*COS(('OddsRatio_working_3-way'!Y580+4*PI())/3)</f>
        <v>-8.4753328932240315E-2</v>
      </c>
      <c r="AC580" s="11">
        <f>'OddsRatio_working_3-way'!X580^(1/3)*SIN('OddsRatio_working_3-way'!Y580/3)</f>
        <v>0.21133614137474369</v>
      </c>
      <c r="AD580" s="11">
        <f>'OddsRatio_working_3-way'!X580^(1/3)*SIN(('OddsRatio_working_3-way'!Y580+2*PI())/3)</f>
        <v>0.3581332131959809</v>
      </c>
      <c r="AE580" s="11">
        <f>'OddsRatio_working_3-way'!X580^(1/3)*SIN(('OddsRatio_working_3-way'!Y580+4*PI())/3)</f>
        <v>-0.56946935457072434</v>
      </c>
      <c r="AF580" s="11">
        <f>-'OddsRatio_working_3-way'!U580/(3*'OddsRatio_working_3-way'!X580^(1/3))*COS(('OddsRatio_working_3-way'!Y580)/3)</f>
        <v>0.53555159220109527</v>
      </c>
      <c r="AG580" s="11">
        <f>-'OddsRatio_working_3-way'!U580/(3*'OddsRatio_working_3-way'!X580^(1/3))*COS(('OddsRatio_working_3-way'!Y580+2*PI())/3)</f>
        <v>-0.45079826326885519</v>
      </c>
      <c r="AH580" s="11">
        <f>-'OddsRatio_working_3-way'!U580/(3*'OddsRatio_working_3-way'!X580^(1/3))*COS(('OddsRatio_working_3-way'!Y580+4*PI())/3)</f>
        <v>-8.4753328932240315E-2</v>
      </c>
      <c r="AI580" s="11">
        <f>'OddsRatio_working_3-way'!U580/(3*'OddsRatio_working_3-way'!X580^(1/3))*SIN(('OddsRatio_working_3-way'!Y580)/3)</f>
        <v>-0.21133614137474369</v>
      </c>
      <c r="AJ580" s="11">
        <f>'OddsRatio_working_3-way'!U580/(3*'OddsRatio_working_3-way'!X580^(1/3))*SIN(('OddsRatio_working_3-way'!Y580+2*PI())/3)</f>
        <v>-0.3581332131959809</v>
      </c>
      <c r="AK580" s="11">
        <f>'OddsRatio_working_3-way'!U580/(3*'OddsRatio_working_3-way'!X580^(1/3))*SIN(('OddsRatio_working_3-way'!Y580+4*PI())/3)</f>
        <v>0.56946935457072434</v>
      </c>
      <c r="AL580" s="11">
        <f>'OddsRatio_working_3-way'!Z580+'OddsRatio_working_3-way'!AF580</f>
        <v>1.0711031844021905</v>
      </c>
      <c r="AM580" s="11">
        <f>'OddsRatio_working_3-way'!AA580+'OddsRatio_working_3-way'!AG580</f>
        <v>-0.90159652653771039</v>
      </c>
      <c r="AN580" s="11">
        <f>'OddsRatio_working_3-way'!AB580+'OddsRatio_working_3-way'!AH580</f>
        <v>-0.16950665786448063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1.0711031844021905</v>
      </c>
      <c r="AS580" s="11">
        <f>IF(('OddsRatio_working_3-way'!X580=0),IF(Q580&gt;0,-Q580^(1/3),(-Q580)^(1/3)),'OddsRatio_working_3-way'!AM580-'OddsRatio_working_3-way'!R580/3)</f>
        <v>-0.90159652653771039</v>
      </c>
      <c r="AT580" s="11">
        <f>IF(('OddsRatio_working_3-way'!X580=0),IF(Q580&gt;0,-Q580^(1/3),(-Q580)^(1/3)),'OddsRatio_working_3-way'!AN580-'OddsRatio_working_3-way'!R580/3)</f>
        <v>-0.16950665786448063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3.51</v>
      </c>
      <c r="B581" s="4">
        <f>IF('True_Odds_Calculator_3-way'!B582="","",'True_Odds_Calculator_3-way'!B582)</f>
        <v>3.63</v>
      </c>
      <c r="C581" s="4">
        <f>IF('True_Odds_Calculator_3-way'!C582="","",'True_Odds_Calculator_3-way'!C582)</f>
        <v>2.09</v>
      </c>
      <c r="D581" s="9">
        <f t="shared" si="130"/>
        <v>0.27282780553489155</v>
      </c>
      <c r="E581" s="9">
        <f t="shared" si="131"/>
        <v>0.26366155756313342</v>
      </c>
      <c r="F581" s="9">
        <f t="shared" si="132"/>
        <v>0.46351063690197508</v>
      </c>
      <c r="G581" s="9">
        <f t="shared" si="133"/>
        <v>1.0618787079546803</v>
      </c>
      <c r="H581" s="9">
        <f t="shared" si="134"/>
        <v>3.665315556966247</v>
      </c>
      <c r="I581" s="9">
        <f t="shared" si="135"/>
        <v>3.7927410019208101</v>
      </c>
      <c r="J581" s="9">
        <f t="shared" si="136"/>
        <v>2.157447791670601</v>
      </c>
      <c r="K581" s="11">
        <f t="shared" si="137"/>
        <v>0.28490028490028491</v>
      </c>
      <c r="L581" s="11">
        <f t="shared" si="138"/>
        <v>0.27548209366391185</v>
      </c>
      <c r="M581" s="11">
        <f t="shared" si="139"/>
        <v>0.47846889952153115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-0.27020659223066068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0.23395267704387612</v>
      </c>
      <c r="Q581" s="11">
        <f>2*'OddsRatio_working_3-way'!K581*'OddsRatio_working_3-way'!L581*'OddsRatio_working_3-way'!M581</f>
        <v>7.5105193272512416E-2</v>
      </c>
      <c r="R581" s="11">
        <f t="shared" si="140"/>
        <v>0</v>
      </c>
      <c r="S581" s="11">
        <f t="shared" si="141"/>
        <v>-0.86582890192465567</v>
      </c>
      <c r="T581" s="11">
        <f t="shared" si="142"/>
        <v>-0.27795470366762626</v>
      </c>
      <c r="U581" s="11">
        <f>'OddsRatio_working_3-way'!S581-'OddsRatio_working_3-way'!R581^2/3</f>
        <v>-0.86582890192465567</v>
      </c>
      <c r="V581" s="11">
        <f>'OddsRatio_working_3-way'!S581*'OddsRatio_working_3-way'!R581/3-2*'OddsRatio_working_3-way'!R581^3/27-'OddsRatio_working_3-way'!T581</f>
        <v>0.27795470366762626</v>
      </c>
      <c r="W581" s="11">
        <f>'OddsRatio_working_3-way'!V581^2+4*'OddsRatio_working_3-way'!U581^3/27</f>
        <v>-1.8900741815071231E-2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0.15504802409739793</v>
      </c>
      <c r="Y581" s="11">
        <f>IF('OddsRatio_working_3-way'!W581&gt;=0,IF('OddsRatio_working_3-way'!V581+SQRT('OddsRatio_working_3-way'!W581)&gt;0,0,PI()),ACOS('OddsRatio_working_3-way'!V581/(2*'OddsRatio_working_3-way'!X581)))</f>
        <v>0.45932861076618403</v>
      </c>
      <c r="Z581" s="11">
        <f>'OddsRatio_working_3-way'!X581^(1/3)*COS('OddsRatio_working_3-way'!Y581/3)</f>
        <v>0.53093935397734016</v>
      </c>
      <c r="AA581" s="11">
        <f>'OddsRatio_working_3-way'!X581^(1/3)*COS(('OddsRatio_working_3-way'!Y581+2*PI())/3)</f>
        <v>-0.33642584148307741</v>
      </c>
      <c r="AB581" s="11">
        <f>'OddsRatio_working_3-way'!X581^(1/3)*COS(('OddsRatio_working_3-way'!Y581+4*PI())/3)</f>
        <v>-0.19451351249426288</v>
      </c>
      <c r="AC581" s="11">
        <f>'OddsRatio_working_3-way'!X581^(1/3)*SIN('OddsRatio_working_3-way'!Y581/3)</f>
        <v>8.1933121343019069E-2</v>
      </c>
      <c r="AD581" s="11">
        <f>'OddsRatio_working_3-way'!X581^(1/3)*SIN(('OddsRatio_working_3-way'!Y581+2*PI())/3)</f>
        <v>0.41884040774176556</v>
      </c>
      <c r="AE581" s="11">
        <f>'OddsRatio_working_3-way'!X581^(1/3)*SIN(('OddsRatio_working_3-way'!Y581+4*PI())/3)</f>
        <v>-0.50077352908478445</v>
      </c>
      <c r="AF581" s="11">
        <f>-'OddsRatio_working_3-way'!U581/(3*'OddsRatio_working_3-way'!X581^(1/3))*COS(('OddsRatio_working_3-way'!Y581)/3)</f>
        <v>0.53093935397734016</v>
      </c>
      <c r="AG581" s="11">
        <f>-'OddsRatio_working_3-way'!U581/(3*'OddsRatio_working_3-way'!X581^(1/3))*COS(('OddsRatio_working_3-way'!Y581+2*PI())/3)</f>
        <v>-0.33642584148307741</v>
      </c>
      <c r="AH581" s="11">
        <f>-'OddsRatio_working_3-way'!U581/(3*'OddsRatio_working_3-way'!X581^(1/3))*COS(('OddsRatio_working_3-way'!Y581+4*PI())/3)</f>
        <v>-0.19451351249426288</v>
      </c>
      <c r="AI581" s="11">
        <f>'OddsRatio_working_3-way'!U581/(3*'OddsRatio_working_3-way'!X581^(1/3))*SIN(('OddsRatio_working_3-way'!Y581)/3)</f>
        <v>-8.1933121343019069E-2</v>
      </c>
      <c r="AJ581" s="11">
        <f>'OddsRatio_working_3-way'!U581/(3*'OddsRatio_working_3-way'!X581^(1/3))*SIN(('OddsRatio_working_3-way'!Y581+2*PI())/3)</f>
        <v>-0.41884040774176556</v>
      </c>
      <c r="AK581" s="11">
        <f>'OddsRatio_working_3-way'!U581/(3*'OddsRatio_working_3-way'!X581^(1/3))*SIN(('OddsRatio_working_3-way'!Y581+4*PI())/3)</f>
        <v>0.50077352908478445</v>
      </c>
      <c r="AL581" s="11">
        <f>'OddsRatio_working_3-way'!Z581+'OddsRatio_working_3-way'!AF581</f>
        <v>1.0618787079546803</v>
      </c>
      <c r="AM581" s="11">
        <f>'OddsRatio_working_3-way'!AA581+'OddsRatio_working_3-way'!AG581</f>
        <v>-0.67285168296615483</v>
      </c>
      <c r="AN581" s="11">
        <f>'OddsRatio_working_3-way'!AB581+'OddsRatio_working_3-way'!AH581</f>
        <v>-0.38902702498852576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1.0618787079546803</v>
      </c>
      <c r="AS581" s="11">
        <f>IF(('OddsRatio_working_3-way'!X581=0),IF(Q581&gt;0,-Q581^(1/3),(-Q581)^(1/3)),'OddsRatio_working_3-way'!AM581-'OddsRatio_working_3-way'!R581/3)</f>
        <v>-0.67285168296615483</v>
      </c>
      <c r="AT581" s="11">
        <f>IF(('OddsRatio_working_3-way'!X581=0),IF(Q581&gt;0,-Q581^(1/3),(-Q581)^(1/3)),'OddsRatio_working_3-way'!AN581-'OddsRatio_working_3-way'!R581/3)</f>
        <v>-0.38902702498852576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1.28</v>
      </c>
      <c r="B582" s="4">
        <f>IF('True_Odds_Calculator_3-way'!B583="","",'True_Odds_Calculator_3-way'!B583)</f>
        <v>6.06</v>
      </c>
      <c r="C582" s="4">
        <f>IF('True_Odds_Calculator_3-way'!C583="","",'True_Odds_Calculator_3-way'!C583)</f>
        <v>9.74</v>
      </c>
      <c r="D582" s="9">
        <f t="shared" si="130"/>
        <v>0.75943841572963511</v>
      </c>
      <c r="E582" s="9">
        <f t="shared" si="131"/>
        <v>0.14871325293671472</v>
      </c>
      <c r="F582" s="9">
        <f t="shared" si="132"/>
        <v>9.1848331333650113E-2</v>
      </c>
      <c r="G582" s="9">
        <f t="shared" si="133"/>
        <v>1.1312945163906027</v>
      </c>
      <c r="H582" s="9">
        <f t="shared" si="134"/>
        <v>1.3167624645893687</v>
      </c>
      <c r="I582" s="9">
        <f t="shared" si="135"/>
        <v>6.7243502529364507</v>
      </c>
      <c r="J582" s="9">
        <f t="shared" si="136"/>
        <v>10.88751407325387</v>
      </c>
      <c r="K582" s="11">
        <f t="shared" si="137"/>
        <v>0.78125</v>
      </c>
      <c r="L582" s="11">
        <f t="shared" si="138"/>
        <v>0.16501650165016502</v>
      </c>
      <c r="M582" s="11">
        <f t="shared" si="139"/>
        <v>0.10266940451745379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-0.16389980245457803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0.18636360555973458</v>
      </c>
      <c r="Q582" s="11">
        <f>2*'OddsRatio_working_3-way'!K582*'OddsRatio_working_3-way'!L582*'OddsRatio_working_3-way'!M582</f>
        <v>2.64721030624623E-2</v>
      </c>
      <c r="R582" s="11">
        <f t="shared" si="140"/>
        <v>0</v>
      </c>
      <c r="S582" s="11">
        <f t="shared" si="141"/>
        <v>-1.1370581463109573</v>
      </c>
      <c r="T582" s="11">
        <f t="shared" si="142"/>
        <v>-0.16151394123735191</v>
      </c>
      <c r="U582" s="11">
        <f>'OddsRatio_working_3-way'!S582-'OddsRatio_working_3-way'!R582^2/3</f>
        <v>-1.1370581463109573</v>
      </c>
      <c r="V582" s="11">
        <f>'OddsRatio_working_3-way'!S582*'OddsRatio_working_3-way'!R582/3-2*'OddsRatio_working_3-way'!R582^3/27-'OddsRatio_working_3-way'!T582</f>
        <v>0.16151394123735191</v>
      </c>
      <c r="W582" s="11">
        <f>'OddsRatio_working_3-way'!V582^2+4*'OddsRatio_working_3-way'!U582^3/27</f>
        <v>-0.19170641327154389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0.23334157713830525</v>
      </c>
      <c r="Y582" s="11">
        <f>IF('OddsRatio_working_3-way'!W582&gt;=0,IF('OddsRatio_working_3-way'!V582+SQRT('OddsRatio_working_3-way'!W582)&gt;0,0,PI()),ACOS('OddsRatio_working_3-way'!V582/(2*'OddsRatio_working_3-way'!X582)))</f>
        <v>1.2173969785300154</v>
      </c>
      <c r="Z582" s="11">
        <f>'OddsRatio_working_3-way'!X582^(1/3)*COS('OddsRatio_working_3-way'!Y582/3)</f>
        <v>0.56564725819530148</v>
      </c>
      <c r="AA582" s="11">
        <f>'OddsRatio_working_3-way'!X582^(1/3)*COS(('OddsRatio_working_3-way'!Y582+2*PI())/3)</f>
        <v>-0.49329196650221802</v>
      </c>
      <c r="AB582" s="11">
        <f>'OddsRatio_working_3-way'!X582^(1/3)*COS(('OddsRatio_working_3-way'!Y582+4*PI())/3)</f>
        <v>-7.2355291693083384E-2</v>
      </c>
      <c r="AC582" s="11">
        <f>'OddsRatio_working_3-way'!X582^(1/3)*SIN('OddsRatio_working_3-way'!Y582/3)</f>
        <v>0.24302790251283987</v>
      </c>
      <c r="AD582" s="11">
        <f>'OddsRatio_working_3-way'!X582^(1/3)*SIN(('OddsRatio_working_3-way'!Y582+2*PI())/3)</f>
        <v>0.36835094392172674</v>
      </c>
      <c r="AE582" s="11">
        <f>'OddsRatio_working_3-way'!X582^(1/3)*SIN(('OddsRatio_working_3-way'!Y582+4*PI())/3)</f>
        <v>-0.61137884643456653</v>
      </c>
      <c r="AF582" s="11">
        <f>-'OddsRatio_working_3-way'!U582/(3*'OddsRatio_working_3-way'!X582^(1/3))*COS(('OddsRatio_working_3-way'!Y582)/3)</f>
        <v>0.56564725819530137</v>
      </c>
      <c r="AG582" s="11">
        <f>-'OddsRatio_working_3-way'!U582/(3*'OddsRatio_working_3-way'!X582^(1/3))*COS(('OddsRatio_working_3-way'!Y582+2*PI())/3)</f>
        <v>-0.4932919665022179</v>
      </c>
      <c r="AH582" s="11">
        <f>-'OddsRatio_working_3-way'!U582/(3*'OddsRatio_working_3-way'!X582^(1/3))*COS(('OddsRatio_working_3-way'!Y582+4*PI())/3)</f>
        <v>-7.2355291693083371E-2</v>
      </c>
      <c r="AI582" s="11">
        <f>'OddsRatio_working_3-way'!U582/(3*'OddsRatio_working_3-way'!X582^(1/3))*SIN(('OddsRatio_working_3-way'!Y582)/3)</f>
        <v>-0.24302790251283984</v>
      </c>
      <c r="AJ582" s="11">
        <f>'OddsRatio_working_3-way'!U582/(3*'OddsRatio_working_3-way'!X582^(1/3))*SIN(('OddsRatio_working_3-way'!Y582+2*PI())/3)</f>
        <v>-0.36835094392172668</v>
      </c>
      <c r="AK582" s="11">
        <f>'OddsRatio_working_3-way'!U582/(3*'OddsRatio_working_3-way'!X582^(1/3))*SIN(('OddsRatio_working_3-way'!Y582+4*PI())/3)</f>
        <v>0.61137884643456641</v>
      </c>
      <c r="AL582" s="11">
        <f>'OddsRatio_working_3-way'!Z582+'OddsRatio_working_3-way'!AF582</f>
        <v>1.1312945163906027</v>
      </c>
      <c r="AM582" s="11">
        <f>'OddsRatio_working_3-way'!AA582+'OddsRatio_working_3-way'!AG582</f>
        <v>-0.98658393300443592</v>
      </c>
      <c r="AN582" s="11">
        <f>'OddsRatio_working_3-way'!AB582+'OddsRatio_working_3-way'!AH582</f>
        <v>-0.14471058338616677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1.1312945163906027</v>
      </c>
      <c r="AS582" s="11">
        <f>IF(('OddsRatio_working_3-way'!X582=0),IF(Q582&gt;0,-Q582^(1/3),(-Q582)^(1/3)),'OddsRatio_working_3-way'!AM582-'OddsRatio_working_3-way'!R582/3)</f>
        <v>-0.98658393300443592</v>
      </c>
      <c r="AT582" s="11">
        <f>IF(('OddsRatio_working_3-way'!X582=0),IF(Q582&gt;0,-Q582^(1/3),(-Q582)^(1/3)),'OddsRatio_working_3-way'!AN582-'OddsRatio_working_3-way'!R582/3)</f>
        <v>-0.14471058338616677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1.88</v>
      </c>
      <c r="B583" s="4">
        <f>IF('True_Odds_Calculator_3-way'!B584="","",'True_Odds_Calculator_3-way'!B584)</f>
        <v>3.78</v>
      </c>
      <c r="C583" s="4">
        <f>IF('True_Odds_Calculator_3-way'!C584="","",'True_Odds_Calculator_3-way'!C584)</f>
        <v>4.05</v>
      </c>
      <c r="D583" s="9">
        <f t="shared" si="130"/>
        <v>0.51455940225401986</v>
      </c>
      <c r="E583" s="9">
        <f t="shared" si="131"/>
        <v>0.25123616720204256</v>
      </c>
      <c r="F583" s="9">
        <f t="shared" si="132"/>
        <v>0.23420443054393736</v>
      </c>
      <c r="G583" s="9">
        <f t="shared" si="133"/>
        <v>1.0720570656696218</v>
      </c>
      <c r="H583" s="9">
        <f t="shared" si="134"/>
        <v>1.9434102177892674</v>
      </c>
      <c r="I583" s="9">
        <f t="shared" si="135"/>
        <v>3.9803186425615475</v>
      </c>
      <c r="J583" s="9">
        <f t="shared" si="136"/>
        <v>4.2697740502923462</v>
      </c>
      <c r="K583" s="11">
        <f t="shared" si="137"/>
        <v>0.53191489361702127</v>
      </c>
      <c r="L583" s="11">
        <f t="shared" si="138"/>
        <v>0.26455026455026459</v>
      </c>
      <c r="M583" s="11">
        <f t="shared" si="139"/>
        <v>0.24691358024691359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-0.25925231021107031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0.2331405667365741</v>
      </c>
      <c r="Q583" s="11">
        <f>2*'OddsRatio_working_3-way'!K583*'OddsRatio_working_3-way'!L583*'OddsRatio_working_3-way'!M583</f>
        <v>6.9490481888695721E-2</v>
      </c>
      <c r="R583" s="11">
        <f t="shared" si="140"/>
        <v>0</v>
      </c>
      <c r="S583" s="11">
        <f t="shared" si="141"/>
        <v>-0.89928057553956864</v>
      </c>
      <c r="T583" s="11">
        <f t="shared" si="142"/>
        <v>-0.26804190030985658</v>
      </c>
      <c r="U583" s="11">
        <f>'OddsRatio_working_3-way'!S583-'OddsRatio_working_3-way'!R583^2/3</f>
        <v>-0.89928057553956864</v>
      </c>
      <c r="V583" s="11">
        <f>'OddsRatio_working_3-way'!S583*'OddsRatio_working_3-way'!R583/3-2*'OddsRatio_working_3-way'!R583^3/27-'OddsRatio_working_3-way'!T583</f>
        <v>0.26804190030985658</v>
      </c>
      <c r="W583" s="11">
        <f>'OddsRatio_working_3-way'!V583^2+4*'OddsRatio_working_3-way'!U583^3/27</f>
        <v>-3.5894753845983826E-2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0.16411978412709946</v>
      </c>
      <c r="Y583" s="11">
        <f>IF('OddsRatio_working_3-way'!W583&gt;=0,IF('OddsRatio_working_3-way'!V583+SQRT('OddsRatio_working_3-way'!W583)&gt;0,0,PI()),ACOS('OddsRatio_working_3-way'!V583/(2*'OddsRatio_working_3-way'!X583)))</f>
        <v>0.61529280594574753</v>
      </c>
      <c r="Z583" s="11">
        <f>'OddsRatio_working_3-way'!X583^(1/3)*COS('OddsRatio_working_3-way'!Y583/3)</f>
        <v>0.53602853283481089</v>
      </c>
      <c r="AA583" s="11">
        <f>'OddsRatio_working_3-way'!X583^(1/3)*COS(('OddsRatio_working_3-way'!Y583+2*PI())/3)</f>
        <v>-0.36458135643834522</v>
      </c>
      <c r="AB583" s="11">
        <f>'OddsRatio_working_3-way'!X583^(1/3)*COS(('OddsRatio_working_3-way'!Y583+4*PI())/3)</f>
        <v>-0.17144717639646573</v>
      </c>
      <c r="AC583" s="11">
        <f>'OddsRatio_working_3-way'!X583^(1/3)*SIN('OddsRatio_working_3-way'!Y583/3)</f>
        <v>0.1115060708368968</v>
      </c>
      <c r="AD583" s="11">
        <f>'OddsRatio_working_3-way'!X583^(1/3)*SIN(('OddsRatio_working_3-way'!Y583+2*PI())/3)</f>
        <v>0.4084612911697989</v>
      </c>
      <c r="AE583" s="11">
        <f>'OddsRatio_working_3-way'!X583^(1/3)*SIN(('OddsRatio_working_3-way'!Y583+4*PI())/3)</f>
        <v>-0.51996736200669569</v>
      </c>
      <c r="AF583" s="11">
        <f>-'OddsRatio_working_3-way'!U583/(3*'OddsRatio_working_3-way'!X583^(1/3))*COS(('OddsRatio_working_3-way'!Y583)/3)</f>
        <v>0.53602853283481078</v>
      </c>
      <c r="AG583" s="11">
        <f>-'OddsRatio_working_3-way'!U583/(3*'OddsRatio_working_3-way'!X583^(1/3))*COS(('OddsRatio_working_3-way'!Y583+2*PI())/3)</f>
        <v>-0.36458135643834516</v>
      </c>
      <c r="AH583" s="11">
        <f>-'OddsRatio_working_3-way'!U583/(3*'OddsRatio_working_3-way'!X583^(1/3))*COS(('OddsRatio_working_3-way'!Y583+4*PI())/3)</f>
        <v>-0.1714471763964657</v>
      </c>
      <c r="AI583" s="11">
        <f>'OddsRatio_working_3-way'!U583/(3*'OddsRatio_working_3-way'!X583^(1/3))*SIN(('OddsRatio_working_3-way'!Y583)/3)</f>
        <v>-0.11150607083689679</v>
      </c>
      <c r="AJ583" s="11">
        <f>'OddsRatio_working_3-way'!U583/(3*'OddsRatio_working_3-way'!X583^(1/3))*SIN(('OddsRatio_working_3-way'!Y583+2*PI())/3)</f>
        <v>-0.40846129116979879</v>
      </c>
      <c r="AK583" s="11">
        <f>'OddsRatio_working_3-way'!U583/(3*'OddsRatio_working_3-way'!X583^(1/3))*SIN(('OddsRatio_working_3-way'!Y583+4*PI())/3)</f>
        <v>0.51996736200669558</v>
      </c>
      <c r="AL583" s="11">
        <f>'OddsRatio_working_3-way'!Z583+'OddsRatio_working_3-way'!AF583</f>
        <v>1.0720570656696218</v>
      </c>
      <c r="AM583" s="11">
        <f>'OddsRatio_working_3-way'!AA583+'OddsRatio_working_3-way'!AG583</f>
        <v>-0.72916271287669043</v>
      </c>
      <c r="AN583" s="11">
        <f>'OddsRatio_working_3-way'!AB583+'OddsRatio_working_3-way'!AH583</f>
        <v>-0.34289435279293146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1.0720570656696218</v>
      </c>
      <c r="AS583" s="11">
        <f>IF(('OddsRatio_working_3-way'!X583=0),IF(Q583&gt;0,-Q583^(1/3),(-Q583)^(1/3)),'OddsRatio_working_3-way'!AM583-'OddsRatio_working_3-way'!R583/3)</f>
        <v>-0.72916271287669043</v>
      </c>
      <c r="AT583" s="11">
        <f>IF(('OddsRatio_working_3-way'!X583=0),IF(Q583&gt;0,-Q583^(1/3),(-Q583)^(1/3)),'OddsRatio_working_3-way'!AN583-'OddsRatio_working_3-way'!R583/3)</f>
        <v>-0.34289435279293146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1.79</v>
      </c>
      <c r="B584" s="4">
        <f>IF('True_Odds_Calculator_3-way'!B585="","",'True_Odds_Calculator_3-way'!B585)</f>
        <v>3.88</v>
      </c>
      <c r="C584" s="4">
        <f>IF('True_Odds_Calculator_3-way'!C585="","",'True_Odds_Calculator_3-way'!C585)</f>
        <v>4.46</v>
      </c>
      <c r="D584" s="9">
        <f t="shared" si="130"/>
        <v>0.54208851602698926</v>
      </c>
      <c r="E584" s="9">
        <f t="shared" si="131"/>
        <v>0.24512956368518479</v>
      </c>
      <c r="F584" s="9">
        <f t="shared" si="132"/>
        <v>0.21278192028782583</v>
      </c>
      <c r="G584" s="9">
        <f t="shared" si="133"/>
        <v>1.069262256443734</v>
      </c>
      <c r="H584" s="9">
        <f t="shared" si="134"/>
        <v>1.8447171825905502</v>
      </c>
      <c r="I584" s="9">
        <f t="shared" si="135"/>
        <v>4.079475298557953</v>
      </c>
      <c r="J584" s="9">
        <f t="shared" si="136"/>
        <v>4.6996474072953198</v>
      </c>
      <c r="K584" s="11">
        <f t="shared" si="137"/>
        <v>0.55865921787709494</v>
      </c>
      <c r="L584" s="11">
        <f t="shared" si="138"/>
        <v>0.25773195876288663</v>
      </c>
      <c r="M584" s="11">
        <f t="shared" si="139"/>
        <v>0.22421524663677131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-0.25414177717733366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0.23018123430861312</v>
      </c>
      <c r="Q584" s="11">
        <f>2*'OddsRatio_working_3-way'!K584*'OddsRatio_working_3-way'!L584*'OddsRatio_working_3-way'!M584</f>
        <v>6.4566966145473512E-2</v>
      </c>
      <c r="R584" s="11">
        <f t="shared" si="140"/>
        <v>0</v>
      </c>
      <c r="S584" s="11">
        <f t="shared" si="141"/>
        <v>-0.90571977919237778</v>
      </c>
      <c r="T584" s="11">
        <f t="shared" si="142"/>
        <v>-0.25405884409323354</v>
      </c>
      <c r="U584" s="11">
        <f>'OddsRatio_working_3-way'!S584-'OddsRatio_working_3-way'!R584^2/3</f>
        <v>-0.90571977919237778</v>
      </c>
      <c r="V584" s="11">
        <f>'OddsRatio_working_3-way'!S584*'OddsRatio_working_3-way'!R584/3-2*'OddsRatio_working_3-way'!R584^3/27-'OddsRatio_working_3-way'!T584</f>
        <v>0.25405884409323354</v>
      </c>
      <c r="W584" s="11">
        <f>'OddsRatio_working_3-way'!V584^2+4*'OddsRatio_working_3-way'!U584^3/27</f>
        <v>-4.5526338319473642E-2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0.16588567944631596</v>
      </c>
      <c r="Y584" s="11">
        <f>IF('OddsRatio_working_3-way'!W584&gt;=0,IF('OddsRatio_working_3-way'!V584+SQRT('OddsRatio_working_3-way'!W584)&gt;0,0,PI()),ACOS('OddsRatio_working_3-way'!V584/(2*'OddsRatio_working_3-way'!X584)))</f>
        <v>0.69856656147973129</v>
      </c>
      <c r="Z584" s="11">
        <f>'OddsRatio_working_3-way'!X584^(1/3)*COS('OddsRatio_working_3-way'!Y584/3)</f>
        <v>0.53463112822186709</v>
      </c>
      <c r="AA584" s="11">
        <f>'OddsRatio_working_3-way'!X584^(1/3)*COS(('OddsRatio_working_3-way'!Y584+2*PI())/3)</f>
        <v>-0.37712044720023247</v>
      </c>
      <c r="AB584" s="11">
        <f>'OddsRatio_working_3-way'!X584^(1/3)*COS(('OddsRatio_working_3-way'!Y584+4*PI())/3)</f>
        <v>-0.15751068102163476</v>
      </c>
      <c r="AC584" s="11">
        <f>'OddsRatio_working_3-way'!X584^(1/3)*SIN('OddsRatio_working_3-way'!Y584/3)</f>
        <v>0.12679175761988429</v>
      </c>
      <c r="AD584" s="11">
        <f>'OddsRatio_working_3-way'!X584^(1/3)*SIN(('OddsRatio_working_3-way'!Y584+2*PI())/3)</f>
        <v>0.39960825988413035</v>
      </c>
      <c r="AE584" s="11">
        <f>'OddsRatio_working_3-way'!X584^(1/3)*SIN(('OddsRatio_working_3-way'!Y584+4*PI())/3)</f>
        <v>-0.52640001750401455</v>
      </c>
      <c r="AF584" s="11">
        <f>-'OddsRatio_working_3-way'!U584/(3*'OddsRatio_working_3-way'!X584^(1/3))*COS(('OddsRatio_working_3-way'!Y584)/3)</f>
        <v>0.53463112822186698</v>
      </c>
      <c r="AG584" s="11">
        <f>-'OddsRatio_working_3-way'!U584/(3*'OddsRatio_working_3-way'!X584^(1/3))*COS(('OddsRatio_working_3-way'!Y584+2*PI())/3)</f>
        <v>-0.37712044720023241</v>
      </c>
      <c r="AH584" s="11">
        <f>-'OddsRatio_working_3-way'!U584/(3*'OddsRatio_working_3-way'!X584^(1/3))*COS(('OddsRatio_working_3-way'!Y584+4*PI())/3)</f>
        <v>-0.15751068102163474</v>
      </c>
      <c r="AI584" s="11">
        <f>'OddsRatio_working_3-way'!U584/(3*'OddsRatio_working_3-way'!X584^(1/3))*SIN(('OddsRatio_working_3-way'!Y584)/3)</f>
        <v>-0.12679175761988426</v>
      </c>
      <c r="AJ584" s="11">
        <f>'OddsRatio_working_3-way'!U584/(3*'OddsRatio_working_3-way'!X584^(1/3))*SIN(('OddsRatio_working_3-way'!Y584+2*PI())/3)</f>
        <v>-0.39960825988413023</v>
      </c>
      <c r="AK584" s="11">
        <f>'OddsRatio_working_3-way'!U584/(3*'OddsRatio_working_3-way'!X584^(1/3))*SIN(('OddsRatio_working_3-way'!Y584+4*PI())/3)</f>
        <v>0.52640001750401444</v>
      </c>
      <c r="AL584" s="11">
        <f>'OddsRatio_working_3-way'!Z584+'OddsRatio_working_3-way'!AF584</f>
        <v>1.069262256443734</v>
      </c>
      <c r="AM584" s="11">
        <f>'OddsRatio_working_3-way'!AA584+'OddsRatio_working_3-way'!AG584</f>
        <v>-0.75424089440046482</v>
      </c>
      <c r="AN584" s="11">
        <f>'OddsRatio_working_3-way'!AB584+'OddsRatio_working_3-way'!AH584</f>
        <v>-0.31502136204326947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1.069262256443734</v>
      </c>
      <c r="AS584" s="11">
        <f>IF(('OddsRatio_working_3-way'!X584=0),IF(Q584&gt;0,-Q584^(1/3),(-Q584)^(1/3)),'OddsRatio_working_3-way'!AM584-'OddsRatio_working_3-way'!R584/3)</f>
        <v>-0.75424089440046482</v>
      </c>
      <c r="AT584" s="11">
        <f>IF(('OddsRatio_working_3-way'!X584=0),IF(Q584&gt;0,-Q584^(1/3),(-Q584)^(1/3)),'OddsRatio_working_3-way'!AN584-'OddsRatio_working_3-way'!R584/3)</f>
        <v>-0.31502136204326947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3.08</v>
      </c>
      <c r="B585" s="4">
        <f>IF('True_Odds_Calculator_3-way'!B586="","",'True_Odds_Calculator_3-way'!B586)</f>
        <v>3.14</v>
      </c>
      <c r="C585" s="4">
        <f>IF('True_Odds_Calculator_3-way'!C586="","",'True_Odds_Calculator_3-way'!C586)</f>
        <v>2.64</v>
      </c>
      <c r="D585" s="9">
        <f t="shared" si="130"/>
        <v>0.31751836578627429</v>
      </c>
      <c r="E585" s="9">
        <f t="shared" si="131"/>
        <v>0.31138807796914769</v>
      </c>
      <c r="F585" s="9">
        <f t="shared" si="132"/>
        <v>0.37109355624457829</v>
      </c>
      <c r="G585" s="9">
        <f t="shared" si="133"/>
        <v>1.033376981147351</v>
      </c>
      <c r="H585" s="9">
        <f t="shared" si="134"/>
        <v>3.1494241207864899</v>
      </c>
      <c r="I585" s="9">
        <f t="shared" si="135"/>
        <v>3.2114267396553311</v>
      </c>
      <c r="J585" s="9">
        <f t="shared" si="136"/>
        <v>2.6947382490816563</v>
      </c>
      <c r="K585" s="11">
        <f t="shared" si="137"/>
        <v>0.32467532467532467</v>
      </c>
      <c r="L585" s="11">
        <f t="shared" si="138"/>
        <v>0.31847133757961782</v>
      </c>
      <c r="M585" s="11">
        <f t="shared" si="139"/>
        <v>0.37878787878787878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-0.28591481863051083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0.22951618927299294</v>
      </c>
      <c r="Q585" s="11">
        <f>2*'OddsRatio_working_3-way'!K585*'OddsRatio_working_3-way'!L585*'OddsRatio_working_3-way'!M585</f>
        <v>7.8333170400338895E-2</v>
      </c>
      <c r="R585" s="11">
        <f t="shared" si="140"/>
        <v>0</v>
      </c>
      <c r="S585" s="11">
        <f t="shared" si="141"/>
        <v>-0.80274324490189464</v>
      </c>
      <c r="T585" s="11">
        <f t="shared" si="142"/>
        <v>-0.27397380372078317</v>
      </c>
      <c r="U585" s="11">
        <f>'OddsRatio_working_3-way'!S585-'OddsRatio_working_3-way'!R585^2/3</f>
        <v>-0.80274324490189464</v>
      </c>
      <c r="V585" s="11">
        <f>'OddsRatio_working_3-way'!S585*'OddsRatio_working_3-way'!R585/3-2*'OddsRatio_working_3-way'!R585^3/27-'OddsRatio_working_3-way'!T585</f>
        <v>0.27397380372078317</v>
      </c>
      <c r="W585" s="11">
        <f>'OddsRatio_working_3-way'!V585^2+4*'OddsRatio_working_3-way'!U585^3/27</f>
        <v>-1.5731862522254669E-3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0.13841498417572037</v>
      </c>
      <c r="Y585" s="11">
        <f>IF('OddsRatio_working_3-way'!W585&gt;=0,IF('OddsRatio_working_3-way'!V585+SQRT('OddsRatio_working_3-way'!W585)&gt;0,0,PI()),ACOS('OddsRatio_working_3-way'!V585/(2*'OddsRatio_working_3-way'!X585)))</f>
        <v>0.14377195292909462</v>
      </c>
      <c r="Z585" s="11">
        <f>'OddsRatio_working_3-way'!X585^(1/3)*COS('OddsRatio_working_3-way'!Y585/3)</f>
        <v>0.5166884905736755</v>
      </c>
      <c r="AA585" s="11">
        <f>'OddsRatio_working_3-way'!X585^(1/3)*COS(('OddsRatio_working_3-way'!Y585+2*PI())/3)</f>
        <v>-0.27980500032938654</v>
      </c>
      <c r="AB585" s="11">
        <f>'OddsRatio_working_3-way'!X585^(1/3)*COS(('OddsRatio_working_3-way'!Y585+4*PI())/3)</f>
        <v>-0.23688349024428909</v>
      </c>
      <c r="AC585" s="11">
        <f>'OddsRatio_working_3-way'!X585^(1/3)*SIN('OddsRatio_working_3-way'!Y585/3)</f>
        <v>2.4780745401656236E-2</v>
      </c>
      <c r="AD585" s="11">
        <f>'OddsRatio_working_3-way'!X585^(1/3)*SIN(('OddsRatio_working_3-way'!Y585+2*PI())/3)</f>
        <v>0.43507498597901129</v>
      </c>
      <c r="AE585" s="11">
        <f>'OddsRatio_working_3-way'!X585^(1/3)*SIN(('OddsRatio_working_3-way'!Y585+4*PI())/3)</f>
        <v>-0.45985573138066754</v>
      </c>
      <c r="AF585" s="11">
        <f>-'OddsRatio_working_3-way'!U585/(3*'OddsRatio_working_3-way'!X585^(1/3))*COS(('OddsRatio_working_3-way'!Y585)/3)</f>
        <v>0.5166884905736755</v>
      </c>
      <c r="AG585" s="11">
        <f>-'OddsRatio_working_3-way'!U585/(3*'OddsRatio_working_3-way'!X585^(1/3))*COS(('OddsRatio_working_3-way'!Y585+2*PI())/3)</f>
        <v>-0.27980500032938654</v>
      </c>
      <c r="AH585" s="11">
        <f>-'OddsRatio_working_3-way'!U585/(3*'OddsRatio_working_3-way'!X585^(1/3))*COS(('OddsRatio_working_3-way'!Y585+4*PI())/3)</f>
        <v>-0.23688349024428909</v>
      </c>
      <c r="AI585" s="11">
        <f>'OddsRatio_working_3-way'!U585/(3*'OddsRatio_working_3-way'!X585^(1/3))*SIN(('OddsRatio_working_3-way'!Y585)/3)</f>
        <v>-2.4780745401656236E-2</v>
      </c>
      <c r="AJ585" s="11">
        <f>'OddsRatio_working_3-way'!U585/(3*'OddsRatio_working_3-way'!X585^(1/3))*SIN(('OddsRatio_working_3-way'!Y585+2*PI())/3)</f>
        <v>-0.43507498597901129</v>
      </c>
      <c r="AK585" s="11">
        <f>'OddsRatio_working_3-way'!U585/(3*'OddsRatio_working_3-way'!X585^(1/3))*SIN(('OddsRatio_working_3-way'!Y585+4*PI())/3)</f>
        <v>0.45985573138066754</v>
      </c>
      <c r="AL585" s="11">
        <f>'OddsRatio_working_3-way'!Z585+'OddsRatio_working_3-way'!AF585</f>
        <v>1.033376981147351</v>
      </c>
      <c r="AM585" s="11">
        <f>'OddsRatio_working_3-way'!AA585+'OddsRatio_working_3-way'!AG585</f>
        <v>-0.55961000065877309</v>
      </c>
      <c r="AN585" s="11">
        <f>'OddsRatio_working_3-way'!AB585+'OddsRatio_working_3-way'!AH585</f>
        <v>-0.47376698048857818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1.033376981147351</v>
      </c>
      <c r="AS585" s="11">
        <f>IF(('OddsRatio_working_3-way'!X585=0),IF(Q585&gt;0,-Q585^(1/3),(-Q585)^(1/3)),'OddsRatio_working_3-way'!AM585-'OddsRatio_working_3-way'!R585/3)</f>
        <v>-0.55961000065877309</v>
      </c>
      <c r="AT585" s="11">
        <f>IF(('OddsRatio_working_3-way'!X585=0),IF(Q585&gt;0,-Q585^(1/3),(-Q585)^(1/3)),'OddsRatio_working_3-way'!AN585-'OddsRatio_working_3-way'!R585/3)</f>
        <v>-0.47376698048857818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4.07</v>
      </c>
      <c r="B586" s="4">
        <f>IF('True_Odds_Calculator_3-way'!B587="","",'True_Odds_Calculator_3-way'!B587)</f>
        <v>3.59</v>
      </c>
      <c r="C586" s="4">
        <f>IF('True_Odds_Calculator_3-way'!C587="","",'True_Odds_Calculator_3-way'!C587)</f>
        <v>2</v>
      </c>
      <c r="D586" s="9">
        <f t="shared" si="130"/>
        <v>0.23866618363522021</v>
      </c>
      <c r="E586" s="9">
        <f t="shared" si="131"/>
        <v>0.2709147686030613</v>
      </c>
      <c r="F586" s="9">
        <f t="shared" si="132"/>
        <v>0.4904190477617183</v>
      </c>
      <c r="G586" s="9">
        <f t="shared" si="133"/>
        <v>1.0390725127093219</v>
      </c>
      <c r="H586" s="9">
        <f t="shared" si="134"/>
        <v>4.1899526140176189</v>
      </c>
      <c r="I586" s="9">
        <f t="shared" si="135"/>
        <v>3.6911978079171432</v>
      </c>
      <c r="J586" s="9">
        <f t="shared" si="136"/>
        <v>2.0390725127093221</v>
      </c>
      <c r="K586" s="11">
        <f t="shared" si="137"/>
        <v>0.24570024570024568</v>
      </c>
      <c r="L586" s="11">
        <f t="shared" si="138"/>
        <v>0.2785515320334262</v>
      </c>
      <c r="M586" s="11">
        <f t="shared" si="139"/>
        <v>0.5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-0.2720942010635603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0.22790579893643961</v>
      </c>
      <c r="Q586" s="11">
        <f>2*'OddsRatio_working_3-way'!K586*'OddsRatio_working_3-way'!L586*'OddsRatio_working_3-way'!M586</f>
        <v>6.8440179860792677E-2</v>
      </c>
      <c r="R586" s="11">
        <f t="shared" si="140"/>
        <v>0</v>
      </c>
      <c r="S586" s="11">
        <f t="shared" si="141"/>
        <v>-0.83759888320148934</v>
      </c>
      <c r="T586" s="11">
        <f t="shared" si="142"/>
        <v>-0.25153119615660341</v>
      </c>
      <c r="U586" s="11">
        <f>'OddsRatio_working_3-way'!S586-'OddsRatio_working_3-way'!R586^2/3</f>
        <v>-0.83759888320148934</v>
      </c>
      <c r="V586" s="11">
        <f>'OddsRatio_working_3-way'!S586*'OddsRatio_working_3-way'!R586/3-2*'OddsRatio_working_3-way'!R586^3/27-'OddsRatio_working_3-way'!T586</f>
        <v>0.25153119615660341</v>
      </c>
      <c r="W586" s="11">
        <f>'OddsRatio_working_3-way'!V586^2+4*'OddsRatio_working_3-way'!U586^3/27</f>
        <v>-2.3789217482923578E-2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0.14752725182393869</v>
      </c>
      <c r="Y586" s="11">
        <f>IF('OddsRatio_working_3-way'!W586&gt;=0,IF('OddsRatio_working_3-way'!V586+SQRT('OddsRatio_working_3-way'!W586)&gt;0,0,PI()),ACOS('OddsRatio_working_3-way'!V586/(2*'OddsRatio_working_3-way'!X586)))</f>
        <v>0.55006486149012668</v>
      </c>
      <c r="Z586" s="11">
        <f>'OddsRatio_working_3-way'!X586^(1/3)*COS('OddsRatio_working_3-way'!Y586/3)</f>
        <v>0.51953625635466094</v>
      </c>
      <c r="AA586" s="11">
        <f>'OddsRatio_working_3-way'!X586^(1/3)*COS(('OddsRatio_working_3-way'!Y586+2*PI())/3)</f>
        <v>-0.34320241099986293</v>
      </c>
      <c r="AB586" s="11">
        <f>'OddsRatio_working_3-way'!X586^(1/3)*COS(('OddsRatio_working_3-way'!Y586+4*PI())/3)</f>
        <v>-0.17633384535479815</v>
      </c>
      <c r="AC586" s="11">
        <f>'OddsRatio_working_3-way'!X586^(1/3)*SIN('OddsRatio_working_3-way'!Y586/3)</f>
        <v>9.6341611294465154E-2</v>
      </c>
      <c r="AD586" s="11">
        <f>'OddsRatio_working_3-way'!X586^(1/3)*SIN(('OddsRatio_working_3-way'!Y586+2*PI())/3)</f>
        <v>0.40176079054296848</v>
      </c>
      <c r="AE586" s="11">
        <f>'OddsRatio_working_3-way'!X586^(1/3)*SIN(('OddsRatio_working_3-way'!Y586+4*PI())/3)</f>
        <v>-0.49810240183743337</v>
      </c>
      <c r="AF586" s="11">
        <f>-'OddsRatio_working_3-way'!U586/(3*'OddsRatio_working_3-way'!X586^(1/3))*COS(('OddsRatio_working_3-way'!Y586)/3)</f>
        <v>0.51953625635466094</v>
      </c>
      <c r="AG586" s="11">
        <f>-'OddsRatio_working_3-way'!U586/(3*'OddsRatio_working_3-way'!X586^(1/3))*COS(('OddsRatio_working_3-way'!Y586+2*PI())/3)</f>
        <v>-0.34320241099986293</v>
      </c>
      <c r="AH586" s="11">
        <f>-'OddsRatio_working_3-way'!U586/(3*'OddsRatio_working_3-way'!X586^(1/3))*COS(('OddsRatio_working_3-way'!Y586+4*PI())/3)</f>
        <v>-0.17633384535479815</v>
      </c>
      <c r="AI586" s="11">
        <f>'OddsRatio_working_3-way'!U586/(3*'OddsRatio_working_3-way'!X586^(1/3))*SIN(('OddsRatio_working_3-way'!Y586)/3)</f>
        <v>-9.6341611294465154E-2</v>
      </c>
      <c r="AJ586" s="11">
        <f>'OddsRatio_working_3-way'!U586/(3*'OddsRatio_working_3-way'!X586^(1/3))*SIN(('OddsRatio_working_3-way'!Y586+2*PI())/3)</f>
        <v>-0.40176079054296848</v>
      </c>
      <c r="AK586" s="11">
        <f>'OddsRatio_working_3-way'!U586/(3*'OddsRatio_working_3-way'!X586^(1/3))*SIN(('OddsRatio_working_3-way'!Y586+4*PI())/3)</f>
        <v>0.49810240183743337</v>
      </c>
      <c r="AL586" s="11">
        <f>'OddsRatio_working_3-way'!Z586+'OddsRatio_working_3-way'!AF586</f>
        <v>1.0390725127093219</v>
      </c>
      <c r="AM586" s="11">
        <f>'OddsRatio_working_3-way'!AA586+'OddsRatio_working_3-way'!AG586</f>
        <v>-0.68640482199972586</v>
      </c>
      <c r="AN586" s="11">
        <f>'OddsRatio_working_3-way'!AB586+'OddsRatio_working_3-way'!AH586</f>
        <v>-0.3526676907095963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1.0390725127093219</v>
      </c>
      <c r="AS586" s="11">
        <f>IF(('OddsRatio_working_3-way'!X586=0),IF(Q586&gt;0,-Q586^(1/3),(-Q586)^(1/3)),'OddsRatio_working_3-way'!AM586-'OddsRatio_working_3-way'!R586/3)</f>
        <v>-0.68640482199972586</v>
      </c>
      <c r="AT586" s="11">
        <f>IF(('OddsRatio_working_3-way'!X586=0),IF(Q586&gt;0,-Q586^(1/3),(-Q586)^(1/3)),'OddsRatio_working_3-way'!AN586-'OddsRatio_working_3-way'!R586/3)</f>
        <v>-0.3526676907095963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2.8</v>
      </c>
      <c r="B587" s="4">
        <f>IF('True_Odds_Calculator_3-way'!B588="","",'True_Odds_Calculator_3-way'!B588)</f>
        <v>3.18</v>
      </c>
      <c r="C587" s="4">
        <f>IF('True_Odds_Calculator_3-way'!C588="","",'True_Odds_Calculator_3-way'!C588)</f>
        <v>2.81</v>
      </c>
      <c r="D587" s="9">
        <f t="shared" si="130"/>
        <v>0.34778213074143793</v>
      </c>
      <c r="E587" s="9">
        <f t="shared" si="131"/>
        <v>0.30569135399172942</v>
      </c>
      <c r="F587" s="9">
        <f t="shared" si="132"/>
        <v>0.34652651526683281</v>
      </c>
      <c r="G587" s="9">
        <f t="shared" si="133"/>
        <v>1.0418685397283649</v>
      </c>
      <c r="H587" s="9">
        <f t="shared" si="134"/>
        <v>2.8753633715110563</v>
      </c>
      <c r="I587" s="9">
        <f t="shared" si="135"/>
        <v>3.2712734166078357</v>
      </c>
      <c r="J587" s="9">
        <f t="shared" si="136"/>
        <v>2.8857820569083397</v>
      </c>
      <c r="K587" s="11">
        <f t="shared" si="137"/>
        <v>0.35714285714285715</v>
      </c>
      <c r="L587" s="11">
        <f t="shared" si="138"/>
        <v>0.31446540880503143</v>
      </c>
      <c r="M587" s="11">
        <f t="shared" si="139"/>
        <v>0.35587188612099646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-0.28386778064479001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0.2314126483199202</v>
      </c>
      <c r="Q587" s="11">
        <f>2*'OddsRatio_working_3-way'!K587*'OddsRatio_working_3-way'!L587*'OddsRatio_working_3-way'!M587</f>
        <v>7.9935284393754816E-2</v>
      </c>
      <c r="R587" s="11">
        <f t="shared" si="140"/>
        <v>0</v>
      </c>
      <c r="S587" s="11">
        <f t="shared" si="141"/>
        <v>-0.8152128001081318</v>
      </c>
      <c r="T587" s="11">
        <f t="shared" si="142"/>
        <v>-0.28159336791299888</v>
      </c>
      <c r="U587" s="11">
        <f>'OddsRatio_working_3-way'!S587-'OddsRatio_working_3-way'!R587^2/3</f>
        <v>-0.8152128001081318</v>
      </c>
      <c r="V587" s="11">
        <f>'OddsRatio_working_3-way'!S587*'OddsRatio_working_3-way'!R587/3-2*'OddsRatio_working_3-way'!R587^3/27-'OddsRatio_working_3-way'!T587</f>
        <v>0.28159336791299888</v>
      </c>
      <c r="W587" s="11">
        <f>'OddsRatio_working_3-way'!V587^2+4*'OddsRatio_working_3-way'!U587^3/27</f>
        <v>-9.6703102655656958E-4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0.14165261723591813</v>
      </c>
      <c r="Y587" s="11">
        <f>IF('OddsRatio_working_3-way'!W587&gt;=0,IF('OddsRatio_working_3-way'!V587+SQRT('OddsRatio_working_3-way'!W587)&gt;0,0,PI()),ACOS('OddsRatio_working_3-way'!V587/(2*'OddsRatio_working_3-way'!X587)))</f>
        <v>0.10998705658127239</v>
      </c>
      <c r="Z587" s="11">
        <f>'OddsRatio_working_3-way'!X587^(1/3)*COS('OddsRatio_working_3-way'!Y587/3)</f>
        <v>0.52093426986418245</v>
      </c>
      <c r="AA587" s="11">
        <f>'OddsRatio_working_3-way'!X587^(1/3)*COS(('OddsRatio_working_3-way'!Y587+2*PI())/3)</f>
        <v>-0.27701448782723087</v>
      </c>
      <c r="AB587" s="11">
        <f>'OddsRatio_working_3-way'!X587^(1/3)*COS(('OddsRatio_working_3-way'!Y587+4*PI())/3)</f>
        <v>-0.24391978203695169</v>
      </c>
      <c r="AC587" s="11">
        <f>'OddsRatio_working_3-way'!X587^(1/3)*SIN('OddsRatio_working_3-way'!Y587/3)</f>
        <v>1.9107237296769324E-2</v>
      </c>
      <c r="AD587" s="11">
        <f>'OddsRatio_working_3-way'!X587^(1/3)*SIN(('OddsRatio_working_3-way'!Y587+2*PI())/3)</f>
        <v>0.4415886927558958</v>
      </c>
      <c r="AE587" s="11">
        <f>'OddsRatio_working_3-way'!X587^(1/3)*SIN(('OddsRatio_working_3-way'!Y587+4*PI())/3)</f>
        <v>-0.4606959300526649</v>
      </c>
      <c r="AF587" s="11">
        <f>-'OddsRatio_working_3-way'!U587/(3*'OddsRatio_working_3-way'!X587^(1/3))*COS(('OddsRatio_working_3-way'!Y587)/3)</f>
        <v>0.52093426986418245</v>
      </c>
      <c r="AG587" s="11">
        <f>-'OddsRatio_working_3-way'!U587/(3*'OddsRatio_working_3-way'!X587^(1/3))*COS(('OddsRatio_working_3-way'!Y587+2*PI())/3)</f>
        <v>-0.27701448782723087</v>
      </c>
      <c r="AH587" s="11">
        <f>-'OddsRatio_working_3-way'!U587/(3*'OddsRatio_working_3-way'!X587^(1/3))*COS(('OddsRatio_working_3-way'!Y587+4*PI())/3)</f>
        <v>-0.24391978203695169</v>
      </c>
      <c r="AI587" s="11">
        <f>'OddsRatio_working_3-way'!U587/(3*'OddsRatio_working_3-way'!X587^(1/3))*SIN(('OddsRatio_working_3-way'!Y587)/3)</f>
        <v>-1.9107237296769324E-2</v>
      </c>
      <c r="AJ587" s="11">
        <f>'OddsRatio_working_3-way'!U587/(3*'OddsRatio_working_3-way'!X587^(1/3))*SIN(('OddsRatio_working_3-way'!Y587+2*PI())/3)</f>
        <v>-0.4415886927558958</v>
      </c>
      <c r="AK587" s="11">
        <f>'OddsRatio_working_3-way'!U587/(3*'OddsRatio_working_3-way'!X587^(1/3))*SIN(('OddsRatio_working_3-way'!Y587+4*PI())/3)</f>
        <v>0.4606959300526649</v>
      </c>
      <c r="AL587" s="11">
        <f>'OddsRatio_working_3-way'!Z587+'OddsRatio_working_3-way'!AF587</f>
        <v>1.0418685397283649</v>
      </c>
      <c r="AM587" s="11">
        <f>'OddsRatio_working_3-way'!AA587+'OddsRatio_working_3-way'!AG587</f>
        <v>-0.55402897565446174</v>
      </c>
      <c r="AN587" s="11">
        <f>'OddsRatio_working_3-way'!AB587+'OddsRatio_working_3-way'!AH587</f>
        <v>-0.48783956407390339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1.0418685397283649</v>
      </c>
      <c r="AS587" s="11">
        <f>IF(('OddsRatio_working_3-way'!X587=0),IF(Q587&gt;0,-Q587^(1/3),(-Q587)^(1/3)),'OddsRatio_working_3-way'!AM587-'OddsRatio_working_3-way'!R587/3)</f>
        <v>-0.55402897565446174</v>
      </c>
      <c r="AT587" s="11">
        <f>IF(('OddsRatio_working_3-way'!X587=0),IF(Q587&gt;0,-Q587^(1/3),(-Q587)^(1/3)),'OddsRatio_working_3-way'!AN587-'OddsRatio_working_3-way'!R587/3)</f>
        <v>-0.48783956407390339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2.02</v>
      </c>
      <c r="B588" s="4">
        <f>IF('True_Odds_Calculator_3-way'!B589="","",'True_Odds_Calculator_3-way'!B589)</f>
        <v>3.77</v>
      </c>
      <c r="C588" s="4">
        <f>IF('True_Odds_Calculator_3-way'!C589="","",'True_Odds_Calculator_3-way'!C589)</f>
        <v>3.73</v>
      </c>
      <c r="D588" s="9">
        <f t="shared" si="130"/>
        <v>0.4839079840518507</v>
      </c>
      <c r="E588" s="9">
        <f t="shared" si="131"/>
        <v>0.25665357012224993</v>
      </c>
      <c r="F588" s="9">
        <f t="shared" si="132"/>
        <v>0.2594384458258992</v>
      </c>
      <c r="G588" s="9">
        <f t="shared" si="133"/>
        <v>1.045596645086214</v>
      </c>
      <c r="H588" s="9">
        <f t="shared" si="134"/>
        <v>2.0665085779879386</v>
      </c>
      <c r="I588" s="9">
        <f t="shared" si="135"/>
        <v>3.8963027068888123</v>
      </c>
      <c r="J588" s="9">
        <f t="shared" si="136"/>
        <v>3.8544788410853643</v>
      </c>
      <c r="K588" s="11">
        <f t="shared" si="137"/>
        <v>0.49504950495049505</v>
      </c>
      <c r="L588" s="11">
        <f t="shared" si="138"/>
        <v>0.26525198938992045</v>
      </c>
      <c r="M588" s="11">
        <f t="shared" si="139"/>
        <v>0.26809651474530832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-0.27154451601210783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0.22953348164763646</v>
      </c>
      <c r="Q588" s="11">
        <f>2*'OddsRatio_working_3-way'!K588*'OddsRatio_working_3-way'!L588*'OddsRatio_working_3-way'!M588</f>
        <v>7.0409043450195219E-2</v>
      </c>
      <c r="R588" s="11">
        <f t="shared" si="140"/>
        <v>0</v>
      </c>
      <c r="S588" s="11">
        <f t="shared" si="141"/>
        <v>-0.84528859215629248</v>
      </c>
      <c r="T588" s="11">
        <f t="shared" si="142"/>
        <v>-0.25929097918904676</v>
      </c>
      <c r="U588" s="11">
        <f>'OddsRatio_working_3-way'!S588-'OddsRatio_working_3-way'!R588^2/3</f>
        <v>-0.84528859215629248</v>
      </c>
      <c r="V588" s="11">
        <f>'OddsRatio_working_3-way'!S588*'OddsRatio_working_3-way'!R588/3-2*'OddsRatio_working_3-way'!R588^3/27-'OddsRatio_working_3-way'!T588</f>
        <v>0.25929097918904676</v>
      </c>
      <c r="W588" s="11">
        <f>'OddsRatio_working_3-way'!V588^2+4*'OddsRatio_working_3-way'!U588^3/27</f>
        <v>-2.2245154362414588E-2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0.1495635034452166</v>
      </c>
      <c r="Y588" s="11">
        <f>IF('OddsRatio_working_3-way'!W588&gt;=0,IF('OddsRatio_working_3-way'!V588+SQRT('OddsRatio_working_3-way'!W588)&gt;0,0,PI()),ACOS('OddsRatio_working_3-way'!V588/(2*'OddsRatio_working_3-way'!X588)))</f>
        <v>0.52199594387967529</v>
      </c>
      <c r="Z588" s="11">
        <f>'OddsRatio_working_3-way'!X588^(1/3)*COS('OddsRatio_working_3-way'!Y588/3)</f>
        <v>0.52279832254310687</v>
      </c>
      <c r="AA588" s="11">
        <f>'OddsRatio_working_3-way'!X588^(1/3)*COS(('OddsRatio_working_3-way'!Y588+2*PI())/3)</f>
        <v>-0.34098297557231616</v>
      </c>
      <c r="AB588" s="11">
        <f>'OddsRatio_working_3-way'!X588^(1/3)*COS(('OddsRatio_working_3-way'!Y588+4*PI())/3)</f>
        <v>-0.18181534697079088</v>
      </c>
      <c r="AC588" s="11">
        <f>'OddsRatio_working_3-way'!X588^(1/3)*SIN('OddsRatio_working_3-way'!Y588/3)</f>
        <v>9.1895473219365004E-2</v>
      </c>
      <c r="AD588" s="11">
        <f>'OddsRatio_working_3-way'!X588^(1/3)*SIN(('OddsRatio_working_3-way'!Y588+2*PI())/3)</f>
        <v>0.40680889176853879</v>
      </c>
      <c r="AE588" s="11">
        <f>'OddsRatio_working_3-way'!X588^(1/3)*SIN(('OddsRatio_working_3-way'!Y588+4*PI())/3)</f>
        <v>-0.49870436498790383</v>
      </c>
      <c r="AF588" s="11">
        <f>-'OddsRatio_working_3-way'!U588/(3*'OddsRatio_working_3-way'!X588^(1/3))*COS(('OddsRatio_working_3-way'!Y588)/3)</f>
        <v>0.52279832254310699</v>
      </c>
      <c r="AG588" s="11">
        <f>-'OddsRatio_working_3-way'!U588/(3*'OddsRatio_working_3-way'!X588^(1/3))*COS(('OddsRatio_working_3-way'!Y588+2*PI())/3)</f>
        <v>-0.34098297557231622</v>
      </c>
      <c r="AH588" s="11">
        <f>-'OddsRatio_working_3-way'!U588/(3*'OddsRatio_working_3-way'!X588^(1/3))*COS(('OddsRatio_working_3-way'!Y588+4*PI())/3)</f>
        <v>-0.18181534697079091</v>
      </c>
      <c r="AI588" s="11">
        <f>'OddsRatio_working_3-way'!U588/(3*'OddsRatio_working_3-way'!X588^(1/3))*SIN(('OddsRatio_working_3-way'!Y588)/3)</f>
        <v>-9.1895473219365031E-2</v>
      </c>
      <c r="AJ588" s="11">
        <f>'OddsRatio_working_3-way'!U588/(3*'OddsRatio_working_3-way'!X588^(1/3))*SIN(('OddsRatio_working_3-way'!Y588+2*PI())/3)</f>
        <v>-0.4068088917685389</v>
      </c>
      <c r="AK588" s="11">
        <f>'OddsRatio_working_3-way'!U588/(3*'OddsRatio_working_3-way'!X588^(1/3))*SIN(('OddsRatio_working_3-way'!Y588+4*PI())/3)</f>
        <v>0.49870436498790394</v>
      </c>
      <c r="AL588" s="11">
        <f>'OddsRatio_working_3-way'!Z588+'OddsRatio_working_3-way'!AF588</f>
        <v>1.045596645086214</v>
      </c>
      <c r="AM588" s="11">
        <f>'OddsRatio_working_3-way'!AA588+'OddsRatio_working_3-way'!AG588</f>
        <v>-0.68196595114463232</v>
      </c>
      <c r="AN588" s="11">
        <f>'OddsRatio_working_3-way'!AB588+'OddsRatio_working_3-way'!AH588</f>
        <v>-0.36363069394158176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1.045596645086214</v>
      </c>
      <c r="AS588" s="11">
        <f>IF(('OddsRatio_working_3-way'!X588=0),IF(Q588&gt;0,-Q588^(1/3),(-Q588)^(1/3)),'OddsRatio_working_3-way'!AM588-'OddsRatio_working_3-way'!R588/3)</f>
        <v>-0.68196595114463232</v>
      </c>
      <c r="AT588" s="11">
        <f>IF(('OddsRatio_working_3-way'!X588=0),IF(Q588&gt;0,-Q588^(1/3),(-Q588)^(1/3)),'OddsRatio_working_3-way'!AN588-'OddsRatio_working_3-way'!R588/3)</f>
        <v>-0.36363069394158176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2.4700000000000002</v>
      </c>
      <c r="B589" s="4">
        <f>IF('True_Odds_Calculator_3-way'!B590="","",'True_Odds_Calculator_3-way'!B590)</f>
        <v>3.29</v>
      </c>
      <c r="C589" s="4">
        <f>IF('True_Odds_Calculator_3-way'!C590="","",'True_Odds_Calculator_3-way'!C590)</f>
        <v>3.19</v>
      </c>
      <c r="D589" s="9">
        <f t="shared" si="130"/>
        <v>0.39679869745436347</v>
      </c>
      <c r="E589" s="9">
        <f t="shared" si="131"/>
        <v>0.29689842338505618</v>
      </c>
      <c r="F589" s="9">
        <f t="shared" si="132"/>
        <v>0.30630287916058024</v>
      </c>
      <c r="G589" s="9">
        <f t="shared" si="133"/>
        <v>1.0341289544860033</v>
      </c>
      <c r="H589" s="9">
        <f t="shared" si="134"/>
        <v>2.5201695630944245</v>
      </c>
      <c r="I589" s="9">
        <f t="shared" si="135"/>
        <v>3.3681553057729476</v>
      </c>
      <c r="J589" s="9">
        <f t="shared" si="136"/>
        <v>3.264742410324347</v>
      </c>
      <c r="K589" s="11">
        <f t="shared" si="137"/>
        <v>0.40485829959514169</v>
      </c>
      <c r="L589" s="11">
        <f t="shared" si="138"/>
        <v>0.303951367781155</v>
      </c>
      <c r="M589" s="11">
        <f t="shared" si="139"/>
        <v>0.31347962382445144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-0.28438939521304274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0.22952681561786864</v>
      </c>
      <c r="Q589" s="11">
        <f>2*'OddsRatio_working_3-way'!K589*'OddsRatio_working_3-way'!L589*'OddsRatio_working_3-way'!M589</f>
        <v>7.7151870795922228E-2</v>
      </c>
      <c r="R589" s="11">
        <f t="shared" si="140"/>
        <v>0</v>
      </c>
      <c r="S589" s="11">
        <f t="shared" si="141"/>
        <v>-0.8070864085699283</v>
      </c>
      <c r="T589" s="11">
        <f t="shared" si="142"/>
        <v>-0.27128954909913555</v>
      </c>
      <c r="U589" s="11">
        <f>'OddsRatio_working_3-way'!S589-'OddsRatio_working_3-way'!R589^2/3</f>
        <v>-0.8070864085699283</v>
      </c>
      <c r="V589" s="11">
        <f>'OddsRatio_working_3-way'!S589*'OddsRatio_working_3-way'!R589/3-2*'OddsRatio_working_3-way'!R589^3/27-'OddsRatio_working_3-way'!T589</f>
        <v>0.27128954909913555</v>
      </c>
      <c r="W589" s="11">
        <f>'OddsRatio_working_3-way'!V589^2+4*'OddsRatio_working_3-way'!U589^3/27</f>
        <v>-4.2874296697611031E-3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0.13953982327652326</v>
      </c>
      <c r="Y589" s="11">
        <f>IF('OddsRatio_working_3-way'!W589&gt;=0,IF('OddsRatio_working_3-way'!V589+SQRT('OddsRatio_working_3-way'!W589)&gt;0,0,PI()),ACOS('OddsRatio_working_3-way'!V589/(2*'OddsRatio_working_3-way'!X589)))</f>
        <v>0.23683058909201482</v>
      </c>
      <c r="Z589" s="11">
        <f>'OddsRatio_working_3-way'!X589^(1/3)*COS('OddsRatio_working_3-way'!Y589/3)</f>
        <v>0.51706447724300164</v>
      </c>
      <c r="AA589" s="11">
        <f>'OddsRatio_working_3-way'!X589^(1/3)*COS(('OddsRatio_working_3-way'!Y589+2*PI())/3)</f>
        <v>-0.29395605719810552</v>
      </c>
      <c r="AB589" s="11">
        <f>'OddsRatio_working_3-way'!X589^(1/3)*COS(('OddsRatio_working_3-way'!Y589+4*PI())/3)</f>
        <v>-0.22310842004489576</v>
      </c>
      <c r="AC589" s="11">
        <f>'OddsRatio_working_3-way'!X589^(1/3)*SIN('OddsRatio_working_3-way'!Y589/3)</f>
        <v>4.0903902381854568E-2</v>
      </c>
      <c r="AD589" s="11">
        <f>'OddsRatio_working_3-way'!X589^(1/3)*SIN(('OddsRatio_working_3-way'!Y589+2*PI())/3)</f>
        <v>0.42733902149603292</v>
      </c>
      <c r="AE589" s="11">
        <f>'OddsRatio_working_3-way'!X589^(1/3)*SIN(('OddsRatio_working_3-way'!Y589+4*PI())/3)</f>
        <v>-0.46824292387788752</v>
      </c>
      <c r="AF589" s="11">
        <f>-'OddsRatio_working_3-way'!U589/(3*'OddsRatio_working_3-way'!X589^(1/3))*COS(('OddsRatio_working_3-way'!Y589)/3)</f>
        <v>0.51706447724300164</v>
      </c>
      <c r="AG589" s="11">
        <f>-'OddsRatio_working_3-way'!U589/(3*'OddsRatio_working_3-way'!X589^(1/3))*COS(('OddsRatio_working_3-way'!Y589+2*PI())/3)</f>
        <v>-0.29395605719810552</v>
      </c>
      <c r="AH589" s="11">
        <f>-'OddsRatio_working_3-way'!U589/(3*'OddsRatio_working_3-way'!X589^(1/3))*COS(('OddsRatio_working_3-way'!Y589+4*PI())/3)</f>
        <v>-0.22310842004489576</v>
      </c>
      <c r="AI589" s="11">
        <f>'OddsRatio_working_3-way'!U589/(3*'OddsRatio_working_3-way'!X589^(1/3))*SIN(('OddsRatio_working_3-way'!Y589)/3)</f>
        <v>-4.0903902381854568E-2</v>
      </c>
      <c r="AJ589" s="11">
        <f>'OddsRatio_working_3-way'!U589/(3*'OddsRatio_working_3-way'!X589^(1/3))*SIN(('OddsRatio_working_3-way'!Y589+2*PI())/3)</f>
        <v>-0.42733902149603292</v>
      </c>
      <c r="AK589" s="11">
        <f>'OddsRatio_working_3-way'!U589/(3*'OddsRatio_working_3-way'!X589^(1/3))*SIN(('OddsRatio_working_3-way'!Y589+4*PI())/3)</f>
        <v>0.46824292387788752</v>
      </c>
      <c r="AL589" s="11">
        <f>'OddsRatio_working_3-way'!Z589+'OddsRatio_working_3-way'!AF589</f>
        <v>1.0341289544860033</v>
      </c>
      <c r="AM589" s="11">
        <f>'OddsRatio_working_3-way'!AA589+'OddsRatio_working_3-way'!AG589</f>
        <v>-0.58791211439621105</v>
      </c>
      <c r="AN589" s="11">
        <f>'OddsRatio_working_3-way'!AB589+'OddsRatio_working_3-way'!AH589</f>
        <v>-0.44621684008979151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1.0341289544860033</v>
      </c>
      <c r="AS589" s="11">
        <f>IF(('OddsRatio_working_3-way'!X589=0),IF(Q589&gt;0,-Q589^(1/3),(-Q589)^(1/3)),'OddsRatio_working_3-way'!AM589-'OddsRatio_working_3-way'!R589/3)</f>
        <v>-0.58791211439621105</v>
      </c>
      <c r="AT589" s="11">
        <f>IF(('OddsRatio_working_3-way'!X589=0),IF(Q589&gt;0,-Q589^(1/3),(-Q589)^(1/3)),'OddsRatio_working_3-way'!AN589-'OddsRatio_working_3-way'!R589/3)</f>
        <v>-0.44621684008979151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1.42</v>
      </c>
      <c r="B590" s="4">
        <f>IF('True_Odds_Calculator_3-way'!B591="","",'True_Odds_Calculator_3-way'!B591)</f>
        <v>4.92</v>
      </c>
      <c r="C590" s="4">
        <f>IF('True_Odds_Calculator_3-way'!C591="","",'True_Odds_Calculator_3-way'!C591)</f>
        <v>8.5399999999999991</v>
      </c>
      <c r="D590" s="9">
        <f t="shared" si="130"/>
        <v>0.69324980571672723</v>
      </c>
      <c r="E590" s="9">
        <f t="shared" si="131"/>
        <v>0.19493834519683076</v>
      </c>
      <c r="F590" s="9">
        <f t="shared" si="132"/>
        <v>0.11181184908644225</v>
      </c>
      <c r="G590" s="9">
        <f t="shared" si="133"/>
        <v>1.0535273135508096</v>
      </c>
      <c r="H590" s="9">
        <f t="shared" si="134"/>
        <v>1.4424814716913397</v>
      </c>
      <c r="I590" s="9">
        <f t="shared" si="135"/>
        <v>5.1298270691191732</v>
      </c>
      <c r="J590" s="9">
        <f t="shared" si="136"/>
        <v>8.9435959441731026</v>
      </c>
      <c r="K590" s="11">
        <f t="shared" si="137"/>
        <v>0.70422535211267612</v>
      </c>
      <c r="L590" s="11">
        <f t="shared" si="138"/>
        <v>0.2032520325203252</v>
      </c>
      <c r="M590" s="11">
        <f t="shared" si="139"/>
        <v>0.117096018735363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-0.20806325357181077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0.19911552481623049</v>
      </c>
      <c r="Q590" s="11">
        <f>2*'OddsRatio_working_3-way'!K590*'OddsRatio_working_3-way'!L590*'OddsRatio_working_3-way'!M590</f>
        <v>3.3521132123944523E-2</v>
      </c>
      <c r="R590" s="11">
        <f t="shared" si="140"/>
        <v>0</v>
      </c>
      <c r="S590" s="11">
        <f t="shared" si="141"/>
        <v>-0.95699515122456702</v>
      </c>
      <c r="T590" s="11">
        <f t="shared" si="142"/>
        <v>-0.16111029481895067</v>
      </c>
      <c r="U590" s="11">
        <f>'OddsRatio_working_3-way'!S590-'OddsRatio_working_3-way'!R590^2/3</f>
        <v>-0.95699515122456702</v>
      </c>
      <c r="V590" s="11">
        <f>'OddsRatio_working_3-way'!S590*'OddsRatio_working_3-way'!R590/3-2*'OddsRatio_working_3-way'!R590^3/27-'OddsRatio_working_3-way'!T590</f>
        <v>0.16111029481895067</v>
      </c>
      <c r="W590" s="11">
        <f>'OddsRatio_working_3-way'!V590^2+4*'OddsRatio_working_3-way'!U590^3/27</f>
        <v>-0.1038885352484033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0.18017010181010368</v>
      </c>
      <c r="Y590" s="11">
        <f>IF('OddsRatio_working_3-way'!W590&gt;=0,IF('OddsRatio_working_3-way'!V590+SQRT('OddsRatio_working_3-way'!W590)&gt;0,0,PI()),ACOS('OddsRatio_working_3-way'!V590/(2*'OddsRatio_working_3-way'!X590)))</f>
        <v>1.1072689235413065</v>
      </c>
      <c r="Z590" s="11">
        <f>'OddsRatio_working_3-way'!X590^(1/3)*COS('OddsRatio_working_3-way'!Y590/3)</f>
        <v>0.52676365677540493</v>
      </c>
      <c r="AA590" s="11">
        <f>'OddsRatio_working_3-way'!X590^(1/3)*COS(('OddsRatio_working_3-way'!Y590+2*PI())/3)</f>
        <v>-0.43984379378419908</v>
      </c>
      <c r="AB590" s="11">
        <f>'OddsRatio_working_3-way'!X590^(1/3)*COS(('OddsRatio_working_3-way'!Y590+4*PI())/3)</f>
        <v>-8.6919862991205937E-2</v>
      </c>
      <c r="AC590" s="11">
        <f>'OddsRatio_working_3-way'!X590^(1/3)*SIN('OddsRatio_working_3-way'!Y590/3)</f>
        <v>0.20376072644679555</v>
      </c>
      <c r="AD590" s="11">
        <f>'OddsRatio_working_3-way'!X590^(1/3)*SIN(('OddsRatio_working_3-way'!Y590+2*PI())/3)</f>
        <v>0.35431034533448968</v>
      </c>
      <c r="AE590" s="11">
        <f>'OddsRatio_working_3-way'!X590^(1/3)*SIN(('OddsRatio_working_3-way'!Y590+4*PI())/3)</f>
        <v>-0.55807107178128523</v>
      </c>
      <c r="AF590" s="11">
        <f>-'OddsRatio_working_3-way'!U590/(3*'OddsRatio_working_3-way'!X590^(1/3))*COS(('OddsRatio_working_3-way'!Y590)/3)</f>
        <v>0.52676365677540482</v>
      </c>
      <c r="AG590" s="11">
        <f>-'OddsRatio_working_3-way'!U590/(3*'OddsRatio_working_3-way'!X590^(1/3))*COS(('OddsRatio_working_3-way'!Y590+2*PI())/3)</f>
        <v>-0.43984379378419902</v>
      </c>
      <c r="AH590" s="11">
        <f>-'OddsRatio_working_3-way'!U590/(3*'OddsRatio_working_3-way'!X590^(1/3))*COS(('OddsRatio_working_3-way'!Y590+4*PI())/3)</f>
        <v>-8.6919862991205923E-2</v>
      </c>
      <c r="AI590" s="11">
        <f>'OddsRatio_working_3-way'!U590/(3*'OddsRatio_working_3-way'!X590^(1/3))*SIN(('OddsRatio_working_3-way'!Y590)/3)</f>
        <v>-0.20376072644679549</v>
      </c>
      <c r="AJ590" s="11">
        <f>'OddsRatio_working_3-way'!U590/(3*'OddsRatio_working_3-way'!X590^(1/3))*SIN(('OddsRatio_working_3-way'!Y590+2*PI())/3)</f>
        <v>-0.35431034533448963</v>
      </c>
      <c r="AK590" s="11">
        <f>'OddsRatio_working_3-way'!U590/(3*'OddsRatio_working_3-way'!X590^(1/3))*SIN(('OddsRatio_working_3-way'!Y590+4*PI())/3)</f>
        <v>0.55807107178128512</v>
      </c>
      <c r="AL590" s="11">
        <f>'OddsRatio_working_3-way'!Z590+'OddsRatio_working_3-way'!AF590</f>
        <v>1.0535273135508096</v>
      </c>
      <c r="AM590" s="11">
        <f>'OddsRatio_working_3-way'!AA590+'OddsRatio_working_3-way'!AG590</f>
        <v>-0.87968758756839804</v>
      </c>
      <c r="AN590" s="11">
        <f>'OddsRatio_working_3-way'!AB590+'OddsRatio_working_3-way'!AH590</f>
        <v>-0.17383972598241187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1.0535273135508096</v>
      </c>
      <c r="AS590" s="11">
        <f>IF(('OddsRatio_working_3-way'!X590=0),IF(Q590&gt;0,-Q590^(1/3),(-Q590)^(1/3)),'OddsRatio_working_3-way'!AM590-'OddsRatio_working_3-way'!R590/3)</f>
        <v>-0.87968758756839804</v>
      </c>
      <c r="AT590" s="11">
        <f>IF(('OddsRatio_working_3-way'!X590=0),IF(Q590&gt;0,-Q590^(1/3),(-Q590)^(1/3)),'OddsRatio_working_3-way'!AN590-'OddsRatio_working_3-way'!R590/3)</f>
        <v>-0.17383972598241187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1.52</v>
      </c>
      <c r="B591" s="4">
        <f>IF('True_Odds_Calculator_3-way'!B592="","",'True_Odds_Calculator_3-way'!B592)</f>
        <v>4.45</v>
      </c>
      <c r="C591" s="4">
        <f>IF('True_Odds_Calculator_3-way'!C592="","",'True_Odds_Calculator_3-way'!C592)</f>
        <v>6.97</v>
      </c>
      <c r="D591" s="9">
        <f t="shared" si="130"/>
        <v>0.64650158125576074</v>
      </c>
      <c r="E591" s="9">
        <f t="shared" si="131"/>
        <v>0.21608918075874606</v>
      </c>
      <c r="F591" s="9">
        <f t="shared" si="132"/>
        <v>0.13740923798549332</v>
      </c>
      <c r="G591" s="9">
        <f t="shared" si="133"/>
        <v>1.0515127435740854</v>
      </c>
      <c r="H591" s="9">
        <f t="shared" si="134"/>
        <v>1.5467866266585244</v>
      </c>
      <c r="I591" s="9">
        <f t="shared" si="135"/>
        <v>4.6277189653305939</v>
      </c>
      <c r="J591" s="9">
        <f t="shared" si="136"/>
        <v>7.2775310791372911</v>
      </c>
      <c r="K591" s="11">
        <f t="shared" si="137"/>
        <v>0.65789473684210531</v>
      </c>
      <c r="L591" s="11">
        <f t="shared" si="138"/>
        <v>0.2247191011235955</v>
      </c>
      <c r="M591" s="11">
        <f t="shared" si="139"/>
        <v>0.14347202295552366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-0.2271749247217314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0.21083854349170689</v>
      </c>
      <c r="Q591" s="11">
        <f>2*'OddsRatio_working_3-way'!K591*'OddsRatio_working_3-way'!L591*'OddsRatio_working_3-way'!M591</f>
        <v>4.2422242151248866E-2</v>
      </c>
      <c r="R591" s="11">
        <f t="shared" si="140"/>
        <v>0</v>
      </c>
      <c r="S591" s="11">
        <f t="shared" si="141"/>
        <v>-0.92808897702933069</v>
      </c>
      <c r="T591" s="11">
        <f t="shared" si="142"/>
        <v>-0.18673822475439247</v>
      </c>
      <c r="U591" s="11">
        <f>'OddsRatio_working_3-way'!S591-'OddsRatio_working_3-way'!R591^2/3</f>
        <v>-0.92808897702933069</v>
      </c>
      <c r="V591" s="11">
        <f>'OddsRatio_working_3-way'!S591*'OddsRatio_working_3-way'!R591/3-2*'OddsRatio_working_3-way'!R591^3/27-'OddsRatio_working_3-way'!T591</f>
        <v>0.18673822475439247</v>
      </c>
      <c r="W591" s="11">
        <f>'OddsRatio_working_3-way'!V591^2+4*'OddsRatio_working_3-way'!U591^3/27</f>
        <v>-8.3559746648684402E-2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0.17206896236182923</v>
      </c>
      <c r="Y591" s="11">
        <f>IF('OddsRatio_working_3-way'!W591&gt;=0,IF('OddsRatio_working_3-way'!V591+SQRT('OddsRatio_working_3-way'!W591)&gt;0,0,PI()),ACOS('OddsRatio_working_3-way'!V591/(2*'OddsRatio_working_3-way'!X591)))</f>
        <v>0.99723594153500617</v>
      </c>
      <c r="Z591" s="11">
        <f>'OddsRatio_working_3-way'!X591^(1/3)*COS('OddsRatio_working_3-way'!Y591/3)</f>
        <v>0.52575637178704271</v>
      </c>
      <c r="AA591" s="11">
        <f>'OddsRatio_working_3-way'!X591^(1/3)*COS(('OddsRatio_working_3-way'!Y591+2*PI())/3)</f>
        <v>-0.42006413437914897</v>
      </c>
      <c r="AB591" s="11">
        <f>'OddsRatio_working_3-way'!X591^(1/3)*COS(('OddsRatio_working_3-way'!Y591+4*PI())/3)</f>
        <v>-0.10569223740789395</v>
      </c>
      <c r="AC591" s="11">
        <f>'OddsRatio_working_3-way'!X591^(1/3)*SIN('OddsRatio_working_3-way'!Y591/3)</f>
        <v>0.18150269934200755</v>
      </c>
      <c r="AD591" s="11">
        <f>'OddsRatio_working_3-way'!X591^(1/3)*SIN(('OddsRatio_working_3-way'!Y591+2*PI())/3)</f>
        <v>0.36456702449811146</v>
      </c>
      <c r="AE591" s="11">
        <f>'OddsRatio_working_3-way'!X591^(1/3)*SIN(('OddsRatio_working_3-way'!Y591+4*PI())/3)</f>
        <v>-0.54606972384011887</v>
      </c>
      <c r="AF591" s="11">
        <f>-'OddsRatio_working_3-way'!U591/(3*'OddsRatio_working_3-way'!X591^(1/3))*COS(('OddsRatio_working_3-way'!Y591)/3)</f>
        <v>0.52575637178704271</v>
      </c>
      <c r="AG591" s="11">
        <f>-'OddsRatio_working_3-way'!U591/(3*'OddsRatio_working_3-way'!X591^(1/3))*COS(('OddsRatio_working_3-way'!Y591+2*PI())/3)</f>
        <v>-0.42006413437914897</v>
      </c>
      <c r="AH591" s="11">
        <f>-'OddsRatio_working_3-way'!U591/(3*'OddsRatio_working_3-way'!X591^(1/3))*COS(('OddsRatio_working_3-way'!Y591+4*PI())/3)</f>
        <v>-0.10569223740789395</v>
      </c>
      <c r="AI591" s="11">
        <f>'OddsRatio_working_3-way'!U591/(3*'OddsRatio_working_3-way'!X591^(1/3))*SIN(('OddsRatio_working_3-way'!Y591)/3)</f>
        <v>-0.18150269934200755</v>
      </c>
      <c r="AJ591" s="11">
        <f>'OddsRatio_working_3-way'!U591/(3*'OddsRatio_working_3-way'!X591^(1/3))*SIN(('OddsRatio_working_3-way'!Y591+2*PI())/3)</f>
        <v>-0.36456702449811146</v>
      </c>
      <c r="AK591" s="11">
        <f>'OddsRatio_working_3-way'!U591/(3*'OddsRatio_working_3-way'!X591^(1/3))*SIN(('OddsRatio_working_3-way'!Y591+4*PI())/3)</f>
        <v>0.54606972384011887</v>
      </c>
      <c r="AL591" s="11">
        <f>'OddsRatio_working_3-way'!Z591+'OddsRatio_working_3-way'!AF591</f>
        <v>1.0515127435740854</v>
      </c>
      <c r="AM591" s="11">
        <f>'OddsRatio_working_3-way'!AA591+'OddsRatio_working_3-way'!AG591</f>
        <v>-0.84012826875829794</v>
      </c>
      <c r="AN591" s="11">
        <f>'OddsRatio_working_3-way'!AB591+'OddsRatio_working_3-way'!AH591</f>
        <v>-0.2113844748157879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1.0515127435740854</v>
      </c>
      <c r="AS591" s="11">
        <f>IF(('OddsRatio_working_3-way'!X591=0),IF(Q591&gt;0,-Q591^(1/3),(-Q591)^(1/3)),'OddsRatio_working_3-way'!AM591-'OddsRatio_working_3-way'!R591/3)</f>
        <v>-0.84012826875829794</v>
      </c>
      <c r="AT591" s="11">
        <f>IF(('OddsRatio_working_3-way'!X591=0),IF(Q591&gt;0,-Q591^(1/3),(-Q591)^(1/3)),'OddsRatio_working_3-way'!AN591-'OddsRatio_working_3-way'!R591/3)</f>
        <v>-0.2113844748157879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1.5</v>
      </c>
      <c r="B592" s="4">
        <f>IF('True_Odds_Calculator_3-way'!B593="","",'True_Odds_Calculator_3-way'!B593)</f>
        <v>4.53</v>
      </c>
      <c r="C592" s="4">
        <f>IF('True_Odds_Calculator_3-way'!C593="","",'True_Odds_Calculator_3-way'!C593)</f>
        <v>7.36</v>
      </c>
      <c r="D592" s="9">
        <f t="shared" si="130"/>
        <v>0.65642725780133204</v>
      </c>
      <c r="E592" s="9">
        <f t="shared" si="131"/>
        <v>0.21298391772985062</v>
      </c>
      <c r="F592" s="9">
        <f t="shared" si="132"/>
        <v>0.13058882446881734</v>
      </c>
      <c r="G592" s="9">
        <f t="shared" si="133"/>
        <v>1.0467960862851631</v>
      </c>
      <c r="H592" s="9">
        <f t="shared" si="134"/>
        <v>1.5233980431425813</v>
      </c>
      <c r="I592" s="9">
        <f t="shared" si="135"/>
        <v>4.6951901845866253</v>
      </c>
      <c r="J592" s="9">
        <f t="shared" si="136"/>
        <v>7.6576231087736382</v>
      </c>
      <c r="K592" s="11">
        <f t="shared" si="137"/>
        <v>0.66666666666666663</v>
      </c>
      <c r="L592" s="11">
        <f t="shared" si="138"/>
        <v>0.22075055187637968</v>
      </c>
      <c r="M592" s="11">
        <f t="shared" si="139"/>
        <v>0.1358695652173913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-0.22445772147039056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0.20775346322423774</v>
      </c>
      <c r="Q592" s="11">
        <f>2*'OddsRatio_working_3-way'!K592*'OddsRatio_working_3-way'!L592*'OddsRatio_working_3-way'!M592</f>
        <v>3.9991042006590517E-2</v>
      </c>
      <c r="R592" s="11">
        <f t="shared" si="140"/>
        <v>0</v>
      </c>
      <c r="S592" s="11">
        <f t="shared" si="141"/>
        <v>-0.92557948937231649</v>
      </c>
      <c r="T592" s="11">
        <f t="shared" si="142"/>
        <v>-0.17816737042777989</v>
      </c>
      <c r="U592" s="11">
        <f>'OddsRatio_working_3-way'!S592-'OddsRatio_working_3-way'!R592^2/3</f>
        <v>-0.92557948937231649</v>
      </c>
      <c r="V592" s="11">
        <f>'OddsRatio_working_3-way'!S592*'OddsRatio_working_3-way'!R592/3-2*'OddsRatio_working_3-way'!R592^3/27-'OddsRatio_working_3-way'!T592</f>
        <v>0.17816737042777989</v>
      </c>
      <c r="W592" s="11">
        <f>'OddsRatio_working_3-way'!V592^2+4*'OddsRatio_working_3-way'!U592^3/27</f>
        <v>-8.572920794361695E-2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0.17137154068628685</v>
      </c>
      <c r="Y592" s="11">
        <f>IF('OddsRatio_working_3-way'!W592&gt;=0,IF('OddsRatio_working_3-way'!V592+SQRT('OddsRatio_working_3-way'!W592)&gt;0,0,PI()),ACOS('OddsRatio_working_3-way'!V592/(2*'OddsRatio_working_3-way'!X592)))</f>
        <v>1.0241470031965185</v>
      </c>
      <c r="Z592" s="11">
        <f>'OddsRatio_working_3-way'!X592^(1/3)*COS('OddsRatio_working_3-way'!Y592/3)</f>
        <v>0.52339804314258154</v>
      </c>
      <c r="AA592" s="11">
        <f>'OddsRatio_working_3-way'!X592^(1/3)*COS(('OddsRatio_working_3-way'!Y592+2*PI())/3)</f>
        <v>-0.42274478733048854</v>
      </c>
      <c r="AB592" s="11">
        <f>'OddsRatio_working_3-way'!X592^(1/3)*COS(('OddsRatio_working_3-way'!Y592+4*PI())/3)</f>
        <v>-0.10065325581209315</v>
      </c>
      <c r="AC592" s="11">
        <f>'OddsRatio_working_3-way'!X592^(1/3)*SIN('OddsRatio_working_3-way'!Y592/3)</f>
        <v>0.1859596324258446</v>
      </c>
      <c r="AD592" s="11">
        <f>'OddsRatio_working_3-way'!X592^(1/3)*SIN(('OddsRatio_working_3-way'!Y592+2*PI())/3)</f>
        <v>0.36029618543961706</v>
      </c>
      <c r="AE592" s="11">
        <f>'OddsRatio_working_3-way'!X592^(1/3)*SIN(('OddsRatio_working_3-way'!Y592+4*PI())/3)</f>
        <v>-0.54625581786546151</v>
      </c>
      <c r="AF592" s="11">
        <f>-'OddsRatio_working_3-way'!U592/(3*'OddsRatio_working_3-way'!X592^(1/3))*COS(('OddsRatio_working_3-way'!Y592)/3)</f>
        <v>0.52339804314258143</v>
      </c>
      <c r="AG592" s="11">
        <f>-'OddsRatio_working_3-way'!U592/(3*'OddsRatio_working_3-way'!X592^(1/3))*COS(('OddsRatio_working_3-way'!Y592+2*PI())/3)</f>
        <v>-0.42274478733048848</v>
      </c>
      <c r="AH592" s="11">
        <f>-'OddsRatio_working_3-way'!U592/(3*'OddsRatio_working_3-way'!X592^(1/3))*COS(('OddsRatio_working_3-way'!Y592+4*PI())/3)</f>
        <v>-0.10065325581209313</v>
      </c>
      <c r="AI592" s="11">
        <f>'OddsRatio_working_3-way'!U592/(3*'OddsRatio_working_3-way'!X592^(1/3))*SIN(('OddsRatio_working_3-way'!Y592)/3)</f>
        <v>-0.18595963242584454</v>
      </c>
      <c r="AJ592" s="11">
        <f>'OddsRatio_working_3-way'!U592/(3*'OddsRatio_working_3-way'!X592^(1/3))*SIN(('OddsRatio_working_3-way'!Y592+2*PI())/3)</f>
        <v>-0.36029618543961694</v>
      </c>
      <c r="AK592" s="11">
        <f>'OddsRatio_working_3-way'!U592/(3*'OddsRatio_working_3-way'!X592^(1/3))*SIN(('OddsRatio_working_3-way'!Y592+4*PI())/3)</f>
        <v>0.5462558178654614</v>
      </c>
      <c r="AL592" s="11">
        <f>'OddsRatio_working_3-way'!Z592+'OddsRatio_working_3-way'!AF592</f>
        <v>1.0467960862851631</v>
      </c>
      <c r="AM592" s="11">
        <f>'OddsRatio_working_3-way'!AA592+'OddsRatio_working_3-way'!AG592</f>
        <v>-0.84548957466097696</v>
      </c>
      <c r="AN592" s="11">
        <f>'OddsRatio_working_3-way'!AB592+'OddsRatio_working_3-way'!AH592</f>
        <v>-0.20130651162418628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1.0467960862851631</v>
      </c>
      <c r="AS592" s="11">
        <f>IF(('OddsRatio_working_3-way'!X592=0),IF(Q592&gt;0,-Q592^(1/3),(-Q592)^(1/3)),'OddsRatio_working_3-way'!AM592-'OddsRatio_working_3-way'!R592/3)</f>
        <v>-0.84548957466097696</v>
      </c>
      <c r="AT592" s="11">
        <f>IF(('OddsRatio_working_3-way'!X592=0),IF(Q592&gt;0,-Q592^(1/3),(-Q592)^(1/3)),'OddsRatio_working_3-way'!AN592-'OddsRatio_working_3-way'!R592/3)</f>
        <v>-0.20130651162418628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1.1599999999999999</v>
      </c>
      <c r="B593" s="4">
        <f>IF('True_Odds_Calculator_3-way'!B594="","",'True_Odds_Calculator_3-way'!B594)</f>
        <v>7.31</v>
      </c>
      <c r="C593" s="4">
        <f>IF('True_Odds_Calculator_3-way'!C594="","",'True_Odds_Calculator_3-way'!C594)</f>
        <v>15.81</v>
      </c>
      <c r="D593" s="9">
        <f t="shared" si="130"/>
        <v>0.83472947069511461</v>
      </c>
      <c r="E593" s="9">
        <f t="shared" si="131"/>
        <v>0.11352869236527162</v>
      </c>
      <c r="F593" s="9">
        <f t="shared" si="132"/>
        <v>5.1741836939613865E-2</v>
      </c>
      <c r="G593" s="9">
        <f t="shared" si="133"/>
        <v>1.2374557798892163</v>
      </c>
      <c r="H593" s="9">
        <f t="shared" si="134"/>
        <v>1.1979929247822743</v>
      </c>
      <c r="I593" s="9">
        <f t="shared" si="135"/>
        <v>8.8083459711009553</v>
      </c>
      <c r="J593" s="9">
        <f t="shared" si="136"/>
        <v>19.326720100159296</v>
      </c>
      <c r="K593" s="11">
        <f t="shared" si="137"/>
        <v>0.86206896551724144</v>
      </c>
      <c r="L593" s="11">
        <f t="shared" si="138"/>
        <v>0.13679890560875513</v>
      </c>
      <c r="M593" s="11">
        <f t="shared" si="139"/>
        <v>6.3251106894370648E-2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-0.11153140271704354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0.15873196314828619</v>
      </c>
      <c r="Q593" s="11">
        <f>2*'OddsRatio_working_3-way'!K593*'OddsRatio_working_3-way'!L593*'OddsRatio_working_3-way'!M593</f>
        <v>1.4918417589124641E-2</v>
      </c>
      <c r="R593" s="11">
        <f t="shared" si="140"/>
        <v>0</v>
      </c>
      <c r="S593" s="11">
        <f t="shared" si="141"/>
        <v>-1.4232042212451235</v>
      </c>
      <c r="T593" s="11">
        <f t="shared" si="142"/>
        <v>-0.13375979522980483</v>
      </c>
      <c r="U593" s="11">
        <f>'OddsRatio_working_3-way'!S593-'OddsRatio_working_3-way'!R593^2/3</f>
        <v>-1.4232042212451235</v>
      </c>
      <c r="V593" s="11">
        <f>'OddsRatio_working_3-way'!S593*'OddsRatio_working_3-way'!R593/3-2*'OddsRatio_working_3-way'!R593^3/27-'OddsRatio_working_3-way'!T593</f>
        <v>0.13375979522980483</v>
      </c>
      <c r="W593" s="11">
        <f>'OddsRatio_working_3-way'!V593^2+4*'OddsRatio_working_3-way'!U593^3/27</f>
        <v>-0.40917716838271534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0.32675252531642146</v>
      </c>
      <c r="Y593" s="11">
        <f>IF('OddsRatio_working_3-way'!W593&gt;=0,IF('OddsRatio_working_3-way'!V593+SQRT('OddsRatio_working_3-way'!W593)&gt;0,0,PI()),ACOS('OddsRatio_working_3-way'!V593/(2*'OddsRatio_working_3-way'!X593)))</f>
        <v>1.364658955635176</v>
      </c>
      <c r="Z593" s="11">
        <f>'OddsRatio_working_3-way'!X593^(1/3)*COS('OddsRatio_working_3-way'!Y593/3)</f>
        <v>0.61872788994460803</v>
      </c>
      <c r="AA593" s="11">
        <f>'OddsRatio_working_3-way'!X593^(1/3)*COS(('OddsRatio_working_3-way'!Y593+2*PI())/3)</f>
        <v>-0.57143817866344837</v>
      </c>
      <c r="AB593" s="11">
        <f>'OddsRatio_working_3-way'!X593^(1/3)*COS(('OddsRatio_working_3-way'!Y593+4*PI())/3)</f>
        <v>-4.7289711281159871E-2</v>
      </c>
      <c r="AC593" s="11">
        <f>'OddsRatio_working_3-way'!X593^(1/3)*SIN('OddsRatio_working_3-way'!Y593/3)</f>
        <v>0.3026172587384941</v>
      </c>
      <c r="AD593" s="11">
        <f>'OddsRatio_working_3-way'!X593^(1/3)*SIN(('OddsRatio_working_3-way'!Y593+2*PI())/3)</f>
        <v>0.38452544135272587</v>
      </c>
      <c r="AE593" s="11">
        <f>'OddsRatio_working_3-way'!X593^(1/3)*SIN(('OddsRatio_working_3-way'!Y593+4*PI())/3)</f>
        <v>-0.68714270009122003</v>
      </c>
      <c r="AF593" s="11">
        <f>-'OddsRatio_working_3-way'!U593/(3*'OddsRatio_working_3-way'!X593^(1/3))*COS(('OddsRatio_working_3-way'!Y593)/3)</f>
        <v>0.61872788994460826</v>
      </c>
      <c r="AG593" s="11">
        <f>-'OddsRatio_working_3-way'!U593/(3*'OddsRatio_working_3-way'!X593^(1/3))*COS(('OddsRatio_working_3-way'!Y593+2*PI())/3)</f>
        <v>-0.57143817866344859</v>
      </c>
      <c r="AH593" s="11">
        <f>-'OddsRatio_working_3-way'!U593/(3*'OddsRatio_working_3-way'!X593^(1/3))*COS(('OddsRatio_working_3-way'!Y593+4*PI())/3)</f>
        <v>-4.7289711281159892E-2</v>
      </c>
      <c r="AI593" s="11">
        <f>'OddsRatio_working_3-way'!U593/(3*'OddsRatio_working_3-way'!X593^(1/3))*SIN(('OddsRatio_working_3-way'!Y593)/3)</f>
        <v>-0.30261725873849421</v>
      </c>
      <c r="AJ593" s="11">
        <f>'OddsRatio_working_3-way'!U593/(3*'OddsRatio_working_3-way'!X593^(1/3))*SIN(('OddsRatio_working_3-way'!Y593+2*PI())/3)</f>
        <v>-0.38452544135272598</v>
      </c>
      <c r="AK593" s="11">
        <f>'OddsRatio_working_3-way'!U593/(3*'OddsRatio_working_3-way'!X593^(1/3))*SIN(('OddsRatio_working_3-way'!Y593+4*PI())/3)</f>
        <v>0.68714270009122025</v>
      </c>
      <c r="AL593" s="11">
        <f>'OddsRatio_working_3-way'!Z593+'OddsRatio_working_3-way'!AF593</f>
        <v>1.2374557798892163</v>
      </c>
      <c r="AM593" s="11">
        <f>'OddsRatio_working_3-way'!AA593+'OddsRatio_working_3-way'!AG593</f>
        <v>-1.142876357326897</v>
      </c>
      <c r="AN593" s="11">
        <f>'OddsRatio_working_3-way'!AB593+'OddsRatio_working_3-way'!AH593</f>
        <v>-9.457942256231977E-2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1.2374557798892163</v>
      </c>
      <c r="AS593" s="11">
        <f>IF(('OddsRatio_working_3-way'!X593=0),IF(Q593&gt;0,-Q593^(1/3),(-Q593)^(1/3)),'OddsRatio_working_3-way'!AM593-'OddsRatio_working_3-way'!R593/3)</f>
        <v>-1.142876357326897</v>
      </c>
      <c r="AT593" s="11">
        <f>IF(('OddsRatio_working_3-way'!X593=0),IF(Q593&gt;0,-Q593^(1/3),(-Q593)^(1/3)),'OddsRatio_working_3-way'!AN593-'OddsRatio_working_3-way'!R593/3)</f>
        <v>-9.457942256231977E-2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2.0299999999999998</v>
      </c>
      <c r="B594" s="4">
        <f>IF('True_Odds_Calculator_3-way'!B595="","",'True_Odds_Calculator_3-way'!B595)</f>
        <v>3.31</v>
      </c>
      <c r="C594" s="4">
        <f>IF('True_Odds_Calculator_3-way'!C595="","",'True_Odds_Calculator_3-way'!C595)</f>
        <v>3.9</v>
      </c>
      <c r="D594" s="9">
        <f t="shared" si="130"/>
        <v>0.47278912862603806</v>
      </c>
      <c r="E594" s="9">
        <f t="shared" si="131"/>
        <v>0.28564304162997228</v>
      </c>
      <c r="F594" s="9">
        <f t="shared" si="132"/>
        <v>0.24156782974398985</v>
      </c>
      <c r="G594" s="9">
        <f t="shared" si="133"/>
        <v>1.0826289860210363</v>
      </c>
      <c r="H594" s="9">
        <f t="shared" si="134"/>
        <v>2.1151078556016669</v>
      </c>
      <c r="I594" s="9">
        <f t="shared" si="135"/>
        <v>3.5008729577085935</v>
      </c>
      <c r="J594" s="9">
        <f t="shared" si="136"/>
        <v>4.1396240594610045</v>
      </c>
      <c r="K594" s="11">
        <f t="shared" si="137"/>
        <v>0.49261083743842371</v>
      </c>
      <c r="L594" s="11">
        <f t="shared" si="138"/>
        <v>0.30211480362537763</v>
      </c>
      <c r="M594" s="11">
        <f t="shared" si="139"/>
        <v>0.25641025641025644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-0.26330467115965617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0.23812004226630756</v>
      </c>
      <c r="Q594" s="11">
        <f>2*'OddsRatio_working_3-way'!K594*'OddsRatio_working_3-way'!L594*'OddsRatio_working_3-way'!M594</f>
        <v>7.6320526367406272E-2</v>
      </c>
      <c r="R594" s="11">
        <f t="shared" si="140"/>
        <v>0</v>
      </c>
      <c r="S594" s="11">
        <f t="shared" si="141"/>
        <v>-0.90435175805112178</v>
      </c>
      <c r="T594" s="11">
        <f t="shared" si="142"/>
        <v>-0.28985633270869288</v>
      </c>
      <c r="U594" s="11">
        <f>'OddsRatio_working_3-way'!S594-'OddsRatio_working_3-way'!R594^2/3</f>
        <v>-0.90435175805112178</v>
      </c>
      <c r="V594" s="11">
        <f>'OddsRatio_working_3-way'!S594*'OddsRatio_working_3-way'!R594/3-2*'OddsRatio_working_3-way'!R594^3/27-'OddsRatio_working_3-way'!T594</f>
        <v>0.28985633270869288</v>
      </c>
      <c r="W594" s="11">
        <f>'OddsRatio_working_3-way'!V594^2+4*'OddsRatio_working_3-way'!U594^3/27</f>
        <v>-2.5557526615616763E-2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0.1655099847644767</v>
      </c>
      <c r="Y594" s="11">
        <f>IF('OddsRatio_working_3-way'!W594&gt;=0,IF('OddsRatio_working_3-way'!V594+SQRT('OddsRatio_working_3-way'!W594)&gt;0,0,PI()),ACOS('OddsRatio_working_3-way'!V594/(2*'OddsRatio_working_3-way'!X594)))</f>
        <v>0.50402439700970669</v>
      </c>
      <c r="Z594" s="11">
        <f>'OddsRatio_working_3-way'!X594^(1/3)*COS('OddsRatio_working_3-way'!Y594/3)</f>
        <v>0.54131449301051815</v>
      </c>
      <c r="AA594" s="11">
        <f>'OddsRatio_working_3-way'!X594^(1/3)*COS(('OddsRatio_working_3-way'!Y594+2*PI())/3)</f>
        <v>-0.35016764994628519</v>
      </c>
      <c r="AB594" s="11">
        <f>'OddsRatio_working_3-way'!X594^(1/3)*COS(('OddsRatio_working_3-way'!Y594+4*PI())/3)</f>
        <v>-0.1911468430642331</v>
      </c>
      <c r="AC594" s="11">
        <f>'OddsRatio_working_3-way'!X594^(1/3)*SIN('OddsRatio_working_3-way'!Y594/3)</f>
        <v>9.1810705660104519E-2</v>
      </c>
      <c r="AD594" s="11">
        <f>'OddsRatio_working_3-way'!X594^(1/3)*SIN(('OddsRatio_working_3-way'!Y594+2*PI())/3)</f>
        <v>0.4228867495537505</v>
      </c>
      <c r="AE594" s="11">
        <f>'OddsRatio_working_3-way'!X594^(1/3)*SIN(('OddsRatio_working_3-way'!Y594+4*PI())/3)</f>
        <v>-0.51469745521385479</v>
      </c>
      <c r="AF594" s="11">
        <f>-'OddsRatio_working_3-way'!U594/(3*'OddsRatio_working_3-way'!X594^(1/3))*COS(('OddsRatio_working_3-way'!Y594)/3)</f>
        <v>0.54131449301051815</v>
      </c>
      <c r="AG594" s="11">
        <f>-'OddsRatio_working_3-way'!U594/(3*'OddsRatio_working_3-way'!X594^(1/3))*COS(('OddsRatio_working_3-way'!Y594+2*PI())/3)</f>
        <v>-0.35016764994628519</v>
      </c>
      <c r="AH594" s="11">
        <f>-'OddsRatio_working_3-way'!U594/(3*'OddsRatio_working_3-way'!X594^(1/3))*COS(('OddsRatio_working_3-way'!Y594+4*PI())/3)</f>
        <v>-0.1911468430642331</v>
      </c>
      <c r="AI594" s="11">
        <f>'OddsRatio_working_3-way'!U594/(3*'OddsRatio_working_3-way'!X594^(1/3))*SIN(('OddsRatio_working_3-way'!Y594)/3)</f>
        <v>-9.1810705660104519E-2</v>
      </c>
      <c r="AJ594" s="11">
        <f>'OddsRatio_working_3-way'!U594/(3*'OddsRatio_working_3-way'!X594^(1/3))*SIN(('OddsRatio_working_3-way'!Y594+2*PI())/3)</f>
        <v>-0.4228867495537505</v>
      </c>
      <c r="AK594" s="11">
        <f>'OddsRatio_working_3-way'!U594/(3*'OddsRatio_working_3-way'!X594^(1/3))*SIN(('OddsRatio_working_3-way'!Y594+4*PI())/3)</f>
        <v>0.51469745521385479</v>
      </c>
      <c r="AL594" s="11">
        <f>'OddsRatio_working_3-way'!Z594+'OddsRatio_working_3-way'!AF594</f>
        <v>1.0826289860210363</v>
      </c>
      <c r="AM594" s="11">
        <f>'OddsRatio_working_3-way'!AA594+'OddsRatio_working_3-way'!AG594</f>
        <v>-0.70033529989257037</v>
      </c>
      <c r="AN594" s="11">
        <f>'OddsRatio_working_3-way'!AB594+'OddsRatio_working_3-way'!AH594</f>
        <v>-0.3822936861284662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1.0826289860210363</v>
      </c>
      <c r="AS594" s="11">
        <f>IF(('OddsRatio_working_3-way'!X594=0),IF(Q594&gt;0,-Q594^(1/3),(-Q594)^(1/3)),'OddsRatio_working_3-way'!AM594-'OddsRatio_working_3-way'!R594/3)</f>
        <v>-0.70033529989257037</v>
      </c>
      <c r="AT594" s="11">
        <f>IF(('OddsRatio_working_3-way'!X594=0),IF(Q594&gt;0,-Q594^(1/3),(-Q594)^(1/3)),'OddsRatio_working_3-way'!AN594-'OddsRatio_working_3-way'!R594/3)</f>
        <v>-0.3822936861284662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1.76</v>
      </c>
      <c r="B595" s="4">
        <f>IF('True_Odds_Calculator_3-way'!B596="","",'True_Odds_Calculator_3-way'!B596)</f>
        <v>3.61</v>
      </c>
      <c r="C595" s="4">
        <f>IF('True_Odds_Calculator_3-way'!C596="","",'True_Odds_Calculator_3-way'!C596)</f>
        <v>4.7699999999999996</v>
      </c>
      <c r="D595" s="9">
        <f t="shared" si="130"/>
        <v>0.54579233509575631</v>
      </c>
      <c r="E595" s="9">
        <f t="shared" si="131"/>
        <v>0.25920532105359662</v>
      </c>
      <c r="F595" s="9">
        <f t="shared" si="132"/>
        <v>0.19500234385064713</v>
      </c>
      <c r="G595" s="9">
        <f t="shared" si="133"/>
        <v>1.0949982730021959</v>
      </c>
      <c r="H595" s="9">
        <f t="shared" si="134"/>
        <v>1.8321986874816691</v>
      </c>
      <c r="I595" s="9">
        <f t="shared" si="135"/>
        <v>3.8579454925357308</v>
      </c>
      <c r="J595" s="9">
        <f t="shared" si="136"/>
        <v>5.128143489218278</v>
      </c>
      <c r="K595" s="11">
        <f t="shared" si="137"/>
        <v>0.56818181818181823</v>
      </c>
      <c r="L595" s="11">
        <f t="shared" si="138"/>
        <v>0.2770083102493075</v>
      </c>
      <c r="M595" s="11">
        <f t="shared" si="139"/>
        <v>0.20964360587002098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-0.24675002256928769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0.23559168753335902</v>
      </c>
      <c r="Q595" s="11">
        <f>2*'OddsRatio_working_3-way'!K595*'OddsRatio_working_3-way'!L595*'OddsRatio_working_3-way'!M595</f>
        <v>6.5992069337075368E-2</v>
      </c>
      <c r="R595" s="11">
        <f t="shared" si="140"/>
        <v>0</v>
      </c>
      <c r="S595" s="11">
        <f t="shared" si="141"/>
        <v>-0.95477878818513418</v>
      </c>
      <c r="T595" s="11">
        <f t="shared" si="142"/>
        <v>-0.26744503870732056</v>
      </c>
      <c r="U595" s="11">
        <f>'OddsRatio_working_3-way'!S595-'OddsRatio_working_3-way'!R595^2/3</f>
        <v>-0.95477878818513418</v>
      </c>
      <c r="V595" s="11">
        <f>'OddsRatio_working_3-way'!S595*'OddsRatio_working_3-way'!R595/3-2*'OddsRatio_working_3-way'!R595^3/27-'OddsRatio_working_3-way'!T595</f>
        <v>0.26744503870732056</v>
      </c>
      <c r="W595" s="11">
        <f>'OddsRatio_working_3-way'!V595^2+4*'OddsRatio_working_3-way'!U595^3/27</f>
        <v>-5.7418153207230496E-2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0.1795445640616771</v>
      </c>
      <c r="Y595" s="11">
        <f>IF('OddsRatio_working_3-way'!W595&gt;=0,IF('OddsRatio_working_3-way'!V595+SQRT('OddsRatio_working_3-way'!W595)&gt;0,0,PI()),ACOS('OddsRatio_working_3-way'!V595/(2*'OddsRatio_working_3-way'!X595)))</f>
        <v>0.73058021977191989</v>
      </c>
      <c r="Z595" s="11">
        <f>'OddsRatio_working_3-way'!X595^(1/3)*COS('OddsRatio_working_3-way'!Y595/3)</f>
        <v>0.54749913650109805</v>
      </c>
      <c r="AA595" s="11">
        <f>'OddsRatio_working_3-way'!X595^(1/3)*COS(('OddsRatio_working_3-way'!Y595+2*PI())/3)</f>
        <v>-0.39155541994815163</v>
      </c>
      <c r="AB595" s="11">
        <f>'OddsRatio_working_3-way'!X595^(1/3)*COS(('OddsRatio_working_3-way'!Y595+4*PI())/3)</f>
        <v>-0.15594371655294637</v>
      </c>
      <c r="AC595" s="11">
        <f>'OddsRatio_working_3-way'!X595^(1/3)*SIN('OddsRatio_working_3-way'!Y595/3)</f>
        <v>0.13603048037944807</v>
      </c>
      <c r="AD595" s="11">
        <f>'OddsRatio_working_3-way'!X595^(1/3)*SIN(('OddsRatio_working_3-way'!Y595+2*PI())/3)</f>
        <v>0.40613292057027101</v>
      </c>
      <c r="AE595" s="11">
        <f>'OddsRatio_working_3-way'!X595^(1/3)*SIN(('OddsRatio_working_3-way'!Y595+4*PI())/3)</f>
        <v>-0.54216340094971893</v>
      </c>
      <c r="AF595" s="11">
        <f>-'OddsRatio_working_3-way'!U595/(3*'OddsRatio_working_3-way'!X595^(1/3))*COS(('OddsRatio_working_3-way'!Y595)/3)</f>
        <v>0.54749913650109794</v>
      </c>
      <c r="AG595" s="11">
        <f>-'OddsRatio_working_3-way'!U595/(3*'OddsRatio_working_3-way'!X595^(1/3))*COS(('OddsRatio_working_3-way'!Y595+2*PI())/3)</f>
        <v>-0.39155541994815157</v>
      </c>
      <c r="AH595" s="11">
        <f>-'OddsRatio_working_3-way'!U595/(3*'OddsRatio_working_3-way'!X595^(1/3))*COS(('OddsRatio_working_3-way'!Y595+4*PI())/3)</f>
        <v>-0.15594371655294631</v>
      </c>
      <c r="AI595" s="11">
        <f>'OddsRatio_working_3-way'!U595/(3*'OddsRatio_working_3-way'!X595^(1/3))*SIN(('OddsRatio_working_3-way'!Y595)/3)</f>
        <v>-0.13603048037944804</v>
      </c>
      <c r="AJ595" s="11">
        <f>'OddsRatio_working_3-way'!U595/(3*'OddsRatio_working_3-way'!X595^(1/3))*SIN(('OddsRatio_working_3-way'!Y595+2*PI())/3)</f>
        <v>-0.40613292057027095</v>
      </c>
      <c r="AK595" s="11">
        <f>'OddsRatio_working_3-way'!U595/(3*'OddsRatio_working_3-way'!X595^(1/3))*SIN(('OddsRatio_working_3-way'!Y595+4*PI())/3)</f>
        <v>0.54216340094971882</v>
      </c>
      <c r="AL595" s="11">
        <f>'OddsRatio_working_3-way'!Z595+'OddsRatio_working_3-way'!AF595</f>
        <v>1.0949982730021959</v>
      </c>
      <c r="AM595" s="11">
        <f>'OddsRatio_working_3-way'!AA595+'OddsRatio_working_3-way'!AG595</f>
        <v>-0.78311083989630315</v>
      </c>
      <c r="AN595" s="11">
        <f>'OddsRatio_working_3-way'!AB595+'OddsRatio_working_3-way'!AH595</f>
        <v>-0.31188743310589268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1.0949982730021959</v>
      </c>
      <c r="AS595" s="11">
        <f>IF(('OddsRatio_working_3-way'!X595=0),IF(Q595&gt;0,-Q595^(1/3),(-Q595)^(1/3)),'OddsRatio_working_3-way'!AM595-'OddsRatio_working_3-way'!R595/3)</f>
        <v>-0.78311083989630315</v>
      </c>
      <c r="AT595" s="11">
        <f>IF(('OddsRatio_working_3-way'!X595=0),IF(Q595&gt;0,-Q595^(1/3),(-Q595)^(1/3)),'OddsRatio_working_3-way'!AN595-'OddsRatio_working_3-way'!R595/3)</f>
        <v>-0.31188743310589268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1.53</v>
      </c>
      <c r="B596" s="4">
        <f>IF('True_Odds_Calculator_3-way'!B597="","",'True_Odds_Calculator_3-way'!B597)</f>
        <v>4.4800000000000004</v>
      </c>
      <c r="C596" s="4">
        <f>IF('True_Odds_Calculator_3-way'!C597="","",'True_Odds_Calculator_3-way'!C597)</f>
        <v>6.81</v>
      </c>
      <c r="D596" s="9">
        <f t="shared" si="130"/>
        <v>0.64327514006150222</v>
      </c>
      <c r="E596" s="9">
        <f t="shared" si="131"/>
        <v>0.21546329018234989</v>
      </c>
      <c r="F596" s="9">
        <f t="shared" si="132"/>
        <v>0.14126156975614776</v>
      </c>
      <c r="G596" s="9">
        <f t="shared" si="133"/>
        <v>1.0463108731428876</v>
      </c>
      <c r="H596" s="9">
        <f t="shared" si="134"/>
        <v>1.5545447627657305</v>
      </c>
      <c r="I596" s="9">
        <f t="shared" si="135"/>
        <v>4.6411618385372497</v>
      </c>
      <c r="J596" s="9">
        <f t="shared" si="136"/>
        <v>7.0790661729601769</v>
      </c>
      <c r="K596" s="11">
        <f t="shared" si="137"/>
        <v>0.65359477124183007</v>
      </c>
      <c r="L596" s="11">
        <f t="shared" si="138"/>
        <v>0.2232142857142857</v>
      </c>
      <c r="M596" s="11">
        <f t="shared" si="139"/>
        <v>0.14684287812041116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-0.22956976476346769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0.21037538853035093</v>
      </c>
      <c r="Q596" s="11">
        <f>2*'OddsRatio_working_3-way'!K596*'OddsRatio_working_3-way'!L596*'OddsRatio_working_3-way'!M596</f>
        <v>4.2846311309643774E-2</v>
      </c>
      <c r="R596" s="11">
        <f t="shared" si="140"/>
        <v>0</v>
      </c>
      <c r="S596" s="11">
        <f t="shared" si="141"/>
        <v>-0.91638979003662235</v>
      </c>
      <c r="T596" s="11">
        <f t="shared" si="142"/>
        <v>-0.18663743177935282</v>
      </c>
      <c r="U596" s="11">
        <f>'OddsRatio_working_3-way'!S596-'OddsRatio_working_3-way'!R596^2/3</f>
        <v>-0.91638979003662235</v>
      </c>
      <c r="V596" s="11">
        <f>'OddsRatio_working_3-way'!S596*'OddsRatio_working_3-way'!R596/3-2*'OddsRatio_working_3-way'!R596^3/27-'OddsRatio_working_3-way'!T596</f>
        <v>0.18663743177935282</v>
      </c>
      <c r="W596" s="11">
        <f>'OddsRatio_working_3-way'!V596^2+4*'OddsRatio_working_3-way'!U596^3/27</f>
        <v>-7.9174895812437807E-2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0.168825669518612</v>
      </c>
      <c r="Y596" s="11">
        <f>IF('OddsRatio_working_3-way'!W596&gt;=0,IF('OddsRatio_working_3-way'!V596+SQRT('OddsRatio_working_3-way'!W596)&gt;0,0,PI()),ACOS('OddsRatio_working_3-way'!V596/(2*'OddsRatio_working_3-way'!X596)))</f>
        <v>0.98513341649816355</v>
      </c>
      <c r="Z596" s="11">
        <f>'OddsRatio_working_3-way'!X596^(1/3)*COS('OddsRatio_working_3-way'!Y596/3)</f>
        <v>0.52315543657144381</v>
      </c>
      <c r="AA596" s="11">
        <f>'OddsRatio_working_3-way'!X596^(1/3)*COS(('OddsRatio_working_3-way'!Y596+2*PI())/3)</f>
        <v>-0.41594332131457695</v>
      </c>
      <c r="AB596" s="11">
        <f>'OddsRatio_working_3-way'!X596^(1/3)*COS(('OddsRatio_working_3-way'!Y596+4*PI())/3)</f>
        <v>-0.10721211525686705</v>
      </c>
      <c r="AC596" s="11">
        <f>'OddsRatio_working_3-way'!X596^(1/3)*SIN('OddsRatio_working_3-way'!Y596/3)</f>
        <v>0.17824604492465687</v>
      </c>
      <c r="AD596" s="11">
        <f>'OddsRatio_working_3-way'!X596^(1/3)*SIN(('OddsRatio_working_3-way'!Y596+2*PI())/3)</f>
        <v>0.3639428757364806</v>
      </c>
      <c r="AE596" s="11">
        <f>'OddsRatio_working_3-way'!X596^(1/3)*SIN(('OddsRatio_working_3-way'!Y596+4*PI())/3)</f>
        <v>-0.54218892066113733</v>
      </c>
      <c r="AF596" s="11">
        <f>-'OddsRatio_working_3-way'!U596/(3*'OddsRatio_working_3-way'!X596^(1/3))*COS(('OddsRatio_working_3-way'!Y596)/3)</f>
        <v>0.52315543657144381</v>
      </c>
      <c r="AG596" s="11">
        <f>-'OddsRatio_working_3-way'!U596/(3*'OddsRatio_working_3-way'!X596^(1/3))*COS(('OddsRatio_working_3-way'!Y596+2*PI())/3)</f>
        <v>-0.41594332131457695</v>
      </c>
      <c r="AH596" s="11">
        <f>-'OddsRatio_working_3-way'!U596/(3*'OddsRatio_working_3-way'!X596^(1/3))*COS(('OddsRatio_working_3-way'!Y596+4*PI())/3)</f>
        <v>-0.10721211525686705</v>
      </c>
      <c r="AI596" s="11">
        <f>'OddsRatio_working_3-way'!U596/(3*'OddsRatio_working_3-way'!X596^(1/3))*SIN(('OddsRatio_working_3-way'!Y596)/3)</f>
        <v>-0.17824604492465687</v>
      </c>
      <c r="AJ596" s="11">
        <f>'OddsRatio_working_3-way'!U596/(3*'OddsRatio_working_3-way'!X596^(1/3))*SIN(('OddsRatio_working_3-way'!Y596+2*PI())/3)</f>
        <v>-0.3639428757364806</v>
      </c>
      <c r="AK596" s="11">
        <f>'OddsRatio_working_3-way'!U596/(3*'OddsRatio_working_3-way'!X596^(1/3))*SIN(('OddsRatio_working_3-way'!Y596+4*PI())/3)</f>
        <v>0.54218892066113733</v>
      </c>
      <c r="AL596" s="11">
        <f>'OddsRatio_working_3-way'!Z596+'OddsRatio_working_3-way'!AF596</f>
        <v>1.0463108731428876</v>
      </c>
      <c r="AM596" s="11">
        <f>'OddsRatio_working_3-way'!AA596+'OddsRatio_working_3-way'!AG596</f>
        <v>-0.83188664262915391</v>
      </c>
      <c r="AN596" s="11">
        <f>'OddsRatio_working_3-way'!AB596+'OddsRatio_working_3-way'!AH596</f>
        <v>-0.2144242305137341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1.0463108731428876</v>
      </c>
      <c r="AS596" s="11">
        <f>IF(('OddsRatio_working_3-way'!X596=0),IF(Q596&gt;0,-Q596^(1/3),(-Q596)^(1/3)),'OddsRatio_working_3-way'!AM596-'OddsRatio_working_3-way'!R596/3)</f>
        <v>-0.83188664262915391</v>
      </c>
      <c r="AT596" s="11">
        <f>IF(('OddsRatio_working_3-way'!X596=0),IF(Q596&gt;0,-Q596^(1/3),(-Q596)^(1/3)),'OddsRatio_working_3-way'!AN596-'OddsRatio_working_3-way'!R596/3)</f>
        <v>-0.2144242305137341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3.86</v>
      </c>
      <c r="B597" s="4">
        <f>IF('True_Odds_Calculator_3-way'!B598="","",'True_Odds_Calculator_3-way'!B598)</f>
        <v>3.41</v>
      </c>
      <c r="C597" s="4">
        <f>IF('True_Odds_Calculator_3-way'!C598="","",'True_Odds_Calculator_3-way'!C598)</f>
        <v>2.13</v>
      </c>
      <c r="D597" s="9">
        <f t="shared" si="130"/>
        <v>0.25263062963493038</v>
      </c>
      <c r="E597" s="9">
        <f t="shared" si="131"/>
        <v>0.28629719996096092</v>
      </c>
      <c r="F597" s="9">
        <f t="shared" si="132"/>
        <v>0.46107217040410903</v>
      </c>
      <c r="G597" s="9">
        <f t="shared" si="133"/>
        <v>1.0343874851744295</v>
      </c>
      <c r="H597" s="9">
        <f t="shared" si="134"/>
        <v>3.9583482075988674</v>
      </c>
      <c r="I597" s="9">
        <f t="shared" si="135"/>
        <v>3.4928738392703758</v>
      </c>
      <c r="J597" s="9">
        <f t="shared" si="136"/>
        <v>2.1688578582471045</v>
      </c>
      <c r="K597" s="11">
        <f t="shared" si="137"/>
        <v>0.2590673575129534</v>
      </c>
      <c r="L597" s="11">
        <f t="shared" si="138"/>
        <v>0.29325513196480935</v>
      </c>
      <c r="M597" s="11">
        <f t="shared" si="139"/>
        <v>0.46948356807511737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-0.27780511135227437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0.22827517630868904</v>
      </c>
      <c r="Q597" s="11">
        <f>2*'OddsRatio_working_3-way'!K597*'OddsRatio_working_3-way'!L597*'OddsRatio_working_3-way'!M597</f>
        <v>7.1335992596465336E-2</v>
      </c>
      <c r="R597" s="11">
        <f t="shared" si="140"/>
        <v>0</v>
      </c>
      <c r="S597" s="11">
        <f t="shared" si="141"/>
        <v>-0.82170977775575105</v>
      </c>
      <c r="T597" s="11">
        <f t="shared" si="142"/>
        <v>-0.25678430554867226</v>
      </c>
      <c r="U597" s="11">
        <f>'OddsRatio_working_3-way'!S597-'OddsRatio_working_3-way'!R597^2/3</f>
        <v>-0.82170977775575105</v>
      </c>
      <c r="V597" s="11">
        <f>'OddsRatio_working_3-way'!S597*'OddsRatio_working_3-way'!R597/3-2*'OddsRatio_working_3-way'!R597^3/27-'OddsRatio_working_3-way'!T597</f>
        <v>0.25678430554867226</v>
      </c>
      <c r="W597" s="11">
        <f>'OddsRatio_working_3-way'!V597^2+4*'OddsRatio_working_3-way'!U597^3/27</f>
        <v>-1.6257992291071124E-2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0.14334937379282914</v>
      </c>
      <c r="Y597" s="11">
        <f>IF('OddsRatio_working_3-way'!W597&gt;=0,IF('OddsRatio_working_3-way'!V597+SQRT('OddsRatio_working_3-way'!W597)&gt;0,0,PI()),ACOS('OddsRatio_working_3-way'!V597/(2*'OddsRatio_working_3-way'!X597)))</f>
        <v>0.46088563082417</v>
      </c>
      <c r="Z597" s="11">
        <f>'OddsRatio_working_3-way'!X597^(1/3)*COS('OddsRatio_working_3-way'!Y597/3)</f>
        <v>0.51719374258721484</v>
      </c>
      <c r="AA597" s="11">
        <f>'OddsRatio_working_3-way'!X597^(1/3)*COS(('OddsRatio_working_3-way'!Y597+2*PI())/3)</f>
        <v>-0.32795405484664741</v>
      </c>
      <c r="AB597" s="11">
        <f>'OddsRatio_working_3-way'!X597^(1/3)*COS(('OddsRatio_working_3-way'!Y597+4*PI())/3)</f>
        <v>-0.18923968774056757</v>
      </c>
      <c r="AC597" s="11">
        <f>'OddsRatio_working_3-way'!X597^(1/3)*SIN('OddsRatio_working_3-way'!Y597/3)</f>
        <v>8.0086777189163974E-2</v>
      </c>
      <c r="AD597" s="11">
        <f>'OddsRatio_working_3-way'!X597^(1/3)*SIN(('OddsRatio_working_3-way'!Y597+2*PI())/3)</f>
        <v>0.40785953116429585</v>
      </c>
      <c r="AE597" s="11">
        <f>'OddsRatio_working_3-way'!X597^(1/3)*SIN(('OddsRatio_working_3-way'!Y597+4*PI())/3)</f>
        <v>-0.48794630835345965</v>
      </c>
      <c r="AF597" s="11">
        <f>-'OddsRatio_working_3-way'!U597/(3*'OddsRatio_working_3-way'!X597^(1/3))*COS(('OddsRatio_working_3-way'!Y597)/3)</f>
        <v>0.51719374258721462</v>
      </c>
      <c r="AG597" s="11">
        <f>-'OddsRatio_working_3-way'!U597/(3*'OddsRatio_working_3-way'!X597^(1/3))*COS(('OddsRatio_working_3-way'!Y597+2*PI())/3)</f>
        <v>-0.3279540548466473</v>
      </c>
      <c r="AH597" s="11">
        <f>-'OddsRatio_working_3-way'!U597/(3*'OddsRatio_working_3-way'!X597^(1/3))*COS(('OddsRatio_working_3-way'!Y597+4*PI())/3)</f>
        <v>-0.18923968774056749</v>
      </c>
      <c r="AI597" s="11">
        <f>'OddsRatio_working_3-way'!U597/(3*'OddsRatio_working_3-way'!X597^(1/3))*SIN(('OddsRatio_working_3-way'!Y597)/3)</f>
        <v>-8.0086777189163946E-2</v>
      </c>
      <c r="AJ597" s="11">
        <f>'OddsRatio_working_3-way'!U597/(3*'OddsRatio_working_3-way'!X597^(1/3))*SIN(('OddsRatio_working_3-way'!Y597+2*PI())/3)</f>
        <v>-0.40785953116429569</v>
      </c>
      <c r="AK597" s="11">
        <f>'OddsRatio_working_3-way'!U597/(3*'OddsRatio_working_3-way'!X597^(1/3))*SIN(('OddsRatio_working_3-way'!Y597+4*PI())/3)</f>
        <v>0.48794630835345948</v>
      </c>
      <c r="AL597" s="11">
        <f>'OddsRatio_working_3-way'!Z597+'OddsRatio_working_3-way'!AF597</f>
        <v>1.0343874851744295</v>
      </c>
      <c r="AM597" s="11">
        <f>'OddsRatio_working_3-way'!AA597+'OddsRatio_working_3-way'!AG597</f>
        <v>-0.65590810969329472</v>
      </c>
      <c r="AN597" s="11">
        <f>'OddsRatio_working_3-way'!AB597+'OddsRatio_working_3-way'!AH597</f>
        <v>-0.37847937548113508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1.0343874851744295</v>
      </c>
      <c r="AS597" s="11">
        <f>IF(('OddsRatio_working_3-way'!X597=0),IF(Q597&gt;0,-Q597^(1/3),(-Q597)^(1/3)),'OddsRatio_working_3-way'!AM597-'OddsRatio_working_3-way'!R597/3)</f>
        <v>-0.65590810969329472</v>
      </c>
      <c r="AT597" s="11">
        <f>IF(('OddsRatio_working_3-way'!X597=0),IF(Q597&gt;0,-Q597^(1/3),(-Q597)^(1/3)),'OddsRatio_working_3-way'!AN597-'OddsRatio_working_3-way'!R597/3)</f>
        <v>-0.37847937548113508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1.98</v>
      </c>
      <c r="B598" s="4">
        <f>IF('True_Odds_Calculator_3-way'!B599="","",'True_Odds_Calculator_3-way'!B599)</f>
        <v>3.56</v>
      </c>
      <c r="C598" s="4">
        <f>IF('True_Odds_Calculator_3-way'!C599="","",'True_Odds_Calculator_3-way'!C599)</f>
        <v>4.2</v>
      </c>
      <c r="D598" s="9">
        <f t="shared" si="130"/>
        <v>0.4955074044913732</v>
      </c>
      <c r="E598" s="9">
        <f t="shared" si="131"/>
        <v>0.27325289555148757</v>
      </c>
      <c r="F598" s="9">
        <f t="shared" si="132"/>
        <v>0.23123969995713914</v>
      </c>
      <c r="G598" s="9">
        <f t="shared" si="133"/>
        <v>1.0389115442024992</v>
      </c>
      <c r="H598" s="9">
        <f t="shared" si="134"/>
        <v>2.0181333133184491</v>
      </c>
      <c r="I598" s="9">
        <f t="shared" si="135"/>
        <v>3.659613553158398</v>
      </c>
      <c r="J598" s="9">
        <f t="shared" si="136"/>
        <v>4.3245169414479978</v>
      </c>
      <c r="K598" s="11">
        <f t="shared" si="137"/>
        <v>0.50505050505050508</v>
      </c>
      <c r="L598" s="11">
        <f t="shared" si="138"/>
        <v>0.2808988764044944</v>
      </c>
      <c r="M598" s="11">
        <f t="shared" si="139"/>
        <v>0.23809523809523808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-0.27117618128854082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0.22766455350725015</v>
      </c>
      <c r="Q598" s="11">
        <f>2*'OddsRatio_working_3-way'!K598*'OddsRatio_working_3-way'!L598*'OddsRatio_working_3-way'!M598</f>
        <v>6.7556247331528235E-2</v>
      </c>
      <c r="R598" s="11">
        <f t="shared" si="140"/>
        <v>0</v>
      </c>
      <c r="S598" s="11">
        <f t="shared" si="141"/>
        <v>-0.83954480229591844</v>
      </c>
      <c r="T598" s="11">
        <f t="shared" si="142"/>
        <v>-0.24912308673469391</v>
      </c>
      <c r="U598" s="11">
        <f>'OddsRatio_working_3-way'!S598-'OddsRatio_working_3-way'!R598^2/3</f>
        <v>-0.83954480229591844</v>
      </c>
      <c r="V598" s="11">
        <f>'OddsRatio_working_3-way'!S598*'OddsRatio_working_3-way'!R598/3-2*'OddsRatio_working_3-way'!R598^3/27-'OddsRatio_working_3-way'!T598</f>
        <v>0.24912308673469391</v>
      </c>
      <c r="W598" s="11">
        <f>'OddsRatio_working_3-way'!V598^2+4*'OddsRatio_working_3-way'!U598^3/27</f>
        <v>-2.5603014998319573E-2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0.14804165574471043</v>
      </c>
      <c r="Y598" s="11">
        <f>IF('OddsRatio_working_3-way'!W598&gt;=0,IF('OddsRatio_working_3-way'!V598+SQRT('OddsRatio_working_3-way'!W598)&gt;0,0,PI()),ACOS('OddsRatio_working_3-way'!V598/(2*'OddsRatio_working_3-way'!X598)))</f>
        <v>0.57093651489953257</v>
      </c>
      <c r="Z598" s="11">
        <f>'OddsRatio_working_3-way'!X598^(1/3)*COS('OddsRatio_working_3-way'!Y598/3)</f>
        <v>0.5194557721012496</v>
      </c>
      <c r="AA598" s="11">
        <f>'OddsRatio_working_3-way'!X598^(1/3)*COS(('OddsRatio_working_3-way'!Y598+2*PI())/3)</f>
        <v>-0.3463908896738585</v>
      </c>
      <c r="AB598" s="11">
        <f>'OddsRatio_working_3-way'!X598^(1/3)*COS(('OddsRatio_working_3-way'!Y598+4*PI())/3)</f>
        <v>-0.17306488242739121</v>
      </c>
      <c r="AC598" s="11">
        <f>'OddsRatio_working_3-way'!X598^(1/3)*SIN('OddsRatio_working_3-way'!Y598/3)</f>
        <v>0.10006981694131113</v>
      </c>
      <c r="AD598" s="11">
        <f>'OddsRatio_working_3-way'!X598^(1/3)*SIN(('OddsRatio_working_3-way'!Y598+2*PI())/3)</f>
        <v>0.39982698631148655</v>
      </c>
      <c r="AE598" s="11">
        <f>'OddsRatio_working_3-way'!X598^(1/3)*SIN(('OddsRatio_working_3-way'!Y598+4*PI())/3)</f>
        <v>-0.49989680325279751</v>
      </c>
      <c r="AF598" s="11">
        <f>-'OddsRatio_working_3-way'!U598/(3*'OddsRatio_working_3-way'!X598^(1/3))*COS(('OddsRatio_working_3-way'!Y598)/3)</f>
        <v>0.51945577210124949</v>
      </c>
      <c r="AG598" s="11">
        <f>-'OddsRatio_working_3-way'!U598/(3*'OddsRatio_working_3-way'!X598^(1/3))*COS(('OddsRatio_working_3-way'!Y598+2*PI())/3)</f>
        <v>-0.34639088967385845</v>
      </c>
      <c r="AH598" s="11">
        <f>-'OddsRatio_working_3-way'!U598/(3*'OddsRatio_working_3-way'!X598^(1/3))*COS(('OddsRatio_working_3-way'!Y598+4*PI())/3)</f>
        <v>-0.17306488242739118</v>
      </c>
      <c r="AI598" s="11">
        <f>'OddsRatio_working_3-way'!U598/(3*'OddsRatio_working_3-way'!X598^(1/3))*SIN(('OddsRatio_working_3-way'!Y598)/3)</f>
        <v>-0.1000698169413111</v>
      </c>
      <c r="AJ598" s="11">
        <f>'OddsRatio_working_3-way'!U598/(3*'OddsRatio_working_3-way'!X598^(1/3))*SIN(('OddsRatio_working_3-way'!Y598+2*PI())/3)</f>
        <v>-0.39982698631148644</v>
      </c>
      <c r="AK598" s="11">
        <f>'OddsRatio_working_3-way'!U598/(3*'OddsRatio_working_3-way'!X598^(1/3))*SIN(('OddsRatio_working_3-way'!Y598+4*PI())/3)</f>
        <v>0.49989680325279739</v>
      </c>
      <c r="AL598" s="11">
        <f>'OddsRatio_working_3-way'!Z598+'OddsRatio_working_3-way'!AF598</f>
        <v>1.0389115442024992</v>
      </c>
      <c r="AM598" s="11">
        <f>'OddsRatio_working_3-way'!AA598+'OddsRatio_working_3-way'!AG598</f>
        <v>-0.6927817793477169</v>
      </c>
      <c r="AN598" s="11">
        <f>'OddsRatio_working_3-way'!AB598+'OddsRatio_working_3-way'!AH598</f>
        <v>-0.34612976485478242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1.0389115442024992</v>
      </c>
      <c r="AS598" s="11">
        <f>IF(('OddsRatio_working_3-way'!X598=0),IF(Q598&gt;0,-Q598^(1/3),(-Q598)^(1/3)),'OddsRatio_working_3-way'!AM598-'OddsRatio_working_3-way'!R598/3)</f>
        <v>-0.6927817793477169</v>
      </c>
      <c r="AT598" s="11">
        <f>IF(('OddsRatio_working_3-way'!X598=0),IF(Q598&gt;0,-Q598^(1/3),(-Q598)^(1/3)),'OddsRatio_working_3-way'!AN598-'OddsRatio_working_3-way'!R598/3)</f>
        <v>-0.34612976485478242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3.67</v>
      </c>
      <c r="B599" s="4">
        <f>IF('True_Odds_Calculator_3-way'!B600="","",'True_Odds_Calculator_3-way'!B600)</f>
        <v>3.39</v>
      </c>
      <c r="C599" s="4">
        <f>IF('True_Odds_Calculator_3-way'!C600="","",'True_Odds_Calculator_3-way'!C600)</f>
        <v>2.2000000000000002</v>
      </c>
      <c r="D599" s="9">
        <f t="shared" si="130"/>
        <v>0.26582651630047405</v>
      </c>
      <c r="E599" s="9">
        <f t="shared" si="131"/>
        <v>0.2880002224642122</v>
      </c>
      <c r="F599" s="9">
        <f t="shared" si="132"/>
        <v>0.44617326123531387</v>
      </c>
      <c r="G599" s="9">
        <f t="shared" si="133"/>
        <v>1.034401481223</v>
      </c>
      <c r="H599" s="9">
        <f t="shared" si="134"/>
        <v>3.7618519548654099</v>
      </c>
      <c r="I599" s="9">
        <f t="shared" si="135"/>
        <v>3.4722195401229703</v>
      </c>
      <c r="J599" s="9">
        <f t="shared" si="136"/>
        <v>2.2412817774675999</v>
      </c>
      <c r="K599" s="11">
        <f t="shared" si="137"/>
        <v>0.27247956403269757</v>
      </c>
      <c r="L599" s="11">
        <f t="shared" si="138"/>
        <v>0.29498525073746312</v>
      </c>
      <c r="M599" s="11">
        <f t="shared" si="139"/>
        <v>0.45454545454545453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-0.27977052968010507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0.22871038761661125</v>
      </c>
      <c r="Q599" s="11">
        <f>2*'OddsRatio_working_3-way'!K599*'OddsRatio_working_3-way'!L599*'OddsRatio_working_3-way'!M599</f>
        <v>7.3070411379109024E-2</v>
      </c>
      <c r="R599" s="11">
        <f t="shared" si="140"/>
        <v>0</v>
      </c>
      <c r="S599" s="11">
        <f t="shared" si="141"/>
        <v>-0.81749277837849121</v>
      </c>
      <c r="T599" s="11">
        <f t="shared" si="142"/>
        <v>-0.26117980139887897</v>
      </c>
      <c r="U599" s="11">
        <f>'OddsRatio_working_3-way'!S599-'OddsRatio_working_3-way'!R599^2/3</f>
        <v>-0.81749277837849121</v>
      </c>
      <c r="V599" s="11">
        <f>'OddsRatio_working_3-way'!S599*'OddsRatio_working_3-way'!R599/3-2*'OddsRatio_working_3-way'!R599^3/27-'OddsRatio_working_3-way'!T599</f>
        <v>0.26117980139887897</v>
      </c>
      <c r="W599" s="11">
        <f>'OddsRatio_working_3-way'!V599^2+4*'OddsRatio_working_3-way'!U599^3/27</f>
        <v>-1.2722278858061931E-2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0.14224729128951788</v>
      </c>
      <c r="Y599" s="11">
        <f>IF('OddsRatio_working_3-way'!W599&gt;=0,IF('OddsRatio_working_3-way'!V599+SQRT('OddsRatio_working_3-way'!W599)&gt;0,0,PI()),ACOS('OddsRatio_working_3-way'!V599/(2*'OddsRatio_working_3-way'!X599)))</f>
        <v>0.40766665666806712</v>
      </c>
      <c r="Z599" s="11">
        <f>'OddsRatio_working_3-way'!X599^(1/3)*COS('OddsRatio_working_3-way'!Y599/3)</f>
        <v>0.51720074061150001</v>
      </c>
      <c r="AA599" s="11">
        <f>'OddsRatio_working_3-way'!X599^(1/3)*COS(('OddsRatio_working_3-way'!Y599+2*PI())/3)</f>
        <v>-0.31984365587902502</v>
      </c>
      <c r="AB599" s="11">
        <f>'OddsRatio_working_3-way'!X599^(1/3)*COS(('OddsRatio_working_3-way'!Y599+4*PI())/3)</f>
        <v>-0.19735708473247512</v>
      </c>
      <c r="AC599" s="11">
        <f>'OddsRatio_working_3-way'!X599^(1/3)*SIN('OddsRatio_working_3-way'!Y599/3)</f>
        <v>7.0717654823574838E-2</v>
      </c>
      <c r="AD599" s="11">
        <f>'OddsRatio_working_3-way'!X599^(1/3)*SIN(('OddsRatio_working_3-way'!Y599+2*PI())/3)</f>
        <v>0.41255015281389762</v>
      </c>
      <c r="AE599" s="11">
        <f>'OddsRatio_working_3-way'!X599^(1/3)*SIN(('OddsRatio_working_3-way'!Y599+4*PI())/3)</f>
        <v>-0.48326780763747246</v>
      </c>
      <c r="AF599" s="11">
        <f>-'OddsRatio_working_3-way'!U599/(3*'OddsRatio_working_3-way'!X599^(1/3))*COS(('OddsRatio_working_3-way'!Y599)/3)</f>
        <v>0.51720074061150001</v>
      </c>
      <c r="AG599" s="11">
        <f>-'OddsRatio_working_3-way'!U599/(3*'OddsRatio_working_3-way'!X599^(1/3))*COS(('OddsRatio_working_3-way'!Y599+2*PI())/3)</f>
        <v>-0.31984365587902502</v>
      </c>
      <c r="AH599" s="11">
        <f>-'OddsRatio_working_3-way'!U599/(3*'OddsRatio_working_3-way'!X599^(1/3))*COS(('OddsRatio_working_3-way'!Y599+4*PI())/3)</f>
        <v>-0.19735708473247512</v>
      </c>
      <c r="AI599" s="11">
        <f>'OddsRatio_working_3-way'!U599/(3*'OddsRatio_working_3-way'!X599^(1/3))*SIN(('OddsRatio_working_3-way'!Y599)/3)</f>
        <v>-7.0717654823574838E-2</v>
      </c>
      <c r="AJ599" s="11">
        <f>'OddsRatio_working_3-way'!U599/(3*'OddsRatio_working_3-way'!X599^(1/3))*SIN(('OddsRatio_working_3-way'!Y599+2*PI())/3)</f>
        <v>-0.41255015281389762</v>
      </c>
      <c r="AK599" s="11">
        <f>'OddsRatio_working_3-way'!U599/(3*'OddsRatio_working_3-way'!X599^(1/3))*SIN(('OddsRatio_working_3-way'!Y599+4*PI())/3)</f>
        <v>0.48326780763747246</v>
      </c>
      <c r="AL599" s="11">
        <f>'OddsRatio_working_3-way'!Z599+'OddsRatio_working_3-way'!AF599</f>
        <v>1.034401481223</v>
      </c>
      <c r="AM599" s="11">
        <f>'OddsRatio_working_3-way'!AA599+'OddsRatio_working_3-way'!AG599</f>
        <v>-0.63968731175805005</v>
      </c>
      <c r="AN599" s="11">
        <f>'OddsRatio_working_3-way'!AB599+'OddsRatio_working_3-way'!AH599</f>
        <v>-0.39471416946495025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1.034401481223</v>
      </c>
      <c r="AS599" s="11">
        <f>IF(('OddsRatio_working_3-way'!X599=0),IF(Q599&gt;0,-Q599^(1/3),(-Q599)^(1/3)),'OddsRatio_working_3-way'!AM599-'OddsRatio_working_3-way'!R599/3)</f>
        <v>-0.63968731175805005</v>
      </c>
      <c r="AT599" s="11">
        <f>IF(('OddsRatio_working_3-way'!X599=0),IF(Q599&gt;0,-Q599^(1/3),(-Q599)^(1/3)),'OddsRatio_working_3-way'!AN599-'OddsRatio_working_3-way'!R599/3)</f>
        <v>-0.39471416946495025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2.4700000000000002</v>
      </c>
      <c r="B600" s="4">
        <f>IF('True_Odds_Calculator_3-way'!B601="","",'True_Odds_Calculator_3-way'!B601)</f>
        <v>3.36</v>
      </c>
      <c r="C600" s="4">
        <f>IF('True_Odds_Calculator_3-way'!C601="","",'True_Odds_Calculator_3-way'!C601)</f>
        <v>3.13</v>
      </c>
      <c r="D600" s="9">
        <f t="shared" si="130"/>
        <v>0.39691199471179445</v>
      </c>
      <c r="E600" s="9">
        <f t="shared" si="131"/>
        <v>0.29074928083553869</v>
      </c>
      <c r="F600" s="9">
        <f t="shared" si="132"/>
        <v>0.31233872445266658</v>
      </c>
      <c r="G600" s="9">
        <f t="shared" si="133"/>
        <v>1.033639584194352</v>
      </c>
      <c r="H600" s="9">
        <f t="shared" si="134"/>
        <v>2.5194501887656973</v>
      </c>
      <c r="I600" s="9">
        <f t="shared" si="135"/>
        <v>3.4393894186986707</v>
      </c>
      <c r="J600" s="9">
        <f t="shared" si="136"/>
        <v>3.2016523143339697</v>
      </c>
      <c r="K600" s="11">
        <f t="shared" si="137"/>
        <v>0.40485829959514169</v>
      </c>
      <c r="L600" s="11">
        <f t="shared" si="138"/>
        <v>0.29761904761904762</v>
      </c>
      <c r="M600" s="11">
        <f t="shared" si="139"/>
        <v>0.31948881789137379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-0.28446469454540735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0.22943818134670668</v>
      </c>
      <c r="Q600" s="11">
        <f>2*'OddsRatio_working_3-way'!K600*'OddsRatio_working_3-way'!L600*'OddsRatio_working_3-way'!M600</f>
        <v>7.699267830426397E-2</v>
      </c>
      <c r="R600" s="11">
        <f t="shared" si="140"/>
        <v>0</v>
      </c>
      <c r="S600" s="11">
        <f t="shared" si="141"/>
        <v>-0.80656118578568592</v>
      </c>
      <c r="T600" s="11">
        <f t="shared" si="142"/>
        <v>-0.27065811603546502</v>
      </c>
      <c r="U600" s="11">
        <f>'OddsRatio_working_3-way'!S600-'OddsRatio_working_3-way'!R600^2/3</f>
        <v>-0.80656118578568592</v>
      </c>
      <c r="V600" s="11">
        <f>'OddsRatio_working_3-way'!S600*'OddsRatio_working_3-way'!R600/3-2*'OddsRatio_working_3-way'!R600^3/27-'OddsRatio_working_3-way'!T600</f>
        <v>0.27065811603546502</v>
      </c>
      <c r="W600" s="11">
        <f>'OddsRatio_working_3-way'!V600^2+4*'OddsRatio_working_3-way'!U600^3/27</f>
        <v>-4.4776771342721344E-3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0.13940363419773119</v>
      </c>
      <c r="Y600" s="11">
        <f>IF('OddsRatio_working_3-way'!W600&gt;=0,IF('OddsRatio_working_3-way'!V600+SQRT('OddsRatio_working_3-way'!W600)&gt;0,0,PI()),ACOS('OddsRatio_working_3-way'!V600/(2*'OddsRatio_working_3-way'!X600)))</f>
        <v>0.24237214397533946</v>
      </c>
      <c r="Z600" s="11">
        <f>'OddsRatio_working_3-way'!X600^(1/3)*COS('OddsRatio_working_3-way'!Y600/3)</f>
        <v>0.51681979209717599</v>
      </c>
      <c r="AA600" s="11">
        <f>'OddsRatio_working_3-way'!X600^(1/3)*COS(('OddsRatio_working_3-way'!Y600+2*PI())/3)</f>
        <v>-0.29464900915715297</v>
      </c>
      <c r="AB600" s="11">
        <f>'OddsRatio_working_3-way'!X600^(1/3)*COS(('OddsRatio_working_3-way'!Y600+4*PI())/3)</f>
        <v>-0.22217078294002315</v>
      </c>
      <c r="AC600" s="11">
        <f>'OddsRatio_working_3-way'!X600^(1/3)*SIN('OddsRatio_working_3-way'!Y600/3)</f>
        <v>4.184532341684663E-2</v>
      </c>
      <c r="AD600" s="11">
        <f>'OddsRatio_working_3-way'!X600^(1/3)*SIN(('OddsRatio_working_3-way'!Y600+2*PI())/3)</f>
        <v>0.42665640742632321</v>
      </c>
      <c r="AE600" s="11">
        <f>'OddsRatio_working_3-way'!X600^(1/3)*SIN(('OddsRatio_working_3-way'!Y600+4*PI())/3)</f>
        <v>-0.46850173084316971</v>
      </c>
      <c r="AF600" s="11">
        <f>-'OddsRatio_working_3-way'!U600/(3*'OddsRatio_working_3-way'!X600^(1/3))*COS(('OddsRatio_working_3-way'!Y600)/3)</f>
        <v>0.51681979209717588</v>
      </c>
      <c r="AG600" s="11">
        <f>-'OddsRatio_working_3-way'!U600/(3*'OddsRatio_working_3-way'!X600^(1/3))*COS(('OddsRatio_working_3-way'!Y600+2*PI())/3)</f>
        <v>-0.29464900915715286</v>
      </c>
      <c r="AH600" s="11">
        <f>-'OddsRatio_working_3-way'!U600/(3*'OddsRatio_working_3-way'!X600^(1/3))*COS(('OddsRatio_working_3-way'!Y600+4*PI())/3)</f>
        <v>-0.2221707829400231</v>
      </c>
      <c r="AI600" s="11">
        <f>'OddsRatio_working_3-way'!U600/(3*'OddsRatio_working_3-way'!X600^(1/3))*SIN(('OddsRatio_working_3-way'!Y600)/3)</f>
        <v>-4.1845323416846623E-2</v>
      </c>
      <c r="AJ600" s="11">
        <f>'OddsRatio_working_3-way'!U600/(3*'OddsRatio_working_3-way'!X600^(1/3))*SIN(('OddsRatio_working_3-way'!Y600+2*PI())/3)</f>
        <v>-0.4266564074263231</v>
      </c>
      <c r="AK600" s="11">
        <f>'OddsRatio_working_3-way'!U600/(3*'OddsRatio_working_3-way'!X600^(1/3))*SIN(('OddsRatio_working_3-way'!Y600+4*PI())/3)</f>
        <v>0.46850173084316959</v>
      </c>
      <c r="AL600" s="11">
        <f>'OddsRatio_working_3-way'!Z600+'OddsRatio_working_3-way'!AF600</f>
        <v>1.033639584194352</v>
      </c>
      <c r="AM600" s="11">
        <f>'OddsRatio_working_3-way'!AA600+'OddsRatio_working_3-way'!AG600</f>
        <v>-0.58929801831430584</v>
      </c>
      <c r="AN600" s="11">
        <f>'OddsRatio_working_3-way'!AB600+'OddsRatio_working_3-way'!AH600</f>
        <v>-0.44434156588004625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1.033639584194352</v>
      </c>
      <c r="AS600" s="11">
        <f>IF(('OddsRatio_working_3-way'!X600=0),IF(Q600&gt;0,-Q600^(1/3),(-Q600)^(1/3)),'OddsRatio_working_3-way'!AM600-'OddsRatio_working_3-way'!R600/3)</f>
        <v>-0.58929801831430584</v>
      </c>
      <c r="AT600" s="11">
        <f>IF(('OddsRatio_working_3-way'!X600=0),IF(Q600&gt;0,-Q600^(1/3),(-Q600)^(1/3)),'OddsRatio_working_3-way'!AN600-'OddsRatio_working_3-way'!R600/3)</f>
        <v>-0.44434156588004625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1.55</v>
      </c>
      <c r="B601" s="4">
        <f>IF('True_Odds_Calculator_3-way'!B602="","",'True_Odds_Calculator_3-way'!B602)</f>
        <v>4.59</v>
      </c>
      <c r="C601" s="4">
        <f>IF('True_Odds_Calculator_3-way'!C602="","",'True_Odds_Calculator_3-way'!C602)</f>
        <v>6.17</v>
      </c>
      <c r="D601" s="9">
        <f t="shared" si="130"/>
        <v>0.63429263447302886</v>
      </c>
      <c r="E601" s="9">
        <f t="shared" si="131"/>
        <v>0.2099358308005721</v>
      </c>
      <c r="F601" s="9">
        <f t="shared" si="132"/>
        <v>0.15577153472639907</v>
      </c>
      <c r="G601" s="9">
        <f t="shared" si="133"/>
        <v>1.048289774527698</v>
      </c>
      <c r="H601" s="9">
        <f t="shared" si="134"/>
        <v>1.5765593759902341</v>
      </c>
      <c r="I601" s="9">
        <f t="shared" si="135"/>
        <v>4.7633602905544361</v>
      </c>
      <c r="J601" s="9">
        <f t="shared" si="136"/>
        <v>6.4196581343082002</v>
      </c>
      <c r="K601" s="11">
        <f t="shared" si="137"/>
        <v>0.64516129032258063</v>
      </c>
      <c r="L601" s="11">
        <f t="shared" si="138"/>
        <v>0.2178649237472767</v>
      </c>
      <c r="M601" s="11">
        <f t="shared" si="139"/>
        <v>0.16207455429497569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-0.23255095826053418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0.21208997125394949</v>
      </c>
      <c r="Q601" s="11">
        <f>2*'OddsRatio_working_3-way'!K601*'OddsRatio_working_3-way'!L601*'OddsRatio_working_3-way'!M601</f>
        <v>4.5561755371417725E-2</v>
      </c>
      <c r="R601" s="11">
        <f t="shared" si="140"/>
        <v>0</v>
      </c>
      <c r="S601" s="11">
        <f t="shared" si="141"/>
        <v>-0.91201503894186664</v>
      </c>
      <c r="T601" s="11">
        <f t="shared" si="142"/>
        <v>-0.19592159805410672</v>
      </c>
      <c r="U601" s="11">
        <f>'OddsRatio_working_3-way'!S601-'OddsRatio_working_3-way'!R601^2/3</f>
        <v>-0.91201503894186664</v>
      </c>
      <c r="V601" s="11">
        <f>'OddsRatio_working_3-way'!S601*'OddsRatio_working_3-way'!R601/3-2*'OddsRatio_working_3-way'!R601^3/27-'OddsRatio_working_3-way'!T601</f>
        <v>0.19592159805410672</v>
      </c>
      <c r="W601" s="11">
        <f>'OddsRatio_working_3-way'!V601^2+4*'OddsRatio_working_3-way'!U601^3/27</f>
        <v>-7.3998142863005878E-2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0.16761817879266619</v>
      </c>
      <c r="Y601" s="11">
        <f>IF('OddsRatio_working_3-way'!W601&gt;=0,IF('OddsRatio_working_3-way'!V601+SQRT('OddsRatio_working_3-way'!W601)&gt;0,0,PI()),ACOS('OddsRatio_working_3-way'!V601/(2*'OddsRatio_working_3-way'!X601)))</f>
        <v>0.94662105390998952</v>
      </c>
      <c r="Z601" s="11">
        <f>'OddsRatio_working_3-way'!X601^(1/3)*COS('OddsRatio_working_3-way'!Y601/3)</f>
        <v>0.52414488726384911</v>
      </c>
      <c r="AA601" s="11">
        <f>'OddsRatio_working_3-way'!X601^(1/3)*COS(('OddsRatio_working_3-way'!Y601+2*PI())/3)</f>
        <v>-0.41025430015235631</v>
      </c>
      <c r="AB601" s="11">
        <f>'OddsRatio_working_3-way'!X601^(1/3)*COS(('OddsRatio_working_3-way'!Y601+4*PI())/3)</f>
        <v>-0.113890587111493</v>
      </c>
      <c r="AC601" s="11">
        <f>'OddsRatio_working_3-way'!X601^(1/3)*SIN('OddsRatio_working_3-way'!Y601/3)</f>
        <v>0.17110566950217959</v>
      </c>
      <c r="AD601" s="11">
        <f>'OddsRatio_working_3-way'!X601^(1/3)*SIN(('OddsRatio_working_3-way'!Y601+2*PI())/3)</f>
        <v>0.36836995288313434</v>
      </c>
      <c r="AE601" s="11">
        <f>'OddsRatio_working_3-way'!X601^(1/3)*SIN(('OddsRatio_working_3-way'!Y601+4*PI())/3)</f>
        <v>-0.53947562238531377</v>
      </c>
      <c r="AF601" s="11">
        <f>-'OddsRatio_working_3-way'!U601/(3*'OddsRatio_working_3-way'!X601^(1/3))*COS(('OddsRatio_working_3-way'!Y601)/3)</f>
        <v>0.524144887263849</v>
      </c>
      <c r="AG601" s="11">
        <f>-'OddsRatio_working_3-way'!U601/(3*'OddsRatio_working_3-way'!X601^(1/3))*COS(('OddsRatio_working_3-way'!Y601+2*PI())/3)</f>
        <v>-0.41025430015235625</v>
      </c>
      <c r="AH601" s="11">
        <f>-'OddsRatio_working_3-way'!U601/(3*'OddsRatio_working_3-way'!X601^(1/3))*COS(('OddsRatio_working_3-way'!Y601+4*PI())/3)</f>
        <v>-0.11389058711149297</v>
      </c>
      <c r="AI601" s="11">
        <f>'OddsRatio_working_3-way'!U601/(3*'OddsRatio_working_3-way'!X601^(1/3))*SIN(('OddsRatio_working_3-way'!Y601)/3)</f>
        <v>-0.17110566950217954</v>
      </c>
      <c r="AJ601" s="11">
        <f>'OddsRatio_working_3-way'!U601/(3*'OddsRatio_working_3-way'!X601^(1/3))*SIN(('OddsRatio_working_3-way'!Y601+2*PI())/3)</f>
        <v>-0.36836995288313429</v>
      </c>
      <c r="AK601" s="11">
        <f>'OddsRatio_working_3-way'!U601/(3*'OddsRatio_working_3-way'!X601^(1/3))*SIN(('OddsRatio_working_3-way'!Y601+4*PI())/3)</f>
        <v>0.53947562238531366</v>
      </c>
      <c r="AL601" s="11">
        <f>'OddsRatio_working_3-way'!Z601+'OddsRatio_working_3-way'!AF601</f>
        <v>1.048289774527698</v>
      </c>
      <c r="AM601" s="11">
        <f>'OddsRatio_working_3-way'!AA601+'OddsRatio_working_3-way'!AG601</f>
        <v>-0.82050860030471262</v>
      </c>
      <c r="AN601" s="11">
        <f>'OddsRatio_working_3-way'!AB601+'OddsRatio_working_3-way'!AH601</f>
        <v>-0.22778117422298597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1.048289774527698</v>
      </c>
      <c r="AS601" s="11">
        <f>IF(('OddsRatio_working_3-way'!X601=0),IF(Q601&gt;0,-Q601^(1/3),(-Q601)^(1/3)),'OddsRatio_working_3-way'!AM601-'OddsRatio_working_3-way'!R601/3)</f>
        <v>-0.82050860030471262</v>
      </c>
      <c r="AT601" s="11">
        <f>IF(('OddsRatio_working_3-way'!X601=0),IF(Q601&gt;0,-Q601^(1/3),(-Q601)^(1/3)),'OddsRatio_working_3-way'!AN601-'OddsRatio_working_3-way'!R601/3)</f>
        <v>-0.22778117422298597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IF('True_Odds_Calculator_3-way'!A603="","",'True_Odds_Calculator_3-way'!A603)</f>
        <v>1.9</v>
      </c>
      <c r="B602" s="4">
        <f>IF('True_Odds_Calculator_3-way'!B603="","",'True_Odds_Calculator_3-way'!B603)</f>
        <v>3.4</v>
      </c>
      <c r="C602" s="4">
        <f>IF('True_Odds_Calculator_3-way'!C603="","",'True_Odds_Calculator_3-way'!C603)</f>
        <v>4</v>
      </c>
      <c r="D602" s="9">
        <f t="shared" si="130"/>
        <v>0.49860216650906586</v>
      </c>
      <c r="E602" s="9">
        <f t="shared" si="131"/>
        <v>0.27161965532221294</v>
      </c>
      <c r="F602" s="9">
        <f t="shared" si="132"/>
        <v>0.22977817816872115</v>
      </c>
      <c r="G602" s="9">
        <f t="shared" si="133"/>
        <v>1.1173411214383198</v>
      </c>
      <c r="H602" s="9">
        <f t="shared" si="134"/>
        <v>2.0056070092944882</v>
      </c>
      <c r="I602" s="9">
        <f t="shared" si="135"/>
        <v>3.6816186914519675</v>
      </c>
      <c r="J602" s="9">
        <f t="shared" si="136"/>
        <v>4.3520233643149595</v>
      </c>
      <c r="K602" s="11">
        <f t="shared" si="137"/>
        <v>0.52631578947368418</v>
      </c>
      <c r="L602" s="11">
        <f t="shared" si="138"/>
        <v>0.29411764705882354</v>
      </c>
      <c r="M602" s="11">
        <f t="shared" si="139"/>
        <v>0.25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-0.25077399380804954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0.2438080495356037</v>
      </c>
      <c r="Q602" s="11">
        <f>2*'OddsRatio_working_3-way'!K602*'OddsRatio_working_3-way'!L602*'OddsRatio_working_3-way'!M602</f>
        <v>7.7399380804953552E-2</v>
      </c>
      <c r="R602" s="11">
        <f t="shared" si="140"/>
        <v>0</v>
      </c>
      <c r="S602" s="11">
        <f t="shared" si="141"/>
        <v>-0.9722222222222221</v>
      </c>
      <c r="T602" s="11">
        <f t="shared" si="142"/>
        <v>-0.30864197530864196</v>
      </c>
      <c r="U602" s="11">
        <f>'OddsRatio_working_3-way'!S602-'OddsRatio_working_3-way'!R602^2/3</f>
        <v>-0.9722222222222221</v>
      </c>
      <c r="V602" s="11">
        <f>'OddsRatio_working_3-way'!S602*'OddsRatio_working_3-way'!R602/3-2*'OddsRatio_working_3-way'!R602^3/27-'OddsRatio_working_3-way'!T602</f>
        <v>0.30864197530864196</v>
      </c>
      <c r="W602" s="11">
        <f>'OddsRatio_working_3-way'!V602^2+4*'OddsRatio_working_3-way'!U602^3/27</f>
        <v>-4.0882360412538718E-2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0.18448728230894337</v>
      </c>
      <c r="Y602" s="11">
        <f>IF('OddsRatio_working_3-way'!W602&gt;=0,IF('OddsRatio_working_3-way'!V602+SQRT('OddsRatio_working_3-way'!W602)&gt;0,0,PI()),ACOS('OddsRatio_working_3-way'!V602/(2*'OddsRatio_working_3-way'!X602)))</f>
        <v>0.57995779811580228</v>
      </c>
      <c r="Z602" s="11">
        <f>'OddsRatio_working_3-way'!X602^(1/3)*COS('OddsRatio_working_3-way'!Y602/3)</f>
        <v>0.55867056071915999</v>
      </c>
      <c r="AA602" s="11">
        <f>'OddsRatio_working_3-way'!X602^(1/3)*COS(('OddsRatio_working_3-way'!Y602+2*PI())/3)</f>
        <v>-0.37405042695641588</v>
      </c>
      <c r="AB602" s="11">
        <f>'OddsRatio_working_3-way'!X602^(1/3)*COS(('OddsRatio_working_3-way'!Y602+4*PI())/3)</f>
        <v>-0.1846201337627438</v>
      </c>
      <c r="AC602" s="11">
        <f>'OddsRatio_working_3-way'!X602^(1/3)*SIN('OddsRatio_working_3-way'!Y602/3)</f>
        <v>0.10936763076803623</v>
      </c>
      <c r="AD602" s="11">
        <f>'OddsRatio_working_3-way'!X602^(1/3)*SIN(('OddsRatio_working_3-way'!Y602+2*PI())/3)</f>
        <v>0.42913908254527122</v>
      </c>
      <c r="AE602" s="11">
        <f>'OddsRatio_working_3-way'!X602^(1/3)*SIN(('OddsRatio_working_3-way'!Y602+4*PI())/3)</f>
        <v>-0.53850671331330746</v>
      </c>
      <c r="AF602" s="11">
        <f>-'OddsRatio_working_3-way'!U602/(3*'OddsRatio_working_3-way'!X602^(1/3))*COS(('OddsRatio_working_3-way'!Y602)/3)</f>
        <v>0.55867056071915977</v>
      </c>
      <c r="AG602" s="11">
        <f>-'OddsRatio_working_3-way'!U602/(3*'OddsRatio_working_3-way'!X602^(1/3))*COS(('OddsRatio_working_3-way'!Y602+2*PI())/3)</f>
        <v>-0.37405042695641572</v>
      </c>
      <c r="AH602" s="11">
        <f>-'OddsRatio_working_3-way'!U602/(3*'OddsRatio_working_3-way'!X602^(1/3))*COS(('OddsRatio_working_3-way'!Y602+4*PI())/3)</f>
        <v>-0.18462013376274372</v>
      </c>
      <c r="AI602" s="11">
        <f>'OddsRatio_working_3-way'!U602/(3*'OddsRatio_working_3-way'!X602^(1/3))*SIN(('OddsRatio_working_3-way'!Y602)/3)</f>
        <v>-0.10936763076803618</v>
      </c>
      <c r="AJ602" s="11">
        <f>'OddsRatio_working_3-way'!U602/(3*'OddsRatio_working_3-way'!X602^(1/3))*SIN(('OddsRatio_working_3-way'!Y602+2*PI())/3)</f>
        <v>-0.42913908254527106</v>
      </c>
      <c r="AK602" s="11">
        <f>'OddsRatio_working_3-way'!U602/(3*'OddsRatio_working_3-way'!X602^(1/3))*SIN(('OddsRatio_working_3-way'!Y602+4*PI())/3)</f>
        <v>0.53850671331330724</v>
      </c>
      <c r="AL602" s="11">
        <f>'OddsRatio_working_3-way'!Z602+'OddsRatio_working_3-way'!AF602</f>
        <v>1.1173411214383198</v>
      </c>
      <c r="AM602" s="11">
        <f>'OddsRatio_working_3-way'!AA602+'OddsRatio_working_3-way'!AG602</f>
        <v>-0.74810085391283154</v>
      </c>
      <c r="AN602" s="11">
        <f>'OddsRatio_working_3-way'!AB602+'OddsRatio_working_3-way'!AH602</f>
        <v>-0.36924026752548755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1.1173411214383198</v>
      </c>
      <c r="AS602" s="11">
        <f>IF(('OddsRatio_working_3-way'!X602=0),IF(Q602&gt;0,-Q602^(1/3),(-Q602)^(1/3)),'OddsRatio_working_3-way'!AM602-'OddsRatio_working_3-way'!R602/3)</f>
        <v>-0.74810085391283154</v>
      </c>
      <c r="AT602" s="11">
        <f>IF(('OddsRatio_working_3-way'!X602=0),IF(Q602&gt;0,-Q602^(1/3),(-Q602)^(1/3)),'OddsRatio_working_3-way'!AN602-'OddsRatio_working_3-way'!R602/3)</f>
        <v>-0.36924026752548755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IF('True_Odds_Calculator_3-way'!A604="","",'True_Odds_Calculator_3-way'!A604)</f>
        <v>3</v>
      </c>
      <c r="B603" s="4">
        <f>IF('True_Odds_Calculator_3-way'!B604="","",'True_Odds_Calculator_3-way'!B604)</f>
        <v>3.25</v>
      </c>
      <c r="C603" s="4">
        <f>IF('True_Odds_Calculator_3-way'!C604="","",'True_Odds_Calculator_3-way'!C604)</f>
        <v>2.35</v>
      </c>
      <c r="D603" s="9">
        <f t="shared" si="130"/>
        <v>0.311626672303428</v>
      </c>
      <c r="E603" s="9">
        <f t="shared" si="131"/>
        <v>0.28693672387214997</v>
      </c>
      <c r="F603" s="9">
        <f t="shared" si="132"/>
        <v>0.40143660382442209</v>
      </c>
      <c r="G603" s="9">
        <f t="shared" si="133"/>
        <v>1.1044839689240549</v>
      </c>
      <c r="H603" s="9">
        <f t="shared" si="134"/>
        <v>3.2089679378481097</v>
      </c>
      <c r="I603" s="9">
        <f t="shared" si="135"/>
        <v>3.4850889300791232</v>
      </c>
      <c r="J603" s="9">
        <f t="shared" si="136"/>
        <v>2.4910533580474739</v>
      </c>
      <c r="K603" s="11">
        <f t="shared" si="137"/>
        <v>0.33333333333333331</v>
      </c>
      <c r="L603" s="11">
        <f t="shared" si="138"/>
        <v>0.30769230769230771</v>
      </c>
      <c r="M603" s="11">
        <f t="shared" si="139"/>
        <v>0.42553191489361702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-0.26513911620294606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0.24440807419530819</v>
      </c>
      <c r="Q603" s="11">
        <f>2*'OddsRatio_working_3-way'!K603*'OddsRatio_working_3-way'!L603*'OddsRatio_working_3-way'!M603</f>
        <v>8.7288597926895792E-2</v>
      </c>
      <c r="R603" s="11">
        <f t="shared" si="140"/>
        <v>0</v>
      </c>
      <c r="S603" s="11">
        <f t="shared" si="141"/>
        <v>-0.92181069958847695</v>
      </c>
      <c r="T603" s="11">
        <f t="shared" si="142"/>
        <v>-0.32921810699588466</v>
      </c>
      <c r="U603" s="11">
        <f>'OddsRatio_working_3-way'!S603-'OddsRatio_working_3-way'!R603^2/3</f>
        <v>-0.92181069958847695</v>
      </c>
      <c r="V603" s="11">
        <f>'OddsRatio_working_3-way'!S603*'OddsRatio_working_3-way'!R603/3-2*'OddsRatio_working_3-way'!R603^3/27-'OddsRatio_working_3-way'!T603</f>
        <v>0.32921810699588466</v>
      </c>
      <c r="W603" s="11">
        <f>'OddsRatio_working_3-way'!V603^2+4*'OddsRatio_working_3-way'!U603^3/27</f>
        <v>-7.6591096347513321E-3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0.17032591670728289</v>
      </c>
      <c r="Y603" s="11">
        <f>IF('OddsRatio_working_3-way'!W603&gt;=0,IF('OddsRatio_working_3-way'!V603+SQRT('OddsRatio_working_3-way'!W603)&gt;0,0,PI()),ACOS('OddsRatio_working_3-way'!V603/(2*'OddsRatio_working_3-way'!X603)))</f>
        <v>0.25982193117753294</v>
      </c>
      <c r="Z603" s="11">
        <f>'OddsRatio_working_3-way'!X603^(1/3)*COS('OddsRatio_working_3-way'!Y603/3)</f>
        <v>0.55224198446202744</v>
      </c>
      <c r="AA603" s="11">
        <f>'OddsRatio_working_3-way'!X603^(1/3)*COS(('OddsRatio_working_3-way'!Y603+2*PI())/3)</f>
        <v>-0.31764529650213547</v>
      </c>
      <c r="AB603" s="11">
        <f>'OddsRatio_working_3-way'!X603^(1/3)*COS(('OddsRatio_working_3-way'!Y603+4*PI())/3)</f>
        <v>-0.2345966879598918</v>
      </c>
      <c r="AC603" s="11">
        <f>'OddsRatio_working_3-way'!X603^(1/3)*SIN('OddsRatio_working_3-way'!Y603/3)</f>
        <v>4.7948136497688219E-2</v>
      </c>
      <c r="AD603" s="11">
        <f>'OddsRatio_working_3-way'!X603^(1/3)*SIN(('OddsRatio_working_3-way'!Y603+2*PI())/3)</f>
        <v>0.45428151933160288</v>
      </c>
      <c r="AE603" s="11">
        <f>'OddsRatio_working_3-way'!X603^(1/3)*SIN(('OddsRatio_working_3-way'!Y603+4*PI())/3)</f>
        <v>-0.50222965582929113</v>
      </c>
      <c r="AF603" s="11">
        <f>-'OddsRatio_working_3-way'!U603/(3*'OddsRatio_working_3-way'!X603^(1/3))*COS(('OddsRatio_working_3-way'!Y603)/3)</f>
        <v>0.55224198446202732</v>
      </c>
      <c r="AG603" s="11">
        <f>-'OddsRatio_working_3-way'!U603/(3*'OddsRatio_working_3-way'!X603^(1/3))*COS(('OddsRatio_working_3-way'!Y603+2*PI())/3)</f>
        <v>-0.31764529650213541</v>
      </c>
      <c r="AH603" s="11">
        <f>-'OddsRatio_working_3-way'!U603/(3*'OddsRatio_working_3-way'!X603^(1/3))*COS(('OddsRatio_working_3-way'!Y603+4*PI())/3)</f>
        <v>-0.23459668795989178</v>
      </c>
      <c r="AI603" s="11">
        <f>'OddsRatio_working_3-way'!U603/(3*'OddsRatio_working_3-way'!X603^(1/3))*SIN(('OddsRatio_working_3-way'!Y603)/3)</f>
        <v>-4.7948136497688212E-2</v>
      </c>
      <c r="AJ603" s="11">
        <f>'OddsRatio_working_3-way'!U603/(3*'OddsRatio_working_3-way'!X603^(1/3))*SIN(('OddsRatio_working_3-way'!Y603+2*PI())/3)</f>
        <v>-0.45428151933160282</v>
      </c>
      <c r="AK603" s="11">
        <f>'OddsRatio_working_3-way'!U603/(3*'OddsRatio_working_3-way'!X603^(1/3))*SIN(('OddsRatio_working_3-way'!Y603+4*PI())/3)</f>
        <v>0.50222965582929102</v>
      </c>
      <c r="AL603" s="11">
        <f>'OddsRatio_working_3-way'!Z603+'OddsRatio_working_3-way'!AF603</f>
        <v>1.1044839689240549</v>
      </c>
      <c r="AM603" s="11">
        <f>'OddsRatio_working_3-way'!AA603+'OddsRatio_working_3-way'!AG603</f>
        <v>-0.63529059300427093</v>
      </c>
      <c r="AN603" s="11">
        <f>'OddsRatio_working_3-way'!AB603+'OddsRatio_working_3-way'!AH603</f>
        <v>-0.46919337591978361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1.1044839689240549</v>
      </c>
      <c r="AS603" s="11">
        <f>IF(('OddsRatio_working_3-way'!X603=0),IF(Q603&gt;0,-Q603^(1/3),(-Q603)^(1/3)),'OddsRatio_working_3-way'!AM603-'OddsRatio_working_3-way'!R603/3)</f>
        <v>-0.63529059300427093</v>
      </c>
      <c r="AT603" s="11">
        <f>IF(('OddsRatio_working_3-way'!X603=0),IF(Q603&gt;0,-Q603^(1/3),(-Q603)^(1/3)),'OddsRatio_working_3-way'!AN603-'OddsRatio_working_3-way'!R603/3)</f>
        <v>-0.46919337591978361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IF('True_Odds_Calculator_3-way'!A605="","",'True_Odds_Calculator_3-way'!A605)</f>
        <v>1.24</v>
      </c>
      <c r="B604" s="4">
        <f>IF('True_Odds_Calculator_3-way'!B605="","",'True_Odds_Calculator_3-way'!B605)</f>
        <v>6.79</v>
      </c>
      <c r="C604" s="4">
        <f>IF('True_Odds_Calculator_3-way'!C605="","",'True_Odds_Calculator_3-way'!C605)</f>
        <v>12.39</v>
      </c>
      <c r="D604" s="9">
        <f t="shared" si="130"/>
        <v>0.79078202881402915</v>
      </c>
      <c r="E604" s="9">
        <f t="shared" si="131"/>
        <v>0.13545042830322929</v>
      </c>
      <c r="F604" s="9">
        <f t="shared" si="132"/>
        <v>7.3767542882741427E-2</v>
      </c>
      <c r="G604" s="9">
        <f t="shared" si="133"/>
        <v>1.102379056230705</v>
      </c>
      <c r="H604" s="9">
        <f t="shared" si="134"/>
        <v>1.2645709734953692</v>
      </c>
      <c r="I604" s="9">
        <f t="shared" si="135"/>
        <v>7.382774735575782</v>
      </c>
      <c r="J604" s="9">
        <f t="shared" si="136"/>
        <v>13.55609745046773</v>
      </c>
      <c r="K604" s="11">
        <f t="shared" si="137"/>
        <v>0.80645161290322587</v>
      </c>
      <c r="L604" s="11">
        <f t="shared" si="138"/>
        <v>0.14727540500736377</v>
      </c>
      <c r="M604" s="11">
        <f t="shared" si="139"/>
        <v>8.0710250201775621E-2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-0.15172277024082048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0.16698804676171453</v>
      </c>
      <c r="Q604" s="11">
        <f>2*'OddsRatio_working_3-way'!K604*'OddsRatio_working_3-way'!L604*'OddsRatio_working_3-way'!M604</f>
        <v>1.9171991591471243E-2</v>
      </c>
      <c r="R604" s="11">
        <f t="shared" si="140"/>
        <v>0</v>
      </c>
      <c r="S604" s="11">
        <f t="shared" si="141"/>
        <v>-1.1006129567543776</v>
      </c>
      <c r="T604" s="11">
        <f t="shared" si="142"/>
        <v>-0.12636199273873452</v>
      </c>
      <c r="U604" s="11">
        <f>'OddsRatio_working_3-way'!S604-'OddsRatio_working_3-way'!R604^2/3</f>
        <v>-1.1006129567543776</v>
      </c>
      <c r="V604" s="11">
        <f>'OddsRatio_working_3-way'!S604*'OddsRatio_working_3-way'!R604/3-2*'OddsRatio_working_3-way'!R604^3/27-'OddsRatio_working_3-way'!T604</f>
        <v>0.12636199273873452</v>
      </c>
      <c r="W604" s="11">
        <f>'OddsRatio_working_3-way'!V604^2+4*'OddsRatio_working_3-way'!U604^3/27</f>
        <v>-0.18154765021501182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0.22221330035796452</v>
      </c>
      <c r="Y604" s="11">
        <f>IF('OddsRatio_working_3-way'!W604&gt;=0,IF('OddsRatio_working_3-way'!V604+SQRT('OddsRatio_working_3-way'!W604)&gt;0,0,PI()),ACOS('OddsRatio_working_3-way'!V604/(2*'OddsRatio_working_3-way'!X604)))</f>
        <v>1.2824930925217082</v>
      </c>
      <c r="Z604" s="11">
        <f>'OddsRatio_working_3-way'!X604^(1/3)*COS('OddsRatio_working_3-way'!Y604/3)</f>
        <v>0.55118952811535249</v>
      </c>
      <c r="AA604" s="11">
        <f>'OddsRatio_working_3-way'!X604^(1/3)*COS(('OddsRatio_working_3-way'!Y604+2*PI())/3)</f>
        <v>-0.49307077942621219</v>
      </c>
      <c r="AB604" s="11">
        <f>'OddsRatio_working_3-way'!X604^(1/3)*COS(('OddsRatio_working_3-way'!Y604+4*PI())/3)</f>
        <v>-5.8118748689140201E-2</v>
      </c>
      <c r="AC604" s="11">
        <f>'OddsRatio_working_3-way'!X604^(1/3)*SIN('OddsRatio_working_3-way'!Y604/3)</f>
        <v>0.25111967203062285</v>
      </c>
      <c r="AD604" s="11">
        <f>'OddsRatio_working_3-way'!X604^(1/3)*SIN(('OddsRatio_working_3-way'!Y604+2*PI())/3)</f>
        <v>0.35178429763254099</v>
      </c>
      <c r="AE604" s="11">
        <f>'OddsRatio_working_3-way'!X604^(1/3)*SIN(('OddsRatio_working_3-way'!Y604+4*PI())/3)</f>
        <v>-0.60290396966316373</v>
      </c>
      <c r="AF604" s="11">
        <f>-'OddsRatio_working_3-way'!U604/(3*'OddsRatio_working_3-way'!X604^(1/3))*COS(('OddsRatio_working_3-way'!Y604)/3)</f>
        <v>0.55118952811535249</v>
      </c>
      <c r="AG604" s="11">
        <f>-'OddsRatio_working_3-way'!U604/(3*'OddsRatio_working_3-way'!X604^(1/3))*COS(('OddsRatio_working_3-way'!Y604+2*PI())/3)</f>
        <v>-0.49307077942621219</v>
      </c>
      <c r="AH604" s="11">
        <f>-'OddsRatio_working_3-way'!U604/(3*'OddsRatio_working_3-way'!X604^(1/3))*COS(('OddsRatio_working_3-way'!Y604+4*PI())/3)</f>
        <v>-5.8118748689140201E-2</v>
      </c>
      <c r="AI604" s="11">
        <f>'OddsRatio_working_3-way'!U604/(3*'OddsRatio_working_3-way'!X604^(1/3))*SIN(('OddsRatio_working_3-way'!Y604)/3)</f>
        <v>-0.25111967203062285</v>
      </c>
      <c r="AJ604" s="11">
        <f>'OddsRatio_working_3-way'!U604/(3*'OddsRatio_working_3-way'!X604^(1/3))*SIN(('OddsRatio_working_3-way'!Y604+2*PI())/3)</f>
        <v>-0.35178429763254099</v>
      </c>
      <c r="AK604" s="11">
        <f>'OddsRatio_working_3-way'!U604/(3*'OddsRatio_working_3-way'!X604^(1/3))*SIN(('OddsRatio_working_3-way'!Y604+4*PI())/3)</f>
        <v>0.60290396966316373</v>
      </c>
      <c r="AL604" s="11">
        <f>'OddsRatio_working_3-way'!Z604+'OddsRatio_working_3-way'!AF604</f>
        <v>1.102379056230705</v>
      </c>
      <c r="AM604" s="11">
        <f>'OddsRatio_working_3-way'!AA604+'OddsRatio_working_3-way'!AG604</f>
        <v>-0.98614155885242438</v>
      </c>
      <c r="AN604" s="11">
        <f>'OddsRatio_working_3-way'!AB604+'OddsRatio_working_3-way'!AH604</f>
        <v>-0.1162374973782804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1.102379056230705</v>
      </c>
      <c r="AS604" s="11">
        <f>IF(('OddsRatio_working_3-way'!X604=0),IF(Q604&gt;0,-Q604^(1/3),(-Q604)^(1/3)),'OddsRatio_working_3-way'!AM604-'OddsRatio_working_3-way'!R604/3)</f>
        <v>-0.98614155885242438</v>
      </c>
      <c r="AT604" s="11">
        <f>IF(('OddsRatio_working_3-way'!X604=0),IF(Q604&gt;0,-Q604^(1/3),(-Q604)^(1/3)),'OddsRatio_working_3-way'!AN604-'OddsRatio_working_3-way'!R604/3)</f>
        <v>-0.1162374973782804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IF('True_Odds_Calculator_3-way'!A606="","",'True_Odds_Calculator_3-way'!A606)</f>
        <v>6.33</v>
      </c>
      <c r="B605" s="4">
        <f>IF('True_Odds_Calculator_3-way'!B606="","",'True_Odds_Calculator_3-way'!B606)</f>
        <v>5.0199999999999996</v>
      </c>
      <c r="C605" s="4">
        <f>IF('True_Odds_Calculator_3-way'!C606="","",'True_Odds_Calculator_3-way'!C606)</f>
        <v>1.48</v>
      </c>
      <c r="D605" s="9">
        <f t="shared" si="130"/>
        <v>0.14956497402075611</v>
      </c>
      <c r="E605" s="9">
        <f t="shared" si="131"/>
        <v>0.18908788561542511</v>
      </c>
      <c r="F605" s="9">
        <f t="shared" si="132"/>
        <v>0.6613471403638187</v>
      </c>
      <c r="G605" s="9">
        <f t="shared" si="133"/>
        <v>1.0668025124000511</v>
      </c>
      <c r="H605" s="9">
        <f t="shared" si="134"/>
        <v>6.6860573910922723</v>
      </c>
      <c r="I605" s="9">
        <f t="shared" si="135"/>
        <v>5.2885460998482055</v>
      </c>
      <c r="J605" s="9">
        <f t="shared" si="136"/>
        <v>1.5120652059520245</v>
      </c>
      <c r="K605" s="11">
        <f t="shared" si="137"/>
        <v>0.15797788309636651</v>
      </c>
      <c r="L605" s="11">
        <f t="shared" si="138"/>
        <v>0.19920318725099603</v>
      </c>
      <c r="M605" s="11">
        <f t="shared" si="139"/>
        <v>0.67567567567567566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-0.21868820350722118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0.2090183308438251</v>
      </c>
      <c r="Q605" s="11">
        <f>2*'OddsRatio_working_3-way'!K605*'OddsRatio_working_3-way'!L605*'OddsRatio_working_3-way'!M605</f>
        <v>4.2526618686434405E-2</v>
      </c>
      <c r="R605" s="11">
        <f t="shared" si="140"/>
        <v>0</v>
      </c>
      <c r="S605" s="11">
        <f t="shared" si="141"/>
        <v>-0.95578237642307584</v>
      </c>
      <c r="T605" s="11">
        <f t="shared" si="142"/>
        <v>-0.19446233497926263</v>
      </c>
      <c r="U605" s="11">
        <f>'OddsRatio_working_3-way'!S605-'OddsRatio_working_3-way'!R605^2/3</f>
        <v>-0.95578237642307584</v>
      </c>
      <c r="V605" s="11">
        <f>'OddsRatio_working_3-way'!S605*'OddsRatio_working_3-way'!R605/3-2*'OddsRatio_working_3-way'!R605^3/27-'OddsRatio_working_3-way'!T605</f>
        <v>0.19446233497926263</v>
      </c>
      <c r="W605" s="11">
        <f>'OddsRatio_working_3-way'!V605^2+4*'OddsRatio_working_3-way'!U605^3/27</f>
        <v>-9.1536440237973776E-2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0.1798277230876546</v>
      </c>
      <c r="Y605" s="11">
        <f>IF('OddsRatio_working_3-way'!W605&gt;=0,IF('OddsRatio_working_3-way'!V605+SQRT('OddsRatio_working_3-way'!W605)&gt;0,0,PI()),ACOS('OddsRatio_working_3-way'!V605/(2*'OddsRatio_working_3-way'!X605)))</f>
        <v>0.99953843189378544</v>
      </c>
      <c r="Z605" s="11">
        <f>'OddsRatio_working_3-way'!X605^(1/3)*COS('OddsRatio_working_3-way'!Y605/3)</f>
        <v>0.53340125620002554</v>
      </c>
      <c r="AA605" s="11">
        <f>'OddsRatio_working_3-way'!X605^(1/3)*COS(('OddsRatio_working_3-way'!Y605+2*PI())/3)</f>
        <v>-0.42656907094895335</v>
      </c>
      <c r="AB605" s="11">
        <f>'OddsRatio_working_3-way'!X605^(1/3)*COS(('OddsRatio_working_3-way'!Y605+4*PI())/3)</f>
        <v>-0.10683218525107241</v>
      </c>
      <c r="AC605" s="11">
        <f>'OddsRatio_working_3-way'!X605^(1/3)*SIN('OddsRatio_working_3-way'!Y605/3)</f>
        <v>0.18460017702752426</v>
      </c>
      <c r="AD605" s="11">
        <f>'OddsRatio_working_3-way'!X605^(1/3)*SIN(('OddsRatio_working_3-way'!Y605+2*PI())/3)</f>
        <v>0.36963894976599188</v>
      </c>
      <c r="AE605" s="11">
        <f>'OddsRatio_working_3-way'!X605^(1/3)*SIN(('OddsRatio_working_3-way'!Y605+4*PI())/3)</f>
        <v>-0.55423912679351606</v>
      </c>
      <c r="AF605" s="11">
        <f>-'OddsRatio_working_3-way'!U605/(3*'OddsRatio_working_3-way'!X605^(1/3))*COS(('OddsRatio_working_3-way'!Y605)/3)</f>
        <v>0.53340125620002554</v>
      </c>
      <c r="AG605" s="11">
        <f>-'OddsRatio_working_3-way'!U605/(3*'OddsRatio_working_3-way'!X605^(1/3))*COS(('OddsRatio_working_3-way'!Y605+2*PI())/3)</f>
        <v>-0.42656907094895335</v>
      </c>
      <c r="AH605" s="11">
        <f>-'OddsRatio_working_3-way'!U605/(3*'OddsRatio_working_3-way'!X605^(1/3))*COS(('OddsRatio_working_3-way'!Y605+4*PI())/3)</f>
        <v>-0.10683218525107241</v>
      </c>
      <c r="AI605" s="11">
        <f>'OddsRatio_working_3-way'!U605/(3*'OddsRatio_working_3-way'!X605^(1/3))*SIN(('OddsRatio_working_3-way'!Y605)/3)</f>
        <v>-0.18460017702752426</v>
      </c>
      <c r="AJ605" s="11">
        <f>'OddsRatio_working_3-way'!U605/(3*'OddsRatio_working_3-way'!X605^(1/3))*SIN(('OddsRatio_working_3-way'!Y605+2*PI())/3)</f>
        <v>-0.36963894976599188</v>
      </c>
      <c r="AK605" s="11">
        <f>'OddsRatio_working_3-way'!U605/(3*'OddsRatio_working_3-way'!X605^(1/3))*SIN(('OddsRatio_working_3-way'!Y605+4*PI())/3)</f>
        <v>0.55423912679351606</v>
      </c>
      <c r="AL605" s="11">
        <f>'OddsRatio_working_3-way'!Z605+'OddsRatio_working_3-way'!AF605</f>
        <v>1.0668025124000511</v>
      </c>
      <c r="AM605" s="11">
        <f>'OddsRatio_working_3-way'!AA605+'OddsRatio_working_3-way'!AG605</f>
        <v>-0.85313814189790671</v>
      </c>
      <c r="AN605" s="11">
        <f>'OddsRatio_working_3-way'!AB605+'OddsRatio_working_3-way'!AH605</f>
        <v>-0.21366437050214482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1.0668025124000511</v>
      </c>
      <c r="AS605" s="11">
        <f>IF(('OddsRatio_working_3-way'!X605=0),IF(Q605&gt;0,-Q605^(1/3),(-Q605)^(1/3)),'OddsRatio_working_3-way'!AM605-'OddsRatio_working_3-way'!R605/3)</f>
        <v>-0.85313814189790671</v>
      </c>
      <c r="AT605" s="11">
        <f>IF(('OddsRatio_working_3-way'!X605=0),IF(Q605&gt;0,-Q605^(1/3),(-Q605)^(1/3)),'OddsRatio_working_3-way'!AN605-'OddsRatio_working_3-way'!R605/3)</f>
        <v>-0.21366437050214482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IF('True_Odds_Calculator_3-way'!A607="","",'True_Odds_Calculator_3-way'!A607)</f>
        <v>2.1</v>
      </c>
      <c r="B606" s="4">
        <f>IF('True_Odds_Calculator_3-way'!B607="","",'True_Odds_Calculator_3-way'!B607)</f>
        <v>3.61</v>
      </c>
      <c r="C606" s="4">
        <f>IF('True_Odds_Calculator_3-way'!C607="","",'True_Odds_Calculator_3-way'!C607)</f>
        <v>3.62</v>
      </c>
      <c r="D606" s="9">
        <f t="shared" si="130"/>
        <v>0.46482298838420261</v>
      </c>
      <c r="E606" s="9">
        <f t="shared" si="131"/>
        <v>0.26796323819373374</v>
      </c>
      <c r="F606" s="9">
        <f t="shared" si="132"/>
        <v>0.26721377342206359</v>
      </c>
      <c r="G606" s="9">
        <f t="shared" si="133"/>
        <v>1.0466878105697752</v>
      </c>
      <c r="H606" s="9">
        <f t="shared" si="134"/>
        <v>2.1513565916267532</v>
      </c>
      <c r="I606" s="9">
        <f t="shared" si="135"/>
        <v>3.7318551855871132</v>
      </c>
      <c r="J606" s="9">
        <f t="shared" si="136"/>
        <v>3.7423220636928103</v>
      </c>
      <c r="K606" s="11">
        <f t="shared" si="137"/>
        <v>0.47619047619047616</v>
      </c>
      <c r="L606" s="11">
        <f t="shared" si="138"/>
        <v>0.2770083102493075</v>
      </c>
      <c r="M606" s="11">
        <f t="shared" si="139"/>
        <v>0.27624309392265195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-0.27409392921093068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0.23065806417760015</v>
      </c>
      <c r="Q606" s="11">
        <f>2*'OddsRatio_working_3-way'!K606*'OddsRatio_working_3-way'!L606*'OddsRatio_working_3-way'!M606</f>
        <v>7.2877745395766247E-2</v>
      </c>
      <c r="R606" s="11">
        <f t="shared" si="140"/>
        <v>0</v>
      </c>
      <c r="S606" s="11">
        <f t="shared" si="141"/>
        <v>-0.84152927006309508</v>
      </c>
      <c r="T606" s="11">
        <f t="shared" si="142"/>
        <v>-0.2658860252963966</v>
      </c>
      <c r="U606" s="11">
        <f>'OddsRatio_working_3-way'!S606-'OddsRatio_working_3-way'!R606^2/3</f>
        <v>-0.84152927006309508</v>
      </c>
      <c r="V606" s="11">
        <f>'OddsRatio_working_3-way'!S606*'OddsRatio_working_3-way'!R606/3-2*'OddsRatio_working_3-way'!R606^3/27-'OddsRatio_working_3-way'!T606</f>
        <v>0.2658860252963966</v>
      </c>
      <c r="W606" s="11">
        <f>'OddsRatio_working_3-way'!V606^2+4*'OddsRatio_working_3-way'!U606^3/27</f>
        <v>-1.7593074276034487E-2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0.14856686434392979</v>
      </c>
      <c r="Y606" s="11">
        <f>IF('OddsRatio_working_3-way'!W606&gt;=0,IF('OddsRatio_working_3-way'!V606+SQRT('OddsRatio_working_3-way'!W606)&gt;0,0,PI()),ACOS('OddsRatio_working_3-way'!V606/(2*'OddsRatio_working_3-way'!X606)))</f>
        <v>0.46273213393978874</v>
      </c>
      <c r="Z606" s="11">
        <f>'OddsRatio_working_3-way'!X606^(1/3)*COS('OddsRatio_working_3-way'!Y606/3)</f>
        <v>0.52334390528488761</v>
      </c>
      <c r="AA606" s="11">
        <f>'OddsRatio_working_3-way'!X606^(1/3)*COS(('OddsRatio_working_3-way'!Y606+2*PI())/3)</f>
        <v>-0.33213957014612894</v>
      </c>
      <c r="AB606" s="11">
        <f>'OddsRatio_working_3-way'!X606^(1/3)*COS(('OddsRatio_working_3-way'!Y606+4*PI())/3)</f>
        <v>-0.19120433513875906</v>
      </c>
      <c r="AC606" s="11">
        <f>'OddsRatio_working_3-way'!X606^(1/3)*SIN('OddsRatio_working_3-way'!Y606/3)</f>
        <v>8.1368995869808364E-2</v>
      </c>
      <c r="AD606" s="11">
        <f>'OddsRatio_working_3-way'!X606^(1/3)*SIN(('OddsRatio_working_3-way'!Y606+2*PI())/3)</f>
        <v>0.41254461895756567</v>
      </c>
      <c r="AE606" s="11">
        <f>'OddsRatio_working_3-way'!X606^(1/3)*SIN(('OddsRatio_working_3-way'!Y606+4*PI())/3)</f>
        <v>-0.49391361482737389</v>
      </c>
      <c r="AF606" s="11">
        <f>-'OddsRatio_working_3-way'!U606/(3*'OddsRatio_working_3-way'!X606^(1/3))*COS(('OddsRatio_working_3-way'!Y606)/3)</f>
        <v>0.52334390528488761</v>
      </c>
      <c r="AG606" s="11">
        <f>-'OddsRatio_working_3-way'!U606/(3*'OddsRatio_working_3-way'!X606^(1/3))*COS(('OddsRatio_working_3-way'!Y606+2*PI())/3)</f>
        <v>-0.33213957014612894</v>
      </c>
      <c r="AH606" s="11">
        <f>-'OddsRatio_working_3-way'!U606/(3*'OddsRatio_working_3-way'!X606^(1/3))*COS(('OddsRatio_working_3-way'!Y606+4*PI())/3)</f>
        <v>-0.19120433513875906</v>
      </c>
      <c r="AI606" s="11">
        <f>'OddsRatio_working_3-way'!U606/(3*'OddsRatio_working_3-way'!X606^(1/3))*SIN(('OddsRatio_working_3-way'!Y606)/3)</f>
        <v>-8.1368995869808364E-2</v>
      </c>
      <c r="AJ606" s="11">
        <f>'OddsRatio_working_3-way'!U606/(3*'OddsRatio_working_3-way'!X606^(1/3))*SIN(('OddsRatio_working_3-way'!Y606+2*PI())/3)</f>
        <v>-0.41254461895756567</v>
      </c>
      <c r="AK606" s="11">
        <f>'OddsRatio_working_3-way'!U606/(3*'OddsRatio_working_3-way'!X606^(1/3))*SIN(('OddsRatio_working_3-way'!Y606+4*PI())/3)</f>
        <v>0.49391361482737389</v>
      </c>
      <c r="AL606" s="11">
        <f>'OddsRatio_working_3-way'!Z606+'OddsRatio_working_3-way'!AF606</f>
        <v>1.0466878105697752</v>
      </c>
      <c r="AM606" s="11">
        <f>'OddsRatio_working_3-way'!AA606+'OddsRatio_working_3-way'!AG606</f>
        <v>-0.66427914029225787</v>
      </c>
      <c r="AN606" s="11">
        <f>'OddsRatio_working_3-way'!AB606+'OddsRatio_working_3-way'!AH606</f>
        <v>-0.38240867027751813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1.0466878105697752</v>
      </c>
      <c r="AS606" s="11">
        <f>IF(('OddsRatio_working_3-way'!X606=0),IF(Q606&gt;0,-Q606^(1/3),(-Q606)^(1/3)),'OddsRatio_working_3-way'!AM606-'OddsRatio_working_3-way'!R606/3)</f>
        <v>-0.66427914029225787</v>
      </c>
      <c r="AT606" s="11">
        <f>IF(('OddsRatio_working_3-way'!X606=0),IF(Q606&gt;0,-Q606^(1/3),(-Q606)^(1/3)),'OddsRatio_working_3-way'!AN606-'OddsRatio_working_3-way'!R606/3)</f>
        <v>-0.38240867027751813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IF('True_Odds_Calculator_3-way'!A608="","",'True_Odds_Calculator_3-way'!A608)</f>
        <v>3.38</v>
      </c>
      <c r="B607" s="4">
        <f>IF('True_Odds_Calculator_3-way'!B608="","",'True_Odds_Calculator_3-way'!B608)</f>
        <v>4.07</v>
      </c>
      <c r="C607" s="4">
        <f>IF('True_Odds_Calculator_3-way'!C608="","",'True_Odds_Calculator_3-way'!C608)</f>
        <v>2.06</v>
      </c>
      <c r="D607" s="9">
        <f t="shared" si="130"/>
        <v>0.28713968038431126</v>
      </c>
      <c r="E607" s="9">
        <f t="shared" si="131"/>
        <v>0.23796048490023505</v>
      </c>
      <c r="F607" s="9">
        <f t="shared" si="132"/>
        <v>0.47489983471545355</v>
      </c>
      <c r="G607" s="9">
        <f t="shared" si="133"/>
        <v>1.0431199975384273</v>
      </c>
      <c r="H607" s="9">
        <f t="shared" si="134"/>
        <v>3.482625594141457</v>
      </c>
      <c r="I607" s="9">
        <f t="shared" si="135"/>
        <v>4.2023783924429727</v>
      </c>
      <c r="J607" s="9">
        <f t="shared" si="136"/>
        <v>2.1057071973907329</v>
      </c>
      <c r="K607" s="11">
        <f t="shared" si="137"/>
        <v>0.29585798816568049</v>
      </c>
      <c r="L607" s="11">
        <f t="shared" si="138"/>
        <v>0.24570024570024568</v>
      </c>
      <c r="M607" s="11">
        <f t="shared" si="139"/>
        <v>0.4854368932038835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-0.27330203655819785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0.22972203704093175</v>
      </c>
      <c r="Q607" s="11">
        <f>2*'OddsRatio_working_3-way'!K607*'OddsRatio_working_3-way'!L607*'OddsRatio_working_3-way'!M607</f>
        <v>7.0575126587075807E-2</v>
      </c>
      <c r="R607" s="11">
        <f t="shared" si="140"/>
        <v>0</v>
      </c>
      <c r="S607" s="11">
        <f t="shared" si="141"/>
        <v>-0.84054271945395465</v>
      </c>
      <c r="T607" s="11">
        <f t="shared" si="142"/>
        <v>-0.25823125021626869</v>
      </c>
      <c r="U607" s="11">
        <f>'OddsRatio_working_3-way'!S607-'OddsRatio_working_3-way'!R607^2/3</f>
        <v>-0.84054271945395465</v>
      </c>
      <c r="V607" s="11">
        <f>'OddsRatio_working_3-way'!S607*'OddsRatio_working_3-way'!R607/3-2*'OddsRatio_working_3-way'!R607^3/27-'OddsRatio_working_3-way'!T607</f>
        <v>0.25823125021626869</v>
      </c>
      <c r="W607" s="11">
        <f>'OddsRatio_working_3-way'!V607^2+4*'OddsRatio_working_3-way'!U607^3/27</f>
        <v>-2.129492821943002E-2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0.14830568668099614</v>
      </c>
      <c r="Y607" s="11">
        <f>IF('OddsRatio_working_3-way'!W607&gt;=0,IF('OddsRatio_working_3-way'!V607+SQRT('OddsRatio_working_3-way'!W607)&gt;0,0,PI()),ACOS('OddsRatio_working_3-way'!V607/(2*'OddsRatio_working_3-way'!X607)))</f>
        <v>0.51436627038575122</v>
      </c>
      <c r="Z607" s="11">
        <f>'OddsRatio_working_3-way'!X607^(1/3)*COS('OddsRatio_working_3-way'!Y607/3)</f>
        <v>0.52155999876921366</v>
      </c>
      <c r="AA607" s="11">
        <f>'OddsRatio_working_3-way'!X607^(1/3)*COS(('OddsRatio_working_3-way'!Y607+2*PI())/3)</f>
        <v>-0.33899160738739681</v>
      </c>
      <c r="AB607" s="11">
        <f>'OddsRatio_working_3-way'!X607^(1/3)*COS(('OddsRatio_working_3-way'!Y607+4*PI())/3)</f>
        <v>-0.18256839138181655</v>
      </c>
      <c r="AC607" s="11">
        <f>'OddsRatio_working_3-way'!X607^(1/3)*SIN('OddsRatio_working_3-way'!Y607/3)</f>
        <v>9.0310985868328725E-2</v>
      </c>
      <c r="AD607" s="11">
        <f>'OddsRatio_working_3-way'!X607^(1/3)*SIN(('OddsRatio_working_3-way'!Y607+2*PI())/3)</f>
        <v>0.40652871559775527</v>
      </c>
      <c r="AE607" s="11">
        <f>'OddsRatio_working_3-way'!X607^(1/3)*SIN(('OddsRatio_working_3-way'!Y607+4*PI())/3)</f>
        <v>-0.49683970146608397</v>
      </c>
      <c r="AF607" s="11">
        <f>-'OddsRatio_working_3-way'!U607/(3*'OddsRatio_working_3-way'!X607^(1/3))*COS(('OddsRatio_working_3-way'!Y607)/3)</f>
        <v>0.52155999876921355</v>
      </c>
      <c r="AG607" s="11">
        <f>-'OddsRatio_working_3-way'!U607/(3*'OddsRatio_working_3-way'!X607^(1/3))*COS(('OddsRatio_working_3-way'!Y607+2*PI())/3)</f>
        <v>-0.33899160738739675</v>
      </c>
      <c r="AH607" s="11">
        <f>-'OddsRatio_working_3-way'!U607/(3*'OddsRatio_working_3-way'!X607^(1/3))*COS(('OddsRatio_working_3-way'!Y607+4*PI())/3)</f>
        <v>-0.18256839138181652</v>
      </c>
      <c r="AI607" s="11">
        <f>'OddsRatio_working_3-way'!U607/(3*'OddsRatio_working_3-way'!X607^(1/3))*SIN(('OddsRatio_working_3-way'!Y607)/3)</f>
        <v>-9.0310985868328711E-2</v>
      </c>
      <c r="AJ607" s="11">
        <f>'OddsRatio_working_3-way'!U607/(3*'OddsRatio_working_3-way'!X607^(1/3))*SIN(('OddsRatio_working_3-way'!Y607+2*PI())/3)</f>
        <v>-0.40652871559775522</v>
      </c>
      <c r="AK607" s="11">
        <f>'OddsRatio_working_3-way'!U607/(3*'OddsRatio_working_3-way'!X607^(1/3))*SIN(('OddsRatio_working_3-way'!Y607+4*PI())/3)</f>
        <v>0.49683970146608386</v>
      </c>
      <c r="AL607" s="11">
        <f>'OddsRatio_working_3-way'!Z607+'OddsRatio_working_3-way'!AF607</f>
        <v>1.0431199975384273</v>
      </c>
      <c r="AM607" s="11">
        <f>'OddsRatio_working_3-way'!AA607+'OddsRatio_working_3-way'!AG607</f>
        <v>-0.67798321477479351</v>
      </c>
      <c r="AN607" s="11">
        <f>'OddsRatio_working_3-way'!AB607+'OddsRatio_working_3-way'!AH607</f>
        <v>-0.36513678276363304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1.0431199975384273</v>
      </c>
      <c r="AS607" s="11">
        <f>IF(('OddsRatio_working_3-way'!X607=0),IF(Q607&gt;0,-Q607^(1/3),(-Q607)^(1/3)),'OddsRatio_working_3-way'!AM607-'OddsRatio_working_3-way'!R607/3)</f>
        <v>-0.67798321477479351</v>
      </c>
      <c r="AT607" s="11">
        <f>IF(('OddsRatio_working_3-way'!X607=0),IF(Q607&gt;0,-Q607^(1/3),(-Q607)^(1/3)),'OddsRatio_working_3-way'!AN607-'OddsRatio_working_3-way'!R607/3)</f>
        <v>-0.36513678276363304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IF('True_Odds_Calculator_3-way'!A609="","",'True_Odds_Calculator_3-way'!A609)</f>
        <v>2.33</v>
      </c>
      <c r="B608" s="4">
        <f>IF('True_Odds_Calculator_3-way'!B609="","",'True_Odds_Calculator_3-way'!B609)</f>
        <v>3.22</v>
      </c>
      <c r="C608" s="4">
        <f>IF('True_Odds_Calculator_3-way'!C609="","",'True_Odds_Calculator_3-way'!C609)</f>
        <v>3.47</v>
      </c>
      <c r="D608" s="9">
        <f t="shared" si="130"/>
        <v>0.41884853802731153</v>
      </c>
      <c r="E608" s="9">
        <f t="shared" si="131"/>
        <v>0.30157052635272186</v>
      </c>
      <c r="F608" s="9">
        <f t="shared" si="132"/>
        <v>0.27958093561996661</v>
      </c>
      <c r="G608" s="9">
        <f t="shared" si="133"/>
        <v>1.0432314948587411</v>
      </c>
      <c r="H608" s="9">
        <f t="shared" si="134"/>
        <v>2.3874978881621254</v>
      </c>
      <c r="I608" s="9">
        <f t="shared" si="135"/>
        <v>3.3159739185864057</v>
      </c>
      <c r="J608" s="9">
        <f t="shared" si="136"/>
        <v>3.5767817923010905</v>
      </c>
      <c r="K608" s="11">
        <f t="shared" si="137"/>
        <v>0.42918454935622319</v>
      </c>
      <c r="L608" s="11">
        <f t="shared" si="138"/>
        <v>0.3105590062111801</v>
      </c>
      <c r="M608" s="11">
        <f t="shared" si="139"/>
        <v>0.28818443804034583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-0.28013043854691388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0.23123588049514598</v>
      </c>
      <c r="Q608" s="11">
        <f>2*'OddsRatio_working_3-way'!K608*'OddsRatio_working_3-way'!L608*'OddsRatio_working_3-way'!M608</f>
        <v>7.6822551659516916E-2</v>
      </c>
      <c r="R608" s="11">
        <f t="shared" si="140"/>
        <v>0</v>
      </c>
      <c r="S608" s="11">
        <f t="shared" si="141"/>
        <v>-0.82545788916980023</v>
      </c>
      <c r="T608" s="11">
        <f t="shared" si="142"/>
        <v>-0.27423850138531564</v>
      </c>
      <c r="U608" s="11">
        <f>'OddsRatio_working_3-way'!S608-'OddsRatio_working_3-way'!R608^2/3</f>
        <v>-0.82545788916980023</v>
      </c>
      <c r="V608" s="11">
        <f>'OddsRatio_working_3-way'!S608*'OddsRatio_working_3-way'!R608/3-2*'OddsRatio_working_3-way'!R608^3/27-'OddsRatio_working_3-way'!T608</f>
        <v>0.27423850138531564</v>
      </c>
      <c r="W608" s="11">
        <f>'OddsRatio_working_3-way'!V608^2+4*'OddsRatio_working_3-way'!U608^3/27</f>
        <v>-8.1193327222703476E-3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0.14433129283382565</v>
      </c>
      <c r="Y608" s="11">
        <f>IF('OddsRatio_working_3-way'!W608&gt;=0,IF('OddsRatio_working_3-way'!V608+SQRT('OddsRatio_working_3-way'!W608)&gt;0,0,PI()),ACOS('OddsRatio_working_3-way'!V608/(2*'OddsRatio_working_3-way'!X608)))</f>
        <v>0.31746006432855167</v>
      </c>
      <c r="Z608" s="11">
        <f>'OddsRatio_working_3-way'!X608^(1/3)*COS('OddsRatio_working_3-way'!Y608/3)</f>
        <v>0.52161574742937056</v>
      </c>
      <c r="AA608" s="11">
        <f>'OddsRatio_working_3-way'!X608^(1/3)*COS(('OddsRatio_working_3-way'!Y608+2*PI())/3)</f>
        <v>-0.30878944640383804</v>
      </c>
      <c r="AB608" s="11">
        <f>'OddsRatio_working_3-way'!X608^(1/3)*COS(('OddsRatio_working_3-way'!Y608+4*PI())/3)</f>
        <v>-0.2128263010255326</v>
      </c>
      <c r="AC608" s="11">
        <f>'OddsRatio_working_3-way'!X608^(1/3)*SIN('OddsRatio_working_3-way'!Y608/3)</f>
        <v>5.5404347816448006E-2</v>
      </c>
      <c r="AD608" s="11">
        <f>'OddsRatio_working_3-way'!X608^(1/3)*SIN(('OddsRatio_working_3-way'!Y608+2*PI())/3)</f>
        <v>0.42403031437961841</v>
      </c>
      <c r="AE608" s="11">
        <f>'OddsRatio_working_3-way'!X608^(1/3)*SIN(('OddsRatio_working_3-way'!Y608+4*PI())/3)</f>
        <v>-0.47943466219606629</v>
      </c>
      <c r="AF608" s="11">
        <f>-'OddsRatio_working_3-way'!U608/(3*'OddsRatio_working_3-way'!X608^(1/3))*COS(('OddsRatio_working_3-way'!Y608)/3)</f>
        <v>0.52161574742937045</v>
      </c>
      <c r="AG608" s="11">
        <f>-'OddsRatio_working_3-way'!U608/(3*'OddsRatio_working_3-way'!X608^(1/3))*COS(('OddsRatio_working_3-way'!Y608+2*PI())/3)</f>
        <v>-0.30878944640383799</v>
      </c>
      <c r="AH608" s="11">
        <f>-'OddsRatio_working_3-way'!U608/(3*'OddsRatio_working_3-way'!X608^(1/3))*COS(('OddsRatio_working_3-way'!Y608+4*PI())/3)</f>
        <v>-0.21282630102553254</v>
      </c>
      <c r="AI608" s="11">
        <f>'OddsRatio_working_3-way'!U608/(3*'OddsRatio_working_3-way'!X608^(1/3))*SIN(('OddsRatio_working_3-way'!Y608)/3)</f>
        <v>-5.5404347816447992E-2</v>
      </c>
      <c r="AJ608" s="11">
        <f>'OddsRatio_working_3-way'!U608/(3*'OddsRatio_working_3-way'!X608^(1/3))*SIN(('OddsRatio_working_3-way'!Y608+2*PI())/3)</f>
        <v>-0.4240303143796183</v>
      </c>
      <c r="AK608" s="11">
        <f>'OddsRatio_working_3-way'!U608/(3*'OddsRatio_working_3-way'!X608^(1/3))*SIN(('OddsRatio_working_3-way'!Y608+4*PI())/3)</f>
        <v>0.47943466219606623</v>
      </c>
      <c r="AL608" s="11">
        <f>'OddsRatio_working_3-way'!Z608+'OddsRatio_working_3-way'!AF608</f>
        <v>1.0432314948587411</v>
      </c>
      <c r="AM608" s="11">
        <f>'OddsRatio_working_3-way'!AA608+'OddsRatio_working_3-way'!AG608</f>
        <v>-0.61757889280767597</v>
      </c>
      <c r="AN608" s="11">
        <f>'OddsRatio_working_3-way'!AB608+'OddsRatio_working_3-way'!AH608</f>
        <v>-0.42565260205106514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1.0432314948587411</v>
      </c>
      <c r="AS608" s="11">
        <f>IF(('OddsRatio_working_3-way'!X608=0),IF(Q608&gt;0,-Q608^(1/3),(-Q608)^(1/3)),'OddsRatio_working_3-way'!AM608-'OddsRatio_working_3-way'!R608/3)</f>
        <v>-0.61757889280767597</v>
      </c>
      <c r="AT608" s="11">
        <f>IF(('OddsRatio_working_3-way'!X608=0),IF(Q608&gt;0,-Q608^(1/3),(-Q608)^(1/3)),'OddsRatio_working_3-way'!AN608-'OddsRatio_working_3-way'!R608/3)</f>
        <v>-0.42565260205106514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>
        <f>IF('True_Odds_Calculator_3-way'!A610="","",'True_Odds_Calculator_3-way'!A610)</f>
        <v>2.08</v>
      </c>
      <c r="B609" s="4">
        <f>IF('True_Odds_Calculator_3-way'!B610="","",'True_Odds_Calculator_3-way'!B610)</f>
        <v>3.24</v>
      </c>
      <c r="C609" s="4">
        <f>IF('True_Odds_Calculator_3-way'!C610="","",'True_Odds_Calculator_3-way'!C610)</f>
        <v>4.1900000000000004</v>
      </c>
      <c r="D609" s="9">
        <f t="shared" si="130"/>
        <v>0.46983950163077598</v>
      </c>
      <c r="E609" s="9">
        <f t="shared" si="131"/>
        <v>0.29936920330970168</v>
      </c>
      <c r="F609" s="9">
        <f t="shared" si="132"/>
        <v>0.23079129505952234</v>
      </c>
      <c r="G609" s="9">
        <f t="shared" si="133"/>
        <v>1.0448022114744202</v>
      </c>
      <c r="H609" s="9">
        <f t="shared" si="134"/>
        <v>2.1283863883923737</v>
      </c>
      <c r="I609" s="9">
        <f t="shared" si="135"/>
        <v>3.340356953702702</v>
      </c>
      <c r="J609" s="9">
        <f t="shared" si="136"/>
        <v>4.3329190546034004</v>
      </c>
      <c r="K609" s="11">
        <f t="shared" si="137"/>
        <v>0.48076923076923073</v>
      </c>
      <c r="L609" s="11">
        <f t="shared" si="138"/>
        <v>0.30864197530864196</v>
      </c>
      <c r="M609" s="11">
        <f t="shared" si="139"/>
        <v>0.2386634844868735</v>
      </c>
      <c r="N609" s="11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-0.27330028762009662</v>
      </c>
      <c r="O609" s="11">
        <f>0</f>
        <v>0</v>
      </c>
      <c r="P609" s="11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0.23054654617900433</v>
      </c>
      <c r="Q609" s="11">
        <f>2*'OddsRatio_working_3-way'!K609*'OddsRatio_working_3-way'!L609*'OddsRatio_working_3-way'!M609</f>
        <v>7.0828432005838507E-2</v>
      </c>
      <c r="R609" s="11">
        <f t="shared" si="140"/>
        <v>0</v>
      </c>
      <c r="S609" s="11">
        <f t="shared" si="141"/>
        <v>-0.84356495994427017</v>
      </c>
      <c r="T609" s="11">
        <f t="shared" si="142"/>
        <v>-0.25915974191836261</v>
      </c>
      <c r="U609" s="11">
        <f>'OddsRatio_working_3-way'!S609-'OddsRatio_working_3-way'!R609^2/3</f>
        <v>-0.84356495994427017</v>
      </c>
      <c r="V609" s="11">
        <f>'OddsRatio_working_3-way'!S609*'OddsRatio_working_3-way'!R609/3-2*'OddsRatio_working_3-way'!R609^3/27-'OddsRatio_working_3-way'!T609</f>
        <v>0.25915974191836261</v>
      </c>
      <c r="W609" s="11">
        <f>'OddsRatio_working_3-way'!V609^2+4*'OddsRatio_working_3-way'!U609^3/27</f>
        <v>-2.1766950990169134E-2</v>
      </c>
      <c r="X609" s="11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0.14910627319244607</v>
      </c>
      <c r="Y609" s="11">
        <f>IF('OddsRatio_working_3-way'!W609&gt;=0,IF('OddsRatio_working_3-way'!V609+SQRT('OddsRatio_working_3-way'!W609)&gt;0,0,PI()),ACOS('OddsRatio_working_3-way'!V609/(2*'OddsRatio_working_3-way'!X609)))</f>
        <v>0.51753020398020544</v>
      </c>
      <c r="Z609" s="11">
        <f>'OddsRatio_working_3-way'!X609^(1/3)*COS('OddsRatio_working_3-way'!Y609/3)</f>
        <v>0.52240110573721021</v>
      </c>
      <c r="AA609" s="11">
        <f>'OddsRatio_working_3-way'!X609^(1/3)*COS(('OddsRatio_working_3-way'!Y609+2*PI())/3)</f>
        <v>-0.34002982109730751</v>
      </c>
      <c r="AB609" s="11">
        <f>'OddsRatio_working_3-way'!X609^(1/3)*COS(('OddsRatio_working_3-way'!Y609+4*PI())/3)</f>
        <v>-0.18237128463990276</v>
      </c>
      <c r="AC609" s="11">
        <f>'OddsRatio_working_3-way'!X609^(1/3)*SIN('OddsRatio_working_3-way'!Y609/3)</f>
        <v>9.1024198463725184E-2</v>
      </c>
      <c r="AD609" s="11">
        <f>'OddsRatio_working_3-way'!X609^(1/3)*SIN(('OddsRatio_working_3-way'!Y609+2*PI())/3)</f>
        <v>0.40690052930164211</v>
      </c>
      <c r="AE609" s="11">
        <f>'OddsRatio_working_3-way'!X609^(1/3)*SIN(('OddsRatio_working_3-way'!Y609+4*PI())/3)</f>
        <v>-0.49792472776536723</v>
      </c>
      <c r="AF609" s="11">
        <f>-'OddsRatio_working_3-way'!U609/(3*'OddsRatio_working_3-way'!X609^(1/3))*COS(('OddsRatio_working_3-way'!Y609)/3)</f>
        <v>0.52240110573720999</v>
      </c>
      <c r="AG609" s="11">
        <f>-'OddsRatio_working_3-way'!U609/(3*'OddsRatio_working_3-way'!X609^(1/3))*COS(('OddsRatio_working_3-way'!Y609+2*PI())/3)</f>
        <v>-0.34002982109730739</v>
      </c>
      <c r="AH609" s="11">
        <f>-'OddsRatio_working_3-way'!U609/(3*'OddsRatio_working_3-way'!X609^(1/3))*COS(('OddsRatio_working_3-way'!Y609+4*PI())/3)</f>
        <v>-0.18237128463990271</v>
      </c>
      <c r="AI609" s="11">
        <f>'OddsRatio_working_3-way'!U609/(3*'OddsRatio_working_3-way'!X609^(1/3))*SIN(('OddsRatio_working_3-way'!Y609)/3)</f>
        <v>-9.1024198463725142E-2</v>
      </c>
      <c r="AJ609" s="11">
        <f>'OddsRatio_working_3-way'!U609/(3*'OddsRatio_working_3-way'!X609^(1/3))*SIN(('OddsRatio_working_3-way'!Y609+2*PI())/3)</f>
        <v>-0.40690052930164194</v>
      </c>
      <c r="AK609" s="11">
        <f>'OddsRatio_working_3-way'!U609/(3*'OddsRatio_working_3-way'!X609^(1/3))*SIN(('OddsRatio_working_3-way'!Y609+4*PI())/3)</f>
        <v>0.497924727765367</v>
      </c>
      <c r="AL609" s="11">
        <f>'OddsRatio_working_3-way'!Z609+'OddsRatio_working_3-way'!AF609</f>
        <v>1.0448022114744202</v>
      </c>
      <c r="AM609" s="11">
        <f>'OddsRatio_working_3-way'!AA609+'OddsRatio_working_3-way'!AG609</f>
        <v>-0.6800596421946149</v>
      </c>
      <c r="AN609" s="11">
        <f>'OddsRatio_working_3-way'!AB609+'OddsRatio_working_3-way'!AH609</f>
        <v>-0.36474256927980547</v>
      </c>
      <c r="AO609" s="11">
        <f>'OddsRatio_working_3-way'!AC609+'OddsRatio_working_3-way'!AI609</f>
        <v>0</v>
      </c>
      <c r="AP609" s="11">
        <f>'OddsRatio_working_3-way'!AD609+'OddsRatio_working_3-way'!AJ609</f>
        <v>0</v>
      </c>
      <c r="AQ609" s="11">
        <f>'OddsRatio_working_3-way'!AE609+'OddsRatio_working_3-way'!AK609</f>
        <v>0</v>
      </c>
      <c r="AR609" s="10">
        <f>IF(A609="","",IF(('OddsRatio_working_3-way'!X609=0),IF(Q609&gt;0,-Q609^(1/3),(-Q609)^(1/3)),'OddsRatio_working_3-way'!AL609-'OddsRatio_working_3-way'!R609/3))</f>
        <v>1.0448022114744202</v>
      </c>
      <c r="AS609" s="11">
        <f>IF(('OddsRatio_working_3-way'!X609=0),IF(Q609&gt;0,-Q609^(1/3),(-Q609)^(1/3)),'OddsRatio_working_3-way'!AM609-'OddsRatio_working_3-way'!R609/3)</f>
        <v>-0.6800596421946149</v>
      </c>
      <c r="AT609" s="11">
        <f>IF(('OddsRatio_working_3-way'!X609=0),IF(Q609&gt;0,-Q609^(1/3),(-Q609)^(1/3)),'OddsRatio_working_3-way'!AN609-'OddsRatio_working_3-way'!R609/3)</f>
        <v>-0.36474256927980547</v>
      </c>
      <c r="AU609" s="11">
        <f>IF(('OddsRatio_working_3-way'!X609=0),0,'OddsRatio_working_3-way'!AO609)</f>
        <v>0</v>
      </c>
      <c r="AV609" s="11">
        <f>IF(('OddsRatio_working_3-way'!X609=0),0,'OddsRatio_working_3-way'!AP609)</f>
        <v>0</v>
      </c>
      <c r="AW609" s="11">
        <f>IF(('OddsRatio_working_3-way'!X609=0),0,'OddsRatio_working_3-way'!AQ609)</f>
        <v>0</v>
      </c>
    </row>
    <row r="610" spans="1:49" x14ac:dyDescent="0.2">
      <c r="A610" s="4">
        <f>IF('True_Odds_Calculator_3-way'!A611="","",'True_Odds_Calculator_3-way'!A611)</f>
        <v>9.8000000000000007</v>
      </c>
      <c r="B610" s="4">
        <f>IF('True_Odds_Calculator_3-way'!B611="","",'True_Odds_Calculator_3-way'!B611)</f>
        <v>5.27</v>
      </c>
      <c r="C610" s="4">
        <f>IF('True_Odds_Calculator_3-way'!C611="","",'True_Odds_Calculator_3-way'!C611)</f>
        <v>1.35</v>
      </c>
      <c r="D610" s="9">
        <f t="shared" si="130"/>
        <v>9.538284158236654E-2</v>
      </c>
      <c r="E610" s="9">
        <f t="shared" si="131"/>
        <v>0.17850998776380769</v>
      </c>
      <c r="F610" s="9">
        <f t="shared" si="132"/>
        <v>0.72610717065382591</v>
      </c>
      <c r="G610" s="9">
        <f t="shared" si="133"/>
        <v>1.0777347650821545</v>
      </c>
      <c r="H610" s="9">
        <f t="shared" si="134"/>
        <v>10.48406593272296</v>
      </c>
      <c r="I610" s="9">
        <f t="shared" si="135"/>
        <v>5.601927446900798</v>
      </c>
      <c r="J610" s="9">
        <f t="shared" si="136"/>
        <v>1.3772071677787541</v>
      </c>
      <c r="K610" s="11">
        <f t="shared" si="137"/>
        <v>0.1020408163265306</v>
      </c>
      <c r="L610" s="11">
        <f t="shared" si="138"/>
        <v>0.18975332068311196</v>
      </c>
      <c r="M610" s="11">
        <f t="shared" si="139"/>
        <v>0.7407407407407407</v>
      </c>
      <c r="N610" s="11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-0.1886288565605454</v>
      </c>
      <c r="O610" s="11">
        <f>0</f>
        <v>0</v>
      </c>
      <c r="P610" s="11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0.19247842506178098</v>
      </c>
      <c r="Q610" s="11">
        <f>2*'OddsRatio_working_3-way'!K610*'OddsRatio_working_3-way'!L610*'OddsRatio_working_3-way'!M610</f>
        <v>2.8685309249147684E-2</v>
      </c>
      <c r="R610" s="11">
        <f t="shared" si="140"/>
        <v>0</v>
      </c>
      <c r="S610" s="11">
        <f t="shared" si="141"/>
        <v>-1.0204081632653059</v>
      </c>
      <c r="T610" s="11">
        <f t="shared" si="142"/>
        <v>-0.15207275160436748</v>
      </c>
      <c r="U610" s="11">
        <f>'OddsRatio_working_3-way'!S610-'OddsRatio_working_3-way'!R610^2/3</f>
        <v>-1.0204081632653059</v>
      </c>
      <c r="V610" s="11">
        <f>'OddsRatio_working_3-way'!S610*'OddsRatio_working_3-way'!R610/3-2*'OddsRatio_working_3-way'!R610^3/27-'OddsRatio_working_3-way'!T610</f>
        <v>0.15207275160436748</v>
      </c>
      <c r="W610" s="11">
        <f>'OddsRatio_working_3-way'!V610^2+4*'OddsRatio_working_3-way'!U610^3/27</f>
        <v>-0.13427868844751492</v>
      </c>
      <c r="X610" s="11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0.19837137534687216</v>
      </c>
      <c r="Y610" s="11">
        <f>IF('OddsRatio_working_3-way'!W610&gt;=0,IF('OddsRatio_working_3-way'!V610+SQRT('OddsRatio_working_3-way'!W610)&gt;0,0,PI()),ACOS('OddsRatio_working_3-way'!V610/(2*'OddsRatio_working_3-way'!X610)))</f>
        <v>1.1774263592252066</v>
      </c>
      <c r="Z610" s="11">
        <f>'OddsRatio_working_3-way'!X610^(1/3)*COS('OddsRatio_working_3-way'!Y610/3)</f>
        <v>0.53886738254107724</v>
      </c>
      <c r="AA610" s="11">
        <f>'OddsRatio_working_3-way'!X610^(1/3)*COS(('OddsRatio_working_3-way'!Y610+2*PI())/3)</f>
        <v>-0.46261365617715805</v>
      </c>
      <c r="AB610" s="11">
        <f>'OddsRatio_working_3-way'!X610^(1/3)*COS(('OddsRatio_working_3-way'!Y610+4*PI())/3)</f>
        <v>-7.6253726363919402E-2</v>
      </c>
      <c r="AC610" s="11">
        <f>'OddsRatio_working_3-way'!X610^(1/3)*SIN('OddsRatio_working_3-way'!Y610/3)</f>
        <v>0.22306500948175828</v>
      </c>
      <c r="AD610" s="11">
        <f>'OddsRatio_working_3-way'!X610^(1/3)*SIN(('OddsRatio_working_3-way'!Y610+2*PI())/3)</f>
        <v>0.35514033781052085</v>
      </c>
      <c r="AE610" s="11">
        <f>'OddsRatio_working_3-way'!X610^(1/3)*SIN(('OddsRatio_working_3-way'!Y610+4*PI())/3)</f>
        <v>-0.57820534729227913</v>
      </c>
      <c r="AF610" s="11">
        <f>-'OddsRatio_working_3-way'!U610/(3*'OddsRatio_working_3-way'!X610^(1/3))*COS(('OddsRatio_working_3-way'!Y610)/3)</f>
        <v>0.53886738254107713</v>
      </c>
      <c r="AG610" s="11">
        <f>-'OddsRatio_working_3-way'!U610/(3*'OddsRatio_working_3-way'!X610^(1/3))*COS(('OddsRatio_working_3-way'!Y610+2*PI())/3)</f>
        <v>-0.46261365617715794</v>
      </c>
      <c r="AH610" s="11">
        <f>-'OddsRatio_working_3-way'!U610/(3*'OddsRatio_working_3-way'!X610^(1/3))*COS(('OddsRatio_working_3-way'!Y610+4*PI())/3)</f>
        <v>-7.6253726363919389E-2</v>
      </c>
      <c r="AI610" s="11">
        <f>'OddsRatio_working_3-way'!U610/(3*'OddsRatio_working_3-way'!X610^(1/3))*SIN(('OddsRatio_working_3-way'!Y610)/3)</f>
        <v>-0.22306500948175823</v>
      </c>
      <c r="AJ610" s="11">
        <f>'OddsRatio_working_3-way'!U610/(3*'OddsRatio_working_3-way'!X610^(1/3))*SIN(('OddsRatio_working_3-way'!Y610+2*PI())/3)</f>
        <v>-0.35514033781052079</v>
      </c>
      <c r="AK610" s="11">
        <f>'OddsRatio_working_3-way'!U610/(3*'OddsRatio_working_3-way'!X610^(1/3))*SIN(('OddsRatio_working_3-way'!Y610+4*PI())/3)</f>
        <v>0.57820534729227901</v>
      </c>
      <c r="AL610" s="11">
        <f>'OddsRatio_working_3-way'!Z610+'OddsRatio_working_3-way'!AF610</f>
        <v>1.0777347650821545</v>
      </c>
      <c r="AM610" s="11">
        <f>'OddsRatio_working_3-way'!AA610+'OddsRatio_working_3-way'!AG610</f>
        <v>-0.92522731235431599</v>
      </c>
      <c r="AN610" s="11">
        <f>'OddsRatio_working_3-way'!AB610+'OddsRatio_working_3-way'!AH610</f>
        <v>-0.15250745272783878</v>
      </c>
      <c r="AO610" s="11">
        <f>'OddsRatio_working_3-way'!AC610+'OddsRatio_working_3-way'!AI610</f>
        <v>0</v>
      </c>
      <c r="AP610" s="11">
        <f>'OddsRatio_working_3-way'!AD610+'OddsRatio_working_3-way'!AJ610</f>
        <v>0</v>
      </c>
      <c r="AQ610" s="11">
        <f>'OddsRatio_working_3-way'!AE610+'OddsRatio_working_3-way'!AK610</f>
        <v>0</v>
      </c>
      <c r="AR610" s="10">
        <f>IF(A610="","",IF(('OddsRatio_working_3-way'!X610=0),IF(Q610&gt;0,-Q610^(1/3),(-Q610)^(1/3)),'OddsRatio_working_3-way'!AL610-'OddsRatio_working_3-way'!R610/3))</f>
        <v>1.0777347650821545</v>
      </c>
      <c r="AS610" s="11">
        <f>IF(('OddsRatio_working_3-way'!X610=0),IF(Q610&gt;0,-Q610^(1/3),(-Q610)^(1/3)),'OddsRatio_working_3-way'!AM610-'OddsRatio_working_3-way'!R610/3)</f>
        <v>-0.92522731235431599</v>
      </c>
      <c r="AT610" s="11">
        <f>IF(('OddsRatio_working_3-way'!X610=0),IF(Q610&gt;0,-Q610^(1/3),(-Q610)^(1/3)),'OddsRatio_working_3-way'!AN610-'OddsRatio_working_3-way'!R610/3)</f>
        <v>-0.15250745272783878</v>
      </c>
      <c r="AU610" s="11">
        <f>IF(('OddsRatio_working_3-way'!X610=0),0,'OddsRatio_working_3-way'!AO610)</f>
        <v>0</v>
      </c>
      <c r="AV610" s="11">
        <f>IF(('OddsRatio_working_3-way'!X610=0),0,'OddsRatio_working_3-way'!AP610)</f>
        <v>0</v>
      </c>
      <c r="AW610" s="11">
        <f>IF(('OddsRatio_working_3-way'!X610=0),0,'OddsRatio_working_3-way'!AQ610)</f>
        <v>0</v>
      </c>
    </row>
    <row r="611" spans="1:49" x14ac:dyDescent="0.2">
      <c r="A611" s="4">
        <f>IF('True_Odds_Calculator_3-way'!A612="","",'True_Odds_Calculator_3-way'!A612)</f>
        <v>3.04</v>
      </c>
      <c r="B611" s="4">
        <f>IF('True_Odds_Calculator_3-way'!B612="","",'True_Odds_Calculator_3-way'!B612)</f>
        <v>3.28</v>
      </c>
      <c r="C611" s="4">
        <f>IF('True_Odds_Calculator_3-way'!C612="","",'True_Odds_Calculator_3-way'!C612)</f>
        <v>2.58</v>
      </c>
      <c r="D611" s="9">
        <f t="shared" si="130"/>
        <v>0.32189281839163075</v>
      </c>
      <c r="E611" s="9">
        <f t="shared" si="131"/>
        <v>0.29811037310738719</v>
      </c>
      <c r="F611" s="9">
        <f t="shared" si="132"/>
        <v>0.37999680850098222</v>
      </c>
      <c r="G611" s="9">
        <f t="shared" si="133"/>
        <v>1.0326588919922788</v>
      </c>
      <c r="H611" s="9">
        <f t="shared" si="134"/>
        <v>3.1066241396642482</v>
      </c>
      <c r="I611" s="9">
        <f t="shared" si="135"/>
        <v>3.3544622737423957</v>
      </c>
      <c r="J611" s="9">
        <f t="shared" si="136"/>
        <v>2.6316010493478004</v>
      </c>
      <c r="K611" s="11">
        <f t="shared" si="137"/>
        <v>0.32894736842105265</v>
      </c>
      <c r="L611" s="11">
        <f t="shared" si="138"/>
        <v>0.3048780487804878</v>
      </c>
      <c r="M611" s="11">
        <f t="shared" si="139"/>
        <v>0.38759689922480617</v>
      </c>
      <c r="N611" s="11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-0.28566364152013612</v>
      </c>
      <c r="O611" s="11">
        <f>0</f>
        <v>0</v>
      </c>
      <c r="P611" s="11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0.22934267745370229</v>
      </c>
      <c r="Q611" s="11">
        <f>2*'OddsRatio_working_3-way'!K611*'OddsRatio_working_3-way'!L611*'OddsRatio_working_3-way'!M611</f>
        <v>7.7743280492780439E-2</v>
      </c>
      <c r="R611" s="11">
        <f t="shared" si="140"/>
        <v>0</v>
      </c>
      <c r="S611" s="11">
        <f t="shared" si="141"/>
        <v>-0.80284167853239441</v>
      </c>
      <c r="T611" s="11">
        <f t="shared" si="142"/>
        <v>-0.27214972153640488</v>
      </c>
      <c r="U611" s="11">
        <f>'OddsRatio_working_3-way'!S611-'OddsRatio_working_3-way'!R611^2/3</f>
        <v>-0.80284167853239441</v>
      </c>
      <c r="V611" s="11">
        <f>'OddsRatio_working_3-way'!S611*'OddsRatio_working_3-way'!R611/3-2*'OddsRatio_working_3-way'!R611^3/27-'OddsRatio_working_3-way'!T611</f>
        <v>0.27214972153640488</v>
      </c>
      <c r="W611" s="11">
        <f>'OddsRatio_working_3-way'!V611^2+4*'OddsRatio_working_3-way'!U611^3/27</f>
        <v>-2.5975551502729899E-3</v>
      </c>
      <c r="X611" s="11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0.13844044394848612</v>
      </c>
      <c r="Y611" s="11">
        <f>IF('OddsRatio_working_3-way'!W611&gt;=0,IF('OddsRatio_working_3-way'!V611+SQRT('OddsRatio_working_3-way'!W611)&gt;0,0,PI()),ACOS('OddsRatio_working_3-way'!V611/(2*'OddsRatio_working_3-way'!X611)))</f>
        <v>0.18512836987182202</v>
      </c>
      <c r="Z611" s="11">
        <f>'OddsRatio_working_3-way'!X611^(1/3)*COS('OddsRatio_working_3-way'!Y611/3)</f>
        <v>0.5163294459961395</v>
      </c>
      <c r="AA611" s="11">
        <f>'OddsRatio_working_3-way'!X611^(1/3)*COS(('OddsRatio_working_3-way'!Y611+2*PI())/3)</f>
        <v>-0.28579345860229866</v>
      </c>
      <c r="AB611" s="11">
        <f>'OddsRatio_working_3-way'!X611^(1/3)*COS(('OddsRatio_working_3-way'!Y611+4*PI())/3)</f>
        <v>-0.23053598739384096</v>
      </c>
      <c r="AC611" s="11">
        <f>'OddsRatio_working_3-way'!X611^(1/3)*SIN('OddsRatio_working_3-way'!Y611/3)</f>
        <v>3.1902915876941114E-2</v>
      </c>
      <c r="AD611" s="11">
        <f>'OddsRatio_working_3-way'!X611^(1/3)*SIN(('OddsRatio_working_3-way'!Y611+2*PI())/3)</f>
        <v>0.43120295901613165</v>
      </c>
      <c r="AE611" s="11">
        <f>'OddsRatio_working_3-way'!X611^(1/3)*SIN(('OddsRatio_working_3-way'!Y611+4*PI())/3)</f>
        <v>-0.4631058748930727</v>
      </c>
      <c r="AF611" s="11">
        <f>-'OddsRatio_working_3-way'!U611/(3*'OddsRatio_working_3-way'!X611^(1/3))*COS(('OddsRatio_working_3-way'!Y611)/3)</f>
        <v>0.51632944599613939</v>
      </c>
      <c r="AG611" s="11">
        <f>-'OddsRatio_working_3-way'!U611/(3*'OddsRatio_working_3-way'!X611^(1/3))*COS(('OddsRatio_working_3-way'!Y611+2*PI())/3)</f>
        <v>-0.2857934586022986</v>
      </c>
      <c r="AH611" s="11">
        <f>-'OddsRatio_working_3-way'!U611/(3*'OddsRatio_working_3-way'!X611^(1/3))*COS(('OddsRatio_working_3-way'!Y611+4*PI())/3)</f>
        <v>-0.2305359873938409</v>
      </c>
      <c r="AI611" s="11">
        <f>'OddsRatio_working_3-way'!U611/(3*'OddsRatio_working_3-way'!X611^(1/3))*SIN(('OddsRatio_working_3-way'!Y611)/3)</f>
        <v>-3.1902915876941107E-2</v>
      </c>
      <c r="AJ611" s="11">
        <f>'OddsRatio_working_3-way'!U611/(3*'OddsRatio_working_3-way'!X611^(1/3))*SIN(('OddsRatio_working_3-way'!Y611+2*PI())/3)</f>
        <v>-0.43120295901613159</v>
      </c>
      <c r="AK611" s="11">
        <f>'OddsRatio_working_3-way'!U611/(3*'OddsRatio_working_3-way'!X611^(1/3))*SIN(('OddsRatio_working_3-way'!Y611+4*PI())/3)</f>
        <v>0.46310587489307259</v>
      </c>
      <c r="AL611" s="11">
        <f>'OddsRatio_working_3-way'!Z611+'OddsRatio_working_3-way'!AF611</f>
        <v>1.0326588919922788</v>
      </c>
      <c r="AM611" s="11">
        <f>'OddsRatio_working_3-way'!AA611+'OddsRatio_working_3-way'!AG611</f>
        <v>-0.57158691720459731</v>
      </c>
      <c r="AN611" s="11">
        <f>'OddsRatio_working_3-way'!AB611+'OddsRatio_working_3-way'!AH611</f>
        <v>-0.46107197478768186</v>
      </c>
      <c r="AO611" s="11">
        <f>'OddsRatio_working_3-way'!AC611+'OddsRatio_working_3-way'!AI611</f>
        <v>0</v>
      </c>
      <c r="AP611" s="11">
        <f>'OddsRatio_working_3-way'!AD611+'OddsRatio_working_3-way'!AJ611</f>
        <v>0</v>
      </c>
      <c r="AQ611" s="11">
        <f>'OddsRatio_working_3-way'!AE611+'OddsRatio_working_3-way'!AK611</f>
        <v>0</v>
      </c>
      <c r="AR611" s="10">
        <f>IF(A611="","",IF(('OddsRatio_working_3-way'!X611=0),IF(Q611&gt;0,-Q611^(1/3),(-Q611)^(1/3)),'OddsRatio_working_3-way'!AL611-'OddsRatio_working_3-way'!R611/3))</f>
        <v>1.0326588919922788</v>
      </c>
      <c r="AS611" s="11">
        <f>IF(('OddsRatio_working_3-way'!X611=0),IF(Q611&gt;0,-Q611^(1/3),(-Q611)^(1/3)),'OddsRatio_working_3-way'!AM611-'OddsRatio_working_3-way'!R611/3)</f>
        <v>-0.57158691720459731</v>
      </c>
      <c r="AT611" s="11">
        <f>IF(('OddsRatio_working_3-way'!X611=0),IF(Q611&gt;0,-Q611^(1/3),(-Q611)^(1/3)),'OddsRatio_working_3-way'!AN611-'OddsRatio_working_3-way'!R611/3)</f>
        <v>-0.46107197478768186</v>
      </c>
      <c r="AU611" s="11">
        <f>IF(('OddsRatio_working_3-way'!X611=0),0,'OddsRatio_working_3-way'!AO611)</f>
        <v>0</v>
      </c>
      <c r="AV611" s="11">
        <f>IF(('OddsRatio_working_3-way'!X611=0),0,'OddsRatio_working_3-way'!AP611)</f>
        <v>0</v>
      </c>
      <c r="AW611" s="11">
        <f>IF(('OddsRatio_working_3-way'!X611=0),0,'OddsRatio_working_3-way'!AQ611)</f>
        <v>0</v>
      </c>
    </row>
    <row r="612" spans="1:49" x14ac:dyDescent="0.2">
      <c r="A612" s="4">
        <f>IF('True_Odds_Calculator_3-way'!A613="","",'True_Odds_Calculator_3-way'!A613)</f>
        <v>2.67</v>
      </c>
      <c r="B612" s="4">
        <f>IF('True_Odds_Calculator_3-way'!B613="","",'True_Odds_Calculator_3-way'!B613)</f>
        <v>3.27</v>
      </c>
      <c r="C612" s="4">
        <f>IF('True_Odds_Calculator_3-way'!C613="","",'True_Odds_Calculator_3-way'!C613)</f>
        <v>2.93</v>
      </c>
      <c r="D612" s="9">
        <f t="shared" si="130"/>
        <v>0.36697329701242221</v>
      </c>
      <c r="E612" s="9">
        <f t="shared" si="131"/>
        <v>0.29897581026555581</v>
      </c>
      <c r="F612" s="9">
        <f t="shared" si="132"/>
        <v>0.33405089272202187</v>
      </c>
      <c r="G612" s="9">
        <f t="shared" si="133"/>
        <v>1.0329304858597226</v>
      </c>
      <c r="H612" s="9">
        <f t="shared" si="134"/>
        <v>2.7249939113857367</v>
      </c>
      <c r="I612" s="9">
        <f t="shared" si="135"/>
        <v>3.3447522029015713</v>
      </c>
      <c r="J612" s="9">
        <f t="shared" si="136"/>
        <v>2.9935558377092648</v>
      </c>
      <c r="K612" s="11">
        <f t="shared" si="137"/>
        <v>0.37453183520599254</v>
      </c>
      <c r="L612" s="11">
        <f t="shared" si="138"/>
        <v>0.3058103975535168</v>
      </c>
      <c r="M612" s="11">
        <f t="shared" si="139"/>
        <v>0.34129692832764502</v>
      </c>
      <c r="N612" s="11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-0.28600458995094791</v>
      </c>
      <c r="O612" s="11">
        <f>0</f>
        <v>0</v>
      </c>
      <c r="P612" s="11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0.22946236576793644</v>
      </c>
      <c r="Q612" s="11">
        <f>2*'OddsRatio_working_3-way'!K612*'OddsRatio_working_3-way'!L612*'OddsRatio_working_3-way'!M612</f>
        <v>7.8181385270165743E-2</v>
      </c>
      <c r="R612" s="11">
        <f t="shared" si="140"/>
        <v>0</v>
      </c>
      <c r="S612" s="11">
        <f t="shared" si="141"/>
        <v>-0.80230308823816809</v>
      </c>
      <c r="T612" s="11">
        <f t="shared" si="142"/>
        <v>-0.27335709991078982</v>
      </c>
      <c r="U612" s="11">
        <f>'OddsRatio_working_3-way'!S612-'OddsRatio_working_3-way'!R612^2/3</f>
        <v>-0.80230308823816809</v>
      </c>
      <c r="V612" s="11">
        <f>'OddsRatio_working_3-way'!S612*'OddsRatio_working_3-way'!R612/3-2*'OddsRatio_working_3-way'!R612^3/27-'OddsRatio_working_3-way'!T612</f>
        <v>0.27335709991078982</v>
      </c>
      <c r="W612" s="11">
        <f>'OddsRatio_working_3-way'!V612^2+4*'OddsRatio_working_3-way'!U612^3/27</f>
        <v>-1.78473618768063E-3</v>
      </c>
      <c r="X612" s="11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0.13830115713481772</v>
      </c>
      <c r="Y612" s="11">
        <f>IF('OddsRatio_working_3-way'!W612&gt;=0,IF('OddsRatio_working_3-way'!V612+SQRT('OddsRatio_working_3-way'!W612)&gt;0,0,PI()),ACOS('OddsRatio_working_3-way'!V612/(2*'OddsRatio_working_3-way'!X612)))</f>
        <v>0.15333253445887318</v>
      </c>
      <c r="Z612" s="11">
        <f>'OddsRatio_working_3-way'!X612^(1/3)*COS('OddsRatio_working_3-way'!Y612/3)</f>
        <v>0.51646524292986129</v>
      </c>
      <c r="AA612" s="11">
        <f>'OddsRatio_working_3-way'!X612^(1/3)*COS(('OddsRatio_working_3-way'!Y612+2*PI())/3)</f>
        <v>-0.2811129993812066</v>
      </c>
      <c r="AB612" s="11">
        <f>'OddsRatio_working_3-way'!X612^(1/3)*COS(('OddsRatio_working_3-way'!Y612+4*PI())/3)</f>
        <v>-0.2353522435486548</v>
      </c>
      <c r="AC612" s="11">
        <f>'OddsRatio_working_3-way'!X612^(1/3)*SIN('OddsRatio_working_3-way'!Y612/3)</f>
        <v>2.6419984698244661E-2</v>
      </c>
      <c r="AD612" s="11">
        <f>'OddsRatio_working_3-way'!X612^(1/3)*SIN(('OddsRatio_working_3-way'!Y612+2*PI())/3)</f>
        <v>0.43406202819983902</v>
      </c>
      <c r="AE612" s="11">
        <f>'OddsRatio_working_3-way'!X612^(1/3)*SIN(('OddsRatio_working_3-way'!Y612+4*PI())/3)</f>
        <v>-0.46048201289808355</v>
      </c>
      <c r="AF612" s="11">
        <f>-'OddsRatio_working_3-way'!U612/(3*'OddsRatio_working_3-way'!X612^(1/3))*COS(('OddsRatio_working_3-way'!Y612)/3)</f>
        <v>0.51646524292986118</v>
      </c>
      <c r="AG612" s="11">
        <f>-'OddsRatio_working_3-way'!U612/(3*'OddsRatio_working_3-way'!X612^(1/3))*COS(('OddsRatio_working_3-way'!Y612+2*PI())/3)</f>
        <v>-0.28111299938120649</v>
      </c>
      <c r="AH612" s="11">
        <f>-'OddsRatio_working_3-way'!U612/(3*'OddsRatio_working_3-way'!X612^(1/3))*COS(('OddsRatio_working_3-way'!Y612+4*PI())/3)</f>
        <v>-0.23535224354865475</v>
      </c>
      <c r="AI612" s="11">
        <f>'OddsRatio_working_3-way'!U612/(3*'OddsRatio_working_3-way'!X612^(1/3))*SIN(('OddsRatio_working_3-way'!Y612)/3)</f>
        <v>-2.6419984698244654E-2</v>
      </c>
      <c r="AJ612" s="11">
        <f>'OddsRatio_working_3-way'!U612/(3*'OddsRatio_working_3-way'!X612^(1/3))*SIN(('OddsRatio_working_3-way'!Y612+2*PI())/3)</f>
        <v>-0.43406202819983897</v>
      </c>
      <c r="AK612" s="11">
        <f>'OddsRatio_working_3-way'!U612/(3*'OddsRatio_working_3-way'!X612^(1/3))*SIN(('OddsRatio_working_3-way'!Y612+4*PI())/3)</f>
        <v>0.46048201289808344</v>
      </c>
      <c r="AL612" s="11">
        <f>'OddsRatio_working_3-way'!Z612+'OddsRatio_working_3-way'!AF612</f>
        <v>1.0329304858597226</v>
      </c>
      <c r="AM612" s="11">
        <f>'OddsRatio_working_3-way'!AA612+'OddsRatio_working_3-way'!AG612</f>
        <v>-0.56222599876241308</v>
      </c>
      <c r="AN612" s="11">
        <f>'OddsRatio_working_3-way'!AB612+'OddsRatio_working_3-way'!AH612</f>
        <v>-0.47070448709730955</v>
      </c>
      <c r="AO612" s="11">
        <f>'OddsRatio_working_3-way'!AC612+'OddsRatio_working_3-way'!AI612</f>
        <v>0</v>
      </c>
      <c r="AP612" s="11">
        <f>'OddsRatio_working_3-way'!AD612+'OddsRatio_working_3-way'!AJ612</f>
        <v>0</v>
      </c>
      <c r="AQ612" s="11">
        <f>'OddsRatio_working_3-way'!AE612+'OddsRatio_working_3-way'!AK612</f>
        <v>0</v>
      </c>
      <c r="AR612" s="10">
        <f>IF(A612="","",IF(('OddsRatio_working_3-way'!X612=0),IF(Q612&gt;0,-Q612^(1/3),(-Q612)^(1/3)),'OddsRatio_working_3-way'!AL612-'OddsRatio_working_3-way'!R612/3))</f>
        <v>1.0329304858597226</v>
      </c>
      <c r="AS612" s="11">
        <f>IF(('OddsRatio_working_3-way'!X612=0),IF(Q612&gt;0,-Q612^(1/3),(-Q612)^(1/3)),'OddsRatio_working_3-way'!AM612-'OddsRatio_working_3-way'!R612/3)</f>
        <v>-0.56222599876241308</v>
      </c>
      <c r="AT612" s="11">
        <f>IF(('OddsRatio_working_3-way'!X612=0),IF(Q612&gt;0,-Q612^(1/3),(-Q612)^(1/3)),'OddsRatio_working_3-way'!AN612-'OddsRatio_working_3-way'!R612/3)</f>
        <v>-0.47070448709730955</v>
      </c>
      <c r="AU612" s="11">
        <f>IF(('OddsRatio_working_3-way'!X612=0),0,'OddsRatio_working_3-way'!AO612)</f>
        <v>0</v>
      </c>
      <c r="AV612" s="11">
        <f>IF(('OddsRatio_working_3-way'!X612=0),0,'OddsRatio_working_3-way'!AP612)</f>
        <v>0</v>
      </c>
      <c r="AW612" s="11">
        <f>IF(('OddsRatio_working_3-way'!X612=0),0,'OddsRatio_working_3-way'!AQ612)</f>
        <v>0</v>
      </c>
    </row>
    <row r="613" spans="1:49" x14ac:dyDescent="0.2">
      <c r="A613" s="4">
        <f>IF('True_Odds_Calculator_3-way'!A614="","",'True_Odds_Calculator_3-way'!A614)</f>
        <v>1.49</v>
      </c>
      <c r="B613" s="4">
        <f>IF('True_Odds_Calculator_3-way'!B614="","",'True_Odds_Calculator_3-way'!B614)</f>
        <v>4.47</v>
      </c>
      <c r="C613" s="4">
        <f>IF('True_Odds_Calculator_3-way'!C614="","",'True_Odds_Calculator_3-way'!C614)</f>
        <v>7.74</v>
      </c>
      <c r="D613" s="9">
        <f t="shared" si="130"/>
        <v>0.66053103382757627</v>
      </c>
      <c r="E613" s="9">
        <f t="shared" si="131"/>
        <v>0.21554104320071907</v>
      </c>
      <c r="F613" s="9">
        <f t="shared" si="132"/>
        <v>0.12392792297170463</v>
      </c>
      <c r="G613" s="9">
        <f t="shared" si="133"/>
        <v>1.0488436924766749</v>
      </c>
      <c r="H613" s="9">
        <f t="shared" si="134"/>
        <v>1.5139334093135706</v>
      </c>
      <c r="I613" s="9">
        <f t="shared" si="135"/>
        <v>4.6394876128940616</v>
      </c>
      <c r="J613" s="9">
        <f t="shared" si="136"/>
        <v>8.0692064872927887</v>
      </c>
      <c r="K613" s="11">
        <f t="shared" si="137"/>
        <v>0.67114093959731547</v>
      </c>
      <c r="L613" s="11">
        <f t="shared" si="138"/>
        <v>0.2237136465324385</v>
      </c>
      <c r="M613" s="11">
        <f t="shared" si="139"/>
        <v>0.12919896640826872</v>
      </c>
      <c r="N613" s="11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-0.22230575160518595</v>
      </c>
      <c r="O613" s="11">
        <f>0</f>
        <v>0</v>
      </c>
      <c r="P613" s="11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0.20756256333325457</v>
      </c>
      <c r="Q613" s="11">
        <f>2*'OddsRatio_working_3-way'!K613*'OddsRatio_working_3-way'!L613*'OddsRatio_working_3-way'!M613</f>
        <v>3.8796740809954128E-2</v>
      </c>
      <c r="R613" s="11">
        <f t="shared" si="140"/>
        <v>0</v>
      </c>
      <c r="S613" s="11">
        <f t="shared" si="141"/>
        <v>-0.93368058106694773</v>
      </c>
      <c r="T613" s="11">
        <f t="shared" si="142"/>
        <v>-0.17451973477886876</v>
      </c>
      <c r="U613" s="11">
        <f>'OddsRatio_working_3-way'!S613-'OddsRatio_working_3-way'!R613^2/3</f>
        <v>-0.93368058106694773</v>
      </c>
      <c r="V613" s="11">
        <f>'OddsRatio_working_3-way'!S613*'OddsRatio_working_3-way'!R613/3-2*'OddsRatio_working_3-way'!R613^3/27-'OddsRatio_working_3-way'!T613</f>
        <v>0.17451973477886876</v>
      </c>
      <c r="W613" s="11">
        <f>'OddsRatio_working_3-way'!V613^2+4*'OddsRatio_working_3-way'!U613^3/27</f>
        <v>-9.0127284214617784E-2</v>
      </c>
      <c r="X613" s="11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0.17362633875790884</v>
      </c>
      <c r="Y613" s="11">
        <f>IF('OddsRatio_working_3-way'!W613&gt;=0,IF('OddsRatio_working_3-way'!V613+SQRT('OddsRatio_working_3-way'!W613)&gt;0,0,PI()),ACOS('OddsRatio_working_3-way'!V613/(2*'OddsRatio_working_3-way'!X613)))</f>
        <v>1.0442242333045102</v>
      </c>
      <c r="Z613" s="11">
        <f>'OddsRatio_working_3-way'!X613^(1/3)*COS('OddsRatio_working_3-way'!Y613/3)</f>
        <v>0.52442184623833754</v>
      </c>
      <c r="AA613" s="11">
        <f>'OddsRatio_working_3-way'!X613^(1/3)*COS(('OddsRatio_working_3-way'!Y613+2*PI())/3)</f>
        <v>-0.42700303657644884</v>
      </c>
      <c r="AB613" s="11">
        <f>'OddsRatio_working_3-way'!X613^(1/3)*COS(('OddsRatio_working_3-way'!Y613+4*PI())/3)</f>
        <v>-9.74188096618889E-2</v>
      </c>
      <c r="AC613" s="11">
        <f>'OddsRatio_working_3-way'!X613^(1/3)*SIN('OddsRatio_working_3-way'!Y613/3)</f>
        <v>0.19028554212977597</v>
      </c>
      <c r="AD613" s="11">
        <f>'OddsRatio_working_3-way'!X613^(1/3)*SIN(('OddsRatio_working_3-way'!Y613+2*PI())/3)</f>
        <v>0.35901987007704911</v>
      </c>
      <c r="AE613" s="11">
        <f>'OddsRatio_working_3-way'!X613^(1/3)*SIN(('OddsRatio_working_3-way'!Y613+4*PI())/3)</f>
        <v>-0.54930541220682505</v>
      </c>
      <c r="AF613" s="11">
        <f>-'OddsRatio_working_3-way'!U613/(3*'OddsRatio_working_3-way'!X613^(1/3))*COS(('OddsRatio_working_3-way'!Y613)/3)</f>
        <v>0.52442184623833743</v>
      </c>
      <c r="AG613" s="11">
        <f>-'OddsRatio_working_3-way'!U613/(3*'OddsRatio_working_3-way'!X613^(1/3))*COS(('OddsRatio_working_3-way'!Y613+2*PI())/3)</f>
        <v>-0.42700303657644872</v>
      </c>
      <c r="AH613" s="11">
        <f>-'OddsRatio_working_3-way'!U613/(3*'OddsRatio_working_3-way'!X613^(1/3))*COS(('OddsRatio_working_3-way'!Y613+4*PI())/3)</f>
        <v>-9.7418809661888886E-2</v>
      </c>
      <c r="AI613" s="11">
        <f>'OddsRatio_working_3-way'!U613/(3*'OddsRatio_working_3-way'!X613^(1/3))*SIN(('OddsRatio_working_3-way'!Y613)/3)</f>
        <v>-0.19028554212977594</v>
      </c>
      <c r="AJ613" s="11">
        <f>'OddsRatio_working_3-way'!U613/(3*'OddsRatio_working_3-way'!X613^(1/3))*SIN(('OddsRatio_working_3-way'!Y613+2*PI())/3)</f>
        <v>-0.35901987007704905</v>
      </c>
      <c r="AK613" s="11">
        <f>'OddsRatio_working_3-way'!U613/(3*'OddsRatio_working_3-way'!X613^(1/3))*SIN(('OddsRatio_working_3-way'!Y613+4*PI())/3)</f>
        <v>0.54930541220682494</v>
      </c>
      <c r="AL613" s="11">
        <f>'OddsRatio_working_3-way'!Z613+'OddsRatio_working_3-way'!AF613</f>
        <v>1.0488436924766749</v>
      </c>
      <c r="AM613" s="11">
        <f>'OddsRatio_working_3-way'!AA613+'OddsRatio_working_3-way'!AG613</f>
        <v>-0.85400607315289756</v>
      </c>
      <c r="AN613" s="11">
        <f>'OddsRatio_working_3-way'!AB613+'OddsRatio_working_3-way'!AH613</f>
        <v>-0.1948376193237778</v>
      </c>
      <c r="AO613" s="11">
        <f>'OddsRatio_working_3-way'!AC613+'OddsRatio_working_3-way'!AI613</f>
        <v>0</v>
      </c>
      <c r="AP613" s="11">
        <f>'OddsRatio_working_3-way'!AD613+'OddsRatio_working_3-way'!AJ613</f>
        <v>0</v>
      </c>
      <c r="AQ613" s="11">
        <f>'OddsRatio_working_3-way'!AE613+'OddsRatio_working_3-way'!AK613</f>
        <v>0</v>
      </c>
      <c r="AR613" s="10">
        <f>IF(A613="","",IF(('OddsRatio_working_3-way'!X613=0),IF(Q613&gt;0,-Q613^(1/3),(-Q613)^(1/3)),'OddsRatio_working_3-way'!AL613-'OddsRatio_working_3-way'!R613/3))</f>
        <v>1.0488436924766749</v>
      </c>
      <c r="AS613" s="11">
        <f>IF(('OddsRatio_working_3-way'!X613=0),IF(Q613&gt;0,-Q613^(1/3),(-Q613)^(1/3)),'OddsRatio_working_3-way'!AM613-'OddsRatio_working_3-way'!R613/3)</f>
        <v>-0.85400607315289756</v>
      </c>
      <c r="AT613" s="11">
        <f>IF(('OddsRatio_working_3-way'!X613=0),IF(Q613&gt;0,-Q613^(1/3),(-Q613)^(1/3)),'OddsRatio_working_3-way'!AN613-'OddsRatio_working_3-way'!R613/3)</f>
        <v>-0.1948376193237778</v>
      </c>
      <c r="AU613" s="11">
        <f>IF(('OddsRatio_working_3-way'!X613=0),0,'OddsRatio_working_3-way'!AO613)</f>
        <v>0</v>
      </c>
      <c r="AV613" s="11">
        <f>IF(('OddsRatio_working_3-way'!X613=0),0,'OddsRatio_working_3-way'!AP613)</f>
        <v>0</v>
      </c>
      <c r="AW613" s="11">
        <f>IF(('OddsRatio_working_3-way'!X613=0),0,'OddsRatio_working_3-way'!AQ613)</f>
        <v>0</v>
      </c>
    </row>
    <row r="614" spans="1:49" x14ac:dyDescent="0.2">
      <c r="A614" s="4">
        <f>IF('True_Odds_Calculator_3-way'!A615="","",'True_Odds_Calculator_3-way'!A615)</f>
        <v>1.65</v>
      </c>
      <c r="B614" s="4">
        <f>IF('True_Odds_Calculator_3-way'!B615="","",'True_Odds_Calculator_3-way'!B615)</f>
        <v>3.98</v>
      </c>
      <c r="C614" s="4">
        <f>IF('True_Odds_Calculator_3-way'!C615="","",'True_Odds_Calculator_3-way'!C615)</f>
        <v>5.96</v>
      </c>
      <c r="D614" s="9">
        <f t="shared" si="130"/>
        <v>0.59537540636147002</v>
      </c>
      <c r="E614" s="9">
        <f t="shared" si="131"/>
        <v>0.24296836682666836</v>
      </c>
      <c r="F614" s="9">
        <f t="shared" si="132"/>
        <v>0.16165622681186168</v>
      </c>
      <c r="G614" s="9">
        <f t="shared" si="133"/>
        <v>1.0455577576386652</v>
      </c>
      <c r="H614" s="9">
        <f t="shared" si="134"/>
        <v>1.6796125424651325</v>
      </c>
      <c r="I614" s="9">
        <f t="shared" si="135"/>
        <v>4.1157621177632224</v>
      </c>
      <c r="J614" s="9">
        <f t="shared" si="136"/>
        <v>6.1859664778877796</v>
      </c>
      <c r="K614" s="11">
        <f t="shared" si="137"/>
        <v>0.60606060606060608</v>
      </c>
      <c r="L614" s="11">
        <f t="shared" si="138"/>
        <v>0.25125628140703515</v>
      </c>
      <c r="M614" s="11">
        <f t="shared" si="139"/>
        <v>0.16778523489932887</v>
      </c>
      <c r="N614" s="11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-0.24546977310796403</v>
      </c>
      <c r="O614" s="11">
        <f>0</f>
        <v>0</v>
      </c>
      <c r="P614" s="11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0.21947238735879926</v>
      </c>
      <c r="Q614" s="11">
        <f>2*'OddsRatio_working_3-way'!K614*'OddsRatio_working_3-way'!L614*'OddsRatio_working_3-way'!M614</f>
        <v>5.1099508116134874E-2</v>
      </c>
      <c r="R614" s="11">
        <f t="shared" si="140"/>
        <v>0</v>
      </c>
      <c r="S614" s="11">
        <f t="shared" si="141"/>
        <v>-0.89409129515213082</v>
      </c>
      <c r="T614" s="11">
        <f t="shared" si="142"/>
        <v>-0.20817026662447752</v>
      </c>
      <c r="U614" s="11">
        <f>'OddsRatio_working_3-way'!S614-'OddsRatio_working_3-way'!R614^2/3</f>
        <v>-0.89409129515213082</v>
      </c>
      <c r="V614" s="11">
        <f>'OddsRatio_working_3-way'!S614*'OddsRatio_working_3-way'!R614/3-2*'OddsRatio_working_3-way'!R614^3/27-'OddsRatio_working_3-way'!T614</f>
        <v>0.20817026662447752</v>
      </c>
      <c r="W614" s="11">
        <f>'OddsRatio_working_3-way'!V614^2+4*'OddsRatio_working_3-way'!U614^3/27</f>
        <v>-6.2551940904061742E-2</v>
      </c>
      <c r="X614" s="11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0.16270126060557108</v>
      </c>
      <c r="Y614" s="11">
        <f>IF('OddsRatio_working_3-way'!W614&gt;=0,IF('OddsRatio_working_3-way'!V614+SQRT('OddsRatio_working_3-way'!W614)&gt;0,0,PI()),ACOS('OddsRatio_working_3-way'!V614/(2*'OddsRatio_working_3-way'!X614)))</f>
        <v>0.87664735466326327</v>
      </c>
      <c r="Z614" s="11">
        <f>'OddsRatio_working_3-way'!X614^(1/3)*COS('OddsRatio_working_3-way'!Y614/3)</f>
        <v>0.5227788788193326</v>
      </c>
      <c r="AA614" s="11">
        <f>'OddsRatio_working_3-way'!X614^(1/3)*COS(('OddsRatio_working_3-way'!Y614+2*PI())/3)</f>
        <v>-0.39758601309393277</v>
      </c>
      <c r="AB614" s="11">
        <f>'OddsRatio_working_3-way'!X614^(1/3)*COS(('OddsRatio_working_3-way'!Y614+4*PI())/3)</f>
        <v>-0.1251928657254</v>
      </c>
      <c r="AC614" s="11">
        <f>'OddsRatio_working_3-way'!X614^(1/3)*SIN('OddsRatio_working_3-way'!Y614/3)</f>
        <v>0.15726625695863194</v>
      </c>
      <c r="AD614" s="11">
        <f>'OddsRatio_working_3-way'!X614^(1/3)*SIN(('OddsRatio_working_3-way'!Y614+2*PI())/3)</f>
        <v>0.37410666114017277</v>
      </c>
      <c r="AE614" s="11">
        <f>'OddsRatio_working_3-way'!X614^(1/3)*SIN(('OddsRatio_working_3-way'!Y614+4*PI())/3)</f>
        <v>-0.5313729180988046</v>
      </c>
      <c r="AF614" s="11">
        <f>-'OddsRatio_working_3-way'!U614/(3*'OddsRatio_working_3-way'!X614^(1/3))*COS(('OddsRatio_working_3-way'!Y614)/3)</f>
        <v>0.5227788788193326</v>
      </c>
      <c r="AG614" s="11">
        <f>-'OddsRatio_working_3-way'!U614/(3*'OddsRatio_working_3-way'!X614^(1/3))*COS(('OddsRatio_working_3-way'!Y614+2*PI())/3)</f>
        <v>-0.39758601309393266</v>
      </c>
      <c r="AH614" s="11">
        <f>-'OddsRatio_working_3-way'!U614/(3*'OddsRatio_working_3-way'!X614^(1/3))*COS(('OddsRatio_working_3-way'!Y614+4*PI())/3)</f>
        <v>-0.12519286572539998</v>
      </c>
      <c r="AI614" s="11">
        <f>'OddsRatio_working_3-way'!U614/(3*'OddsRatio_working_3-way'!X614^(1/3))*SIN(('OddsRatio_working_3-way'!Y614)/3)</f>
        <v>-0.15726625695863192</v>
      </c>
      <c r="AJ614" s="11">
        <f>'OddsRatio_working_3-way'!U614/(3*'OddsRatio_working_3-way'!X614^(1/3))*SIN(('OddsRatio_working_3-way'!Y614+2*PI())/3)</f>
        <v>-0.37410666114017271</v>
      </c>
      <c r="AK614" s="11">
        <f>'OddsRatio_working_3-way'!U614/(3*'OddsRatio_working_3-way'!X614^(1/3))*SIN(('OddsRatio_working_3-way'!Y614+4*PI())/3)</f>
        <v>0.53137291809880449</v>
      </c>
      <c r="AL614" s="11">
        <f>'OddsRatio_working_3-way'!Z614+'OddsRatio_working_3-way'!AF614</f>
        <v>1.0455577576386652</v>
      </c>
      <c r="AM614" s="11">
        <f>'OddsRatio_working_3-way'!AA614+'OddsRatio_working_3-way'!AG614</f>
        <v>-0.79517202618786542</v>
      </c>
      <c r="AN614" s="11">
        <f>'OddsRatio_working_3-way'!AB614+'OddsRatio_working_3-way'!AH614</f>
        <v>-0.25038573145080001</v>
      </c>
      <c r="AO614" s="11">
        <f>'OddsRatio_working_3-way'!AC614+'OddsRatio_working_3-way'!AI614</f>
        <v>0</v>
      </c>
      <c r="AP614" s="11">
        <f>'OddsRatio_working_3-way'!AD614+'OddsRatio_working_3-way'!AJ614</f>
        <v>0</v>
      </c>
      <c r="AQ614" s="11">
        <f>'OddsRatio_working_3-way'!AE614+'OddsRatio_working_3-way'!AK614</f>
        <v>0</v>
      </c>
      <c r="AR614" s="10">
        <f>IF(A614="","",IF(('OddsRatio_working_3-way'!X614=0),IF(Q614&gt;0,-Q614^(1/3),(-Q614)^(1/3)),'OddsRatio_working_3-way'!AL614-'OddsRatio_working_3-way'!R614/3))</f>
        <v>1.0455577576386652</v>
      </c>
      <c r="AS614" s="11">
        <f>IF(('OddsRatio_working_3-way'!X614=0),IF(Q614&gt;0,-Q614^(1/3),(-Q614)^(1/3)),'OddsRatio_working_3-way'!AM614-'OddsRatio_working_3-way'!R614/3)</f>
        <v>-0.79517202618786542</v>
      </c>
      <c r="AT614" s="11">
        <f>IF(('OddsRatio_working_3-way'!X614=0),IF(Q614&gt;0,-Q614^(1/3),(-Q614)^(1/3)),'OddsRatio_working_3-way'!AN614-'OddsRatio_working_3-way'!R614/3)</f>
        <v>-0.25038573145080001</v>
      </c>
      <c r="AU614" s="11">
        <f>IF(('OddsRatio_working_3-way'!X614=0),0,'OddsRatio_working_3-way'!AO614)</f>
        <v>0</v>
      </c>
      <c r="AV614" s="11">
        <f>IF(('OddsRatio_working_3-way'!X614=0),0,'OddsRatio_working_3-way'!AP614)</f>
        <v>0</v>
      </c>
      <c r="AW614" s="11">
        <f>IF(('OddsRatio_working_3-way'!X614=0),0,'OddsRatio_working_3-way'!AQ614)</f>
        <v>0</v>
      </c>
    </row>
    <row r="615" spans="1:49" x14ac:dyDescent="0.2">
      <c r="A615" s="4">
        <f>IF('True_Odds_Calculator_3-way'!A616="","",'True_Odds_Calculator_3-way'!A616)</f>
        <v>2.2000000000000002</v>
      </c>
      <c r="B615" s="4">
        <f>IF('True_Odds_Calculator_3-way'!B616="","",'True_Odds_Calculator_3-way'!B616)</f>
        <v>2.92</v>
      </c>
      <c r="C615" s="4">
        <f>IF('True_Odds_Calculator_3-way'!C616="","",'True_Odds_Calculator_3-way'!C616)</f>
        <v>4.2</v>
      </c>
      <c r="D615" s="9">
        <f t="shared" si="130"/>
        <v>0.44117672236470212</v>
      </c>
      <c r="E615" s="9">
        <f t="shared" si="131"/>
        <v>0.33039670170477098</v>
      </c>
      <c r="F615" s="9">
        <f t="shared" si="132"/>
        <v>0.22842657593052682</v>
      </c>
      <c r="G615" s="9">
        <f t="shared" si="133"/>
        <v>1.0555544775798902</v>
      </c>
      <c r="H615" s="9">
        <f t="shared" si="134"/>
        <v>2.2666653730958686</v>
      </c>
      <c r="I615" s="9">
        <f t="shared" si="135"/>
        <v>3.0266645969533896</v>
      </c>
      <c r="J615" s="9">
        <f t="shared" si="136"/>
        <v>4.3777743282556489</v>
      </c>
      <c r="K615" s="11">
        <f t="shared" si="137"/>
        <v>0.45454545454545453</v>
      </c>
      <c r="L615" s="11">
        <f t="shared" si="138"/>
        <v>0.34246575342465752</v>
      </c>
      <c r="M615" s="11">
        <f t="shared" si="139"/>
        <v>0.23809523809523808</v>
      </c>
      <c r="N615" s="11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-0.27326098558975287</v>
      </c>
      <c r="O615" s="11">
        <f>0</f>
        <v>0</v>
      </c>
      <c r="P615" s="11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0.23424064519954929</v>
      </c>
      <c r="Q615" s="11">
        <f>2*'OddsRatio_working_3-way'!K615*'OddsRatio_working_3-way'!L615*'OddsRatio_working_3-way'!M615</f>
        <v>7.4126786455553567E-2</v>
      </c>
      <c r="R615" s="11">
        <f t="shared" si="140"/>
        <v>0</v>
      </c>
      <c r="S615" s="11">
        <f t="shared" si="141"/>
        <v>-0.85720486111111061</v>
      </c>
      <c r="T615" s="11">
        <f t="shared" si="142"/>
        <v>-0.27126736111111094</v>
      </c>
      <c r="U615" s="11">
        <f>'OddsRatio_working_3-way'!S615-'OddsRatio_working_3-way'!R615^2/3</f>
        <v>-0.85720486111111061</v>
      </c>
      <c r="V615" s="11">
        <f>'OddsRatio_working_3-way'!S615*'OddsRatio_working_3-way'!R615/3-2*'OddsRatio_working_3-way'!R615^3/27-'OddsRatio_working_3-way'!T615</f>
        <v>0.27126736111111094</v>
      </c>
      <c r="W615" s="11">
        <f>'OddsRatio_working_3-way'!V615^2+4*'OddsRatio_working_3-way'!U615^3/27</f>
        <v>-1.9728727095532708E-2</v>
      </c>
      <c r="X615" s="11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0.15273728122148056</v>
      </c>
      <c r="Y615" s="11">
        <f>IF('OddsRatio_working_3-way'!W615&gt;=0,IF('OddsRatio_working_3-way'!V615+SQRT('OddsRatio_working_3-way'!W615)&gt;0,0,PI()),ACOS('OddsRatio_working_3-way'!V615/(2*'OddsRatio_working_3-way'!X615)))</f>
        <v>0.47777654027286087</v>
      </c>
      <c r="Z615" s="11">
        <f>'OddsRatio_working_3-way'!X615^(1/3)*COS('OddsRatio_working_3-way'!Y615/3)</f>
        <v>0.52777723878994509</v>
      </c>
      <c r="AA615" s="11">
        <f>'OddsRatio_working_3-way'!X615^(1/3)*COS(('OddsRatio_working_3-way'!Y615+2*PI())/3)</f>
        <v>-0.33730254817707533</v>
      </c>
      <c r="AB615" s="11">
        <f>'OddsRatio_working_3-way'!X615^(1/3)*COS(('OddsRatio_working_3-way'!Y615+4*PI())/3)</f>
        <v>-0.19047469061286967</v>
      </c>
      <c r="AC615" s="11">
        <f>'OddsRatio_working_3-way'!X615^(1/3)*SIN('OddsRatio_working_3-way'!Y615/3)</f>
        <v>8.4771103089230179E-2</v>
      </c>
      <c r="AD615" s="11">
        <f>'OddsRatio_working_3-way'!X615^(1/3)*SIN(('OddsRatio_working_3-way'!Y615+2*PI())/3)</f>
        <v>0.41468294478668322</v>
      </c>
      <c r="AE615" s="11">
        <f>'OddsRatio_working_3-way'!X615^(1/3)*SIN(('OddsRatio_working_3-way'!Y615+4*PI())/3)</f>
        <v>-0.49945404787591341</v>
      </c>
      <c r="AF615" s="11">
        <f>-'OddsRatio_working_3-way'!U615/(3*'OddsRatio_working_3-way'!X615^(1/3))*COS(('OddsRatio_working_3-way'!Y615)/3)</f>
        <v>0.52777723878994498</v>
      </c>
      <c r="AG615" s="11">
        <f>-'OddsRatio_working_3-way'!U615/(3*'OddsRatio_working_3-way'!X615^(1/3))*COS(('OddsRatio_working_3-way'!Y615+2*PI())/3)</f>
        <v>-0.33730254817707522</v>
      </c>
      <c r="AH615" s="11">
        <f>-'OddsRatio_working_3-way'!U615/(3*'OddsRatio_working_3-way'!X615^(1/3))*COS(('OddsRatio_working_3-way'!Y615+4*PI())/3)</f>
        <v>-0.19047469061286962</v>
      </c>
      <c r="AI615" s="11">
        <f>'OddsRatio_working_3-way'!U615/(3*'OddsRatio_working_3-way'!X615^(1/3))*SIN(('OddsRatio_working_3-way'!Y615)/3)</f>
        <v>-8.4771103089230165E-2</v>
      </c>
      <c r="AJ615" s="11">
        <f>'OddsRatio_working_3-way'!U615/(3*'OddsRatio_working_3-way'!X615^(1/3))*SIN(('OddsRatio_working_3-way'!Y615+2*PI())/3)</f>
        <v>-0.41468294478668311</v>
      </c>
      <c r="AK615" s="11">
        <f>'OddsRatio_working_3-way'!U615/(3*'OddsRatio_working_3-way'!X615^(1/3))*SIN(('OddsRatio_working_3-way'!Y615+4*PI())/3)</f>
        <v>0.4994540478759133</v>
      </c>
      <c r="AL615" s="11">
        <f>'OddsRatio_working_3-way'!Z615+'OddsRatio_working_3-way'!AF615</f>
        <v>1.0555544775798902</v>
      </c>
      <c r="AM615" s="11">
        <f>'OddsRatio_working_3-way'!AA615+'OddsRatio_working_3-way'!AG615</f>
        <v>-0.67460509635415056</v>
      </c>
      <c r="AN615" s="11">
        <f>'OddsRatio_working_3-way'!AB615+'OddsRatio_working_3-way'!AH615</f>
        <v>-0.38094938122573929</v>
      </c>
      <c r="AO615" s="11">
        <f>'OddsRatio_working_3-way'!AC615+'OddsRatio_working_3-way'!AI615</f>
        <v>0</v>
      </c>
      <c r="AP615" s="11">
        <f>'OddsRatio_working_3-way'!AD615+'OddsRatio_working_3-way'!AJ615</f>
        <v>0</v>
      </c>
      <c r="AQ615" s="11">
        <f>'OddsRatio_working_3-way'!AE615+'OddsRatio_working_3-way'!AK615</f>
        <v>0</v>
      </c>
      <c r="AR615" s="10">
        <f>IF(A615="","",IF(('OddsRatio_working_3-way'!X615=0),IF(Q615&gt;0,-Q615^(1/3),(-Q615)^(1/3)),'OddsRatio_working_3-way'!AL615-'OddsRatio_working_3-way'!R615/3))</f>
        <v>1.0555544775798902</v>
      </c>
      <c r="AS615" s="11">
        <f>IF(('OddsRatio_working_3-way'!X615=0),IF(Q615&gt;0,-Q615^(1/3),(-Q615)^(1/3)),'OddsRatio_working_3-way'!AM615-'OddsRatio_working_3-way'!R615/3)</f>
        <v>-0.67460509635415056</v>
      </c>
      <c r="AT615" s="11">
        <f>IF(('OddsRatio_working_3-way'!X615=0),IF(Q615&gt;0,-Q615^(1/3),(-Q615)^(1/3)),'OddsRatio_working_3-way'!AN615-'OddsRatio_working_3-way'!R615/3)</f>
        <v>-0.38094938122573929</v>
      </c>
      <c r="AU615" s="11">
        <f>IF(('OddsRatio_working_3-way'!X615=0),0,'OddsRatio_working_3-way'!AO615)</f>
        <v>0</v>
      </c>
      <c r="AV615" s="11">
        <f>IF(('OddsRatio_working_3-way'!X615=0),0,'OddsRatio_working_3-way'!AP615)</f>
        <v>0</v>
      </c>
      <c r="AW615" s="11">
        <f>IF(('OddsRatio_working_3-way'!X615=0),0,'OddsRatio_working_3-way'!AQ615)</f>
        <v>0</v>
      </c>
    </row>
    <row r="616" spans="1:49" x14ac:dyDescent="0.2">
      <c r="A616" s="4">
        <f>IF('True_Odds_Calculator_3-way'!A617="","",'True_Odds_Calculator_3-way'!A617)</f>
        <v>3.05</v>
      </c>
      <c r="B616" s="4">
        <f>IF('True_Odds_Calculator_3-way'!B617="","",'True_Odds_Calculator_3-way'!B617)</f>
        <v>2.9</v>
      </c>
      <c r="C616" s="4">
        <f>IF('True_Odds_Calculator_3-way'!C617="","",'True_Odds_Calculator_3-way'!C617)</f>
        <v>2.78</v>
      </c>
      <c r="D616" s="9">
        <f t="shared" si="130"/>
        <v>0.31732176509960508</v>
      </c>
      <c r="E616" s="9">
        <f t="shared" si="131"/>
        <v>0.33400605772910852</v>
      </c>
      <c r="F616" s="9">
        <f t="shared" si="132"/>
        <v>0.34867217717128618</v>
      </c>
      <c r="G616" s="9">
        <f t="shared" si="133"/>
        <v>1.0494514078402823</v>
      </c>
      <c r="H616" s="9">
        <f t="shared" si="134"/>
        <v>3.1513753860725786</v>
      </c>
      <c r="I616" s="9">
        <f t="shared" si="135"/>
        <v>2.9939576748965364</v>
      </c>
      <c r="J616" s="9">
        <f t="shared" si="136"/>
        <v>2.8680235059557022</v>
      </c>
      <c r="K616" s="11">
        <f t="shared" si="137"/>
        <v>0.32786885245901642</v>
      </c>
      <c r="L616" s="11">
        <f t="shared" si="138"/>
        <v>0.34482758620689657</v>
      </c>
      <c r="M616" s="11">
        <f t="shared" si="139"/>
        <v>0.35971223021582738</v>
      </c>
      <c r="N616" s="11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-0.28195826606097807</v>
      </c>
      <c r="O616" s="11">
        <f>0</f>
        <v>0</v>
      </c>
      <c r="P616" s="11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0.23303008243490003</v>
      </c>
      <c r="Q616" s="11">
        <f>2*'OddsRatio_working_3-way'!K616*'OddsRatio_working_3-way'!L616*'OddsRatio_working_3-way'!M616</f>
        <v>8.1336852507818524E-2</v>
      </c>
      <c r="R616" s="11">
        <f t="shared" si="140"/>
        <v>0</v>
      </c>
      <c r="S616" s="11">
        <f t="shared" si="141"/>
        <v>-0.82647012159063105</v>
      </c>
      <c r="T616" s="11">
        <f t="shared" si="142"/>
        <v>-0.28847124662849255</v>
      </c>
      <c r="U616" s="11">
        <f>'OddsRatio_working_3-way'!S616-'OddsRatio_working_3-way'!R616^2/3</f>
        <v>-0.82647012159063105</v>
      </c>
      <c r="V616" s="11">
        <f>'OddsRatio_working_3-way'!S616*'OddsRatio_working_3-way'!R616/3-2*'OddsRatio_working_3-way'!R616^3/27-'OddsRatio_working_3-way'!T616</f>
        <v>0.28847124662849255</v>
      </c>
      <c r="W616" s="11">
        <f>'OddsRatio_working_3-way'!V616^2+4*'OddsRatio_working_3-way'!U616^3/27</f>
        <v>-4.1734458156224286E-4</v>
      </c>
      <c r="X616" s="11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0.14459685742864437</v>
      </c>
      <c r="Y616" s="11">
        <f>IF('OddsRatio_working_3-way'!W616&gt;=0,IF('OddsRatio_working_3-way'!V616+SQRT('OddsRatio_working_3-way'!W616)&gt;0,0,PI()),ACOS('OddsRatio_working_3-way'!V616/(2*'OddsRatio_working_3-way'!X616)))</f>
        <v>7.0700161255147886E-2</v>
      </c>
      <c r="Z616" s="11">
        <f>'OddsRatio_working_3-way'!X616^(1/3)*COS('OddsRatio_working_3-way'!Y616/3)</f>
        <v>0.52472570392014117</v>
      </c>
      <c r="AA616" s="11">
        <f>'OddsRatio_working_3-way'!X616^(1/3)*COS(('OddsRatio_working_3-way'!Y616+2*PI())/3)</f>
        <v>-0.27307416055389239</v>
      </c>
      <c r="AB616" s="11">
        <f>'OddsRatio_working_3-way'!X616^(1/3)*COS(('OddsRatio_working_3-way'!Y616+4*PI())/3)</f>
        <v>-0.25165154336624868</v>
      </c>
      <c r="AC616" s="11">
        <f>'OddsRatio_working_3-way'!X616^(1/3)*SIN('OddsRatio_working_3-way'!Y616/3)</f>
        <v>1.2368353800032308E-2</v>
      </c>
      <c r="AD616" s="11">
        <f>'OddsRatio_working_3-way'!X616^(1/3)*SIN(('OddsRatio_working_3-way'!Y616+2*PI())/3)</f>
        <v>0.44824161271349788</v>
      </c>
      <c r="AE616" s="11">
        <f>'OddsRatio_working_3-way'!X616^(1/3)*SIN(('OddsRatio_working_3-way'!Y616+4*PI())/3)</f>
        <v>-0.46060996651353031</v>
      </c>
      <c r="AF616" s="11">
        <f>-'OddsRatio_working_3-way'!U616/(3*'OddsRatio_working_3-way'!X616^(1/3))*COS(('OddsRatio_working_3-way'!Y616)/3)</f>
        <v>0.52472570392014106</v>
      </c>
      <c r="AG616" s="11">
        <f>-'OddsRatio_working_3-way'!U616/(3*'OddsRatio_working_3-way'!X616^(1/3))*COS(('OddsRatio_working_3-way'!Y616+2*PI())/3)</f>
        <v>-0.27307416055389233</v>
      </c>
      <c r="AH616" s="11">
        <f>-'OddsRatio_working_3-way'!U616/(3*'OddsRatio_working_3-way'!X616^(1/3))*COS(('OddsRatio_working_3-way'!Y616+4*PI())/3)</f>
        <v>-0.25165154336624868</v>
      </c>
      <c r="AI616" s="11">
        <f>'OddsRatio_working_3-way'!U616/(3*'OddsRatio_working_3-way'!X616^(1/3))*SIN(('OddsRatio_working_3-way'!Y616)/3)</f>
        <v>-1.2368353800032306E-2</v>
      </c>
      <c r="AJ616" s="11">
        <f>'OddsRatio_working_3-way'!U616/(3*'OddsRatio_working_3-way'!X616^(1/3))*SIN(('OddsRatio_working_3-way'!Y616+2*PI())/3)</f>
        <v>-0.44824161271349783</v>
      </c>
      <c r="AK616" s="11">
        <f>'OddsRatio_working_3-way'!U616/(3*'OddsRatio_working_3-way'!X616^(1/3))*SIN(('OddsRatio_working_3-way'!Y616+4*PI())/3)</f>
        <v>0.4606099665135302</v>
      </c>
      <c r="AL616" s="11">
        <f>'OddsRatio_working_3-way'!Z616+'OddsRatio_working_3-way'!AF616</f>
        <v>1.0494514078402823</v>
      </c>
      <c r="AM616" s="11">
        <f>'OddsRatio_working_3-way'!AA616+'OddsRatio_working_3-way'!AG616</f>
        <v>-0.54614832110778466</v>
      </c>
      <c r="AN616" s="11">
        <f>'OddsRatio_working_3-way'!AB616+'OddsRatio_working_3-way'!AH616</f>
        <v>-0.50330308673249735</v>
      </c>
      <c r="AO616" s="11">
        <f>'OddsRatio_working_3-way'!AC616+'OddsRatio_working_3-way'!AI616</f>
        <v>0</v>
      </c>
      <c r="AP616" s="11">
        <f>'OddsRatio_working_3-way'!AD616+'OddsRatio_working_3-way'!AJ616</f>
        <v>0</v>
      </c>
      <c r="AQ616" s="11">
        <f>'OddsRatio_working_3-way'!AE616+'OddsRatio_working_3-way'!AK616</f>
        <v>0</v>
      </c>
      <c r="AR616" s="10">
        <f>IF(A616="","",IF(('OddsRatio_working_3-way'!X616=0),IF(Q616&gt;0,-Q616^(1/3),(-Q616)^(1/3)),'OddsRatio_working_3-way'!AL616-'OddsRatio_working_3-way'!R616/3))</f>
        <v>1.0494514078402823</v>
      </c>
      <c r="AS616" s="11">
        <f>IF(('OddsRatio_working_3-way'!X616=0),IF(Q616&gt;0,-Q616^(1/3),(-Q616)^(1/3)),'OddsRatio_working_3-way'!AM616-'OddsRatio_working_3-way'!R616/3)</f>
        <v>-0.54614832110778466</v>
      </c>
      <c r="AT616" s="11">
        <f>IF(('OddsRatio_working_3-way'!X616=0),IF(Q616&gt;0,-Q616^(1/3),(-Q616)^(1/3)),'OddsRatio_working_3-way'!AN616-'OddsRatio_working_3-way'!R616/3)</f>
        <v>-0.50330308673249735</v>
      </c>
      <c r="AU616" s="11">
        <f>IF(('OddsRatio_working_3-way'!X616=0),0,'OddsRatio_working_3-way'!AO616)</f>
        <v>0</v>
      </c>
      <c r="AV616" s="11">
        <f>IF(('OddsRatio_working_3-way'!X616=0),0,'OddsRatio_working_3-way'!AP616)</f>
        <v>0</v>
      </c>
      <c r="AW616" s="11">
        <f>IF(('OddsRatio_working_3-way'!X616=0),0,'OddsRatio_working_3-way'!AQ616)</f>
        <v>0</v>
      </c>
    </row>
    <row r="617" spans="1:49" x14ac:dyDescent="0.2">
      <c r="A617" s="4">
        <f>IF('True_Odds_Calculator_3-way'!A618="","",'True_Odds_Calculator_3-way'!A618)</f>
        <v>1.66</v>
      </c>
      <c r="B617" s="4">
        <f>IF('True_Odds_Calculator_3-way'!B618="","",'True_Odds_Calculator_3-way'!B618)</f>
        <v>3.57</v>
      </c>
      <c r="C617" s="4">
        <f>IF('True_Odds_Calculator_3-way'!C618="","",'True_Odds_Calculator_3-way'!C618)</f>
        <v>6.45</v>
      </c>
      <c r="D617" s="9">
        <f t="shared" si="130"/>
        <v>0.58646285215655758</v>
      </c>
      <c r="E617" s="9">
        <f t="shared" si="131"/>
        <v>0.2669682334908397</v>
      </c>
      <c r="F617" s="9">
        <f t="shared" si="132"/>
        <v>0.14656891435260283</v>
      </c>
      <c r="G617" s="9">
        <f t="shared" si="133"/>
        <v>1.0683906641697463</v>
      </c>
      <c r="H617" s="9">
        <f t="shared" si="134"/>
        <v>1.7051378383520321</v>
      </c>
      <c r="I617" s="9">
        <f t="shared" si="135"/>
        <v>3.7457640069162474</v>
      </c>
      <c r="J617" s="9">
        <f t="shared" si="136"/>
        <v>6.8227291197251168</v>
      </c>
      <c r="K617" s="11">
        <f t="shared" si="137"/>
        <v>0.60240963855421692</v>
      </c>
      <c r="L617" s="11">
        <f t="shared" si="138"/>
        <v>0.28011204481792717</v>
      </c>
      <c r="M617" s="11">
        <f t="shared" si="139"/>
        <v>0.15503875968992248</v>
      </c>
      <c r="N617" s="11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-0.24184523907629729</v>
      </c>
      <c r="O617" s="11">
        <f>0</f>
        <v>0</v>
      </c>
      <c r="P617" s="11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0.22708252068923213</v>
      </c>
      <c r="Q617" s="11">
        <f>2*'OddsRatio_working_3-way'!K617*'OddsRatio_working_3-way'!L617*'OddsRatio_working_3-way'!M617</f>
        <v>5.2323161449131815E-2</v>
      </c>
      <c r="R617" s="11">
        <f t="shared" si="140"/>
        <v>0</v>
      </c>
      <c r="S617" s="11">
        <f t="shared" si="141"/>
        <v>-0.93895799461072782</v>
      </c>
      <c r="T617" s="11">
        <f t="shared" si="142"/>
        <v>-0.21634976834348563</v>
      </c>
      <c r="U617" s="11">
        <f>'OddsRatio_working_3-way'!S617-'OddsRatio_working_3-way'!R617^2/3</f>
        <v>-0.93895799461072782</v>
      </c>
      <c r="V617" s="11">
        <f>'OddsRatio_working_3-way'!S617*'OddsRatio_working_3-way'!R617/3-2*'OddsRatio_working_3-way'!R617^3/27-'OddsRatio_working_3-way'!T617</f>
        <v>0.21634976834348563</v>
      </c>
      <c r="W617" s="11">
        <f>'OddsRatio_working_3-way'!V617^2+4*'OddsRatio_working_3-way'!U617^3/27</f>
        <v>-7.5833505570147647E-2</v>
      </c>
      <c r="X617" s="11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0.17510049102760072</v>
      </c>
      <c r="Y617" s="11">
        <f>IF('OddsRatio_working_3-way'!W617&gt;=0,IF('OddsRatio_working_3-way'!V617+SQRT('OddsRatio_working_3-way'!W617)&gt;0,0,PI()),ACOS('OddsRatio_working_3-way'!V617/(2*'OddsRatio_working_3-way'!X617)))</f>
        <v>0.90487046995114861</v>
      </c>
      <c r="Z617" s="11">
        <f>'OddsRatio_working_3-way'!X617^(1/3)*COS('OddsRatio_working_3-way'!Y617/3)</f>
        <v>0.53419533208487324</v>
      </c>
      <c r="AA617" s="11">
        <f>'OddsRatio_working_3-way'!X617^(1/3)*COS(('OddsRatio_working_3-way'!Y617+2*PI())/3)</f>
        <v>-0.41102823623769075</v>
      </c>
      <c r="AB617" s="11">
        <f>'OddsRatio_working_3-way'!X617^(1/3)*COS(('OddsRatio_working_3-way'!Y617+4*PI())/3)</f>
        <v>-0.12316709584718234</v>
      </c>
      <c r="AC617" s="11">
        <f>'OddsRatio_working_3-way'!X617^(1/3)*SIN('OddsRatio_working_3-way'!Y617/3)</f>
        <v>0.16619670689369259</v>
      </c>
      <c r="AD617" s="11">
        <f>'OddsRatio_working_3-way'!X617^(1/3)*SIN(('OddsRatio_working_3-way'!Y617+2*PI())/3)</f>
        <v>0.3795283747217183</v>
      </c>
      <c r="AE617" s="11">
        <f>'OddsRatio_working_3-way'!X617^(1/3)*SIN(('OddsRatio_working_3-way'!Y617+4*PI())/3)</f>
        <v>-0.545725081615411</v>
      </c>
      <c r="AF617" s="11">
        <f>-'OddsRatio_working_3-way'!U617/(3*'OddsRatio_working_3-way'!X617^(1/3))*COS(('OddsRatio_working_3-way'!Y617)/3)</f>
        <v>0.53419533208487313</v>
      </c>
      <c r="AG617" s="11">
        <f>-'OddsRatio_working_3-way'!U617/(3*'OddsRatio_working_3-way'!X617^(1/3))*COS(('OddsRatio_working_3-way'!Y617+2*PI())/3)</f>
        <v>-0.41102823623769064</v>
      </c>
      <c r="AH617" s="11">
        <f>-'OddsRatio_working_3-way'!U617/(3*'OddsRatio_working_3-way'!X617^(1/3))*COS(('OddsRatio_working_3-way'!Y617+4*PI())/3)</f>
        <v>-0.12316709584718231</v>
      </c>
      <c r="AI617" s="11">
        <f>'OddsRatio_working_3-way'!U617/(3*'OddsRatio_working_3-way'!X617^(1/3))*SIN(('OddsRatio_working_3-way'!Y617)/3)</f>
        <v>-0.16619670689369256</v>
      </c>
      <c r="AJ617" s="11">
        <f>'OddsRatio_working_3-way'!U617/(3*'OddsRatio_working_3-way'!X617^(1/3))*SIN(('OddsRatio_working_3-way'!Y617+2*PI())/3)</f>
        <v>-0.37952837472171824</v>
      </c>
      <c r="AK617" s="11">
        <f>'OddsRatio_working_3-way'!U617/(3*'OddsRatio_working_3-way'!X617^(1/3))*SIN(('OddsRatio_working_3-way'!Y617+4*PI())/3)</f>
        <v>0.54572508161541089</v>
      </c>
      <c r="AL617" s="11">
        <f>'OddsRatio_working_3-way'!Z617+'OddsRatio_working_3-way'!AF617</f>
        <v>1.0683906641697463</v>
      </c>
      <c r="AM617" s="11">
        <f>'OddsRatio_working_3-way'!AA617+'OddsRatio_working_3-way'!AG617</f>
        <v>-0.82205647247538138</v>
      </c>
      <c r="AN617" s="11">
        <f>'OddsRatio_working_3-way'!AB617+'OddsRatio_working_3-way'!AH617</f>
        <v>-0.24633419169436466</v>
      </c>
      <c r="AO617" s="11">
        <f>'OddsRatio_working_3-way'!AC617+'OddsRatio_working_3-way'!AI617</f>
        <v>0</v>
      </c>
      <c r="AP617" s="11">
        <f>'OddsRatio_working_3-way'!AD617+'OddsRatio_working_3-way'!AJ617</f>
        <v>0</v>
      </c>
      <c r="AQ617" s="11">
        <f>'OddsRatio_working_3-way'!AE617+'OddsRatio_working_3-way'!AK617</f>
        <v>0</v>
      </c>
      <c r="AR617" s="10">
        <f>IF(A617="","",IF(('OddsRatio_working_3-way'!X617=0),IF(Q617&gt;0,-Q617^(1/3),(-Q617)^(1/3)),'OddsRatio_working_3-way'!AL617-'OddsRatio_working_3-way'!R617/3))</f>
        <v>1.0683906641697463</v>
      </c>
      <c r="AS617" s="11">
        <f>IF(('OddsRatio_working_3-way'!X617=0),IF(Q617&gt;0,-Q617^(1/3),(-Q617)^(1/3)),'OddsRatio_working_3-way'!AM617-'OddsRatio_working_3-way'!R617/3)</f>
        <v>-0.82205647247538138</v>
      </c>
      <c r="AT617" s="11">
        <f>IF(('OddsRatio_working_3-way'!X617=0),IF(Q617&gt;0,-Q617^(1/3),(-Q617)^(1/3)),'OddsRatio_working_3-way'!AN617-'OddsRatio_working_3-way'!R617/3)</f>
        <v>-0.24633419169436466</v>
      </c>
      <c r="AU617" s="11">
        <f>IF(('OddsRatio_working_3-way'!X617=0),0,'OddsRatio_working_3-way'!AO617)</f>
        <v>0</v>
      </c>
      <c r="AV617" s="11">
        <f>IF(('OddsRatio_working_3-way'!X617=0),0,'OddsRatio_working_3-way'!AP617)</f>
        <v>0</v>
      </c>
      <c r="AW617" s="11">
        <f>IF(('OddsRatio_working_3-way'!X617=0),0,'OddsRatio_working_3-way'!AQ617)</f>
        <v>0</v>
      </c>
    </row>
    <row r="618" spans="1:49" x14ac:dyDescent="0.2">
      <c r="A618" s="4">
        <f>IF('True_Odds_Calculator_3-way'!A619="","",'True_Odds_Calculator_3-way'!A619)</f>
        <v>2.93</v>
      </c>
      <c r="B618" s="4">
        <f>IF('True_Odds_Calculator_3-way'!B619="","",'True_Odds_Calculator_3-way'!B619)</f>
        <v>3.02</v>
      </c>
      <c r="C618" s="4">
        <f>IF('True_Odds_Calculator_3-way'!C619="","",'True_Odds_Calculator_3-way'!C619)</f>
        <v>2.77</v>
      </c>
      <c r="D618" s="9">
        <f t="shared" si="130"/>
        <v>0.33019602440987578</v>
      </c>
      <c r="E618" s="9">
        <f t="shared" si="131"/>
        <v>0.32019493345381056</v>
      </c>
      <c r="F618" s="9">
        <f t="shared" si="132"/>
        <v>0.34960904213631383</v>
      </c>
      <c r="G618" s="9">
        <f t="shared" si="133"/>
        <v>1.0510383722391921</v>
      </c>
      <c r="H618" s="9">
        <f t="shared" si="134"/>
        <v>3.0285040584216407</v>
      </c>
      <c r="I618" s="9">
        <f t="shared" si="135"/>
        <v>3.1230975119231679</v>
      </c>
      <c r="J618" s="9">
        <f t="shared" si="136"/>
        <v>2.8603379188633697</v>
      </c>
      <c r="K618" s="11">
        <f t="shared" si="137"/>
        <v>0.34129692832764502</v>
      </c>
      <c r="L618" s="11">
        <f t="shared" si="138"/>
        <v>0.33112582781456956</v>
      </c>
      <c r="M618" s="11">
        <f t="shared" si="139"/>
        <v>0.36101083032490977</v>
      </c>
      <c r="N618" s="11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-0.2815319007408299</v>
      </c>
      <c r="O618" s="11">
        <f>0</f>
        <v>0</v>
      </c>
      <c r="P618" s="11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0.23336821072920957</v>
      </c>
      <c r="Q618" s="11">
        <f>2*'OddsRatio_working_3-way'!K618*'OddsRatio_working_3-way'!L618*'OddsRatio_working_3-way'!M618</f>
        <v>8.159727647874461E-2</v>
      </c>
      <c r="R618" s="11">
        <f t="shared" si="140"/>
        <v>0</v>
      </c>
      <c r="S618" s="11">
        <f t="shared" si="141"/>
        <v>-0.82892279743474462</v>
      </c>
      <c r="T618" s="11">
        <f t="shared" si="142"/>
        <v>-0.28983314595620441</v>
      </c>
      <c r="U618" s="11">
        <f>'OddsRatio_working_3-way'!S618-'OddsRatio_working_3-way'!R618^2/3</f>
        <v>-0.82892279743474462</v>
      </c>
      <c r="V618" s="11">
        <f>'OddsRatio_working_3-way'!S618*'OddsRatio_working_3-way'!R618/3-2*'OddsRatio_working_3-way'!R618^3/27-'OddsRatio_working_3-way'!T618</f>
        <v>0.28983314595620441</v>
      </c>
      <c r="W618" s="11">
        <f>'OddsRatio_working_3-way'!V618^2+4*'OddsRatio_working_3-way'!U618^3/27</f>
        <v>-3.765450633815004E-4</v>
      </c>
      <c r="X618" s="11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0.14524100450479885</v>
      </c>
      <c r="Y618" s="11">
        <f>IF('OddsRatio_working_3-way'!W618&gt;=0,IF('OddsRatio_working_3-way'!V618+SQRT('OddsRatio_working_3-way'!W618)&gt;0,0,PI()),ACOS('OddsRatio_working_3-way'!V618/(2*'OddsRatio_working_3-way'!X618)))</f>
        <v>6.6851749336305888E-2</v>
      </c>
      <c r="Z618" s="11">
        <f>'OddsRatio_working_3-way'!X618^(1/3)*COS('OddsRatio_working_3-way'!Y618/3)</f>
        <v>0.52551918611959614</v>
      </c>
      <c r="AA618" s="11">
        <f>'OddsRatio_working_3-way'!X618^(1/3)*COS(('OddsRatio_working_3-way'!Y618+2*PI())/3)</f>
        <v>-0.27290297138430891</v>
      </c>
      <c r="AB618" s="11">
        <f>'OddsRatio_working_3-way'!X618^(1/3)*COS(('OddsRatio_working_3-way'!Y618+4*PI())/3)</f>
        <v>-0.25261621473528711</v>
      </c>
      <c r="AC618" s="11">
        <f>'OddsRatio_working_3-way'!X618^(1/3)*SIN('OddsRatio_working_3-way'!Y618/3)</f>
        <v>1.17125644122972E-2</v>
      </c>
      <c r="AD618" s="11">
        <f>'OddsRatio_working_3-way'!X618^(1/3)*SIN(('OddsRatio_working_3-way'!Y618+2*PI())/3)</f>
        <v>0.44925668314954426</v>
      </c>
      <c r="AE618" s="11">
        <f>'OddsRatio_working_3-way'!X618^(1/3)*SIN(('OddsRatio_working_3-way'!Y618+4*PI())/3)</f>
        <v>-0.46096924756184143</v>
      </c>
      <c r="AF618" s="11">
        <f>-'OddsRatio_working_3-way'!U618/(3*'OddsRatio_working_3-way'!X618^(1/3))*COS(('OddsRatio_working_3-way'!Y618)/3)</f>
        <v>0.52551918611959603</v>
      </c>
      <c r="AG618" s="11">
        <f>-'OddsRatio_working_3-way'!U618/(3*'OddsRatio_working_3-way'!X618^(1/3))*COS(('OddsRatio_working_3-way'!Y618+2*PI())/3)</f>
        <v>-0.27290297138430886</v>
      </c>
      <c r="AH618" s="11">
        <f>-'OddsRatio_working_3-way'!U618/(3*'OddsRatio_working_3-way'!X618^(1/3))*COS(('OddsRatio_working_3-way'!Y618+4*PI())/3)</f>
        <v>-0.25261621473528706</v>
      </c>
      <c r="AI618" s="11">
        <f>'OddsRatio_working_3-way'!U618/(3*'OddsRatio_working_3-way'!X618^(1/3))*SIN(('OddsRatio_working_3-way'!Y618)/3)</f>
        <v>-1.1712564412297196E-2</v>
      </c>
      <c r="AJ618" s="11">
        <f>'OddsRatio_working_3-way'!U618/(3*'OddsRatio_working_3-way'!X618^(1/3))*SIN(('OddsRatio_working_3-way'!Y618+2*PI())/3)</f>
        <v>-0.44925668314954414</v>
      </c>
      <c r="AK618" s="11">
        <f>'OddsRatio_working_3-way'!U618/(3*'OddsRatio_working_3-way'!X618^(1/3))*SIN(('OddsRatio_working_3-way'!Y618+4*PI())/3)</f>
        <v>0.46096924756184132</v>
      </c>
      <c r="AL618" s="11">
        <f>'OddsRatio_working_3-way'!Z618+'OddsRatio_working_3-way'!AF618</f>
        <v>1.0510383722391921</v>
      </c>
      <c r="AM618" s="11">
        <f>'OddsRatio_working_3-way'!AA618+'OddsRatio_working_3-way'!AG618</f>
        <v>-0.54580594276861771</v>
      </c>
      <c r="AN618" s="11">
        <f>'OddsRatio_working_3-way'!AB618+'OddsRatio_working_3-way'!AH618</f>
        <v>-0.50523242947057412</v>
      </c>
      <c r="AO618" s="11">
        <f>'OddsRatio_working_3-way'!AC618+'OddsRatio_working_3-way'!AI618</f>
        <v>0</v>
      </c>
      <c r="AP618" s="11">
        <f>'OddsRatio_working_3-way'!AD618+'OddsRatio_working_3-way'!AJ618</f>
        <v>0</v>
      </c>
      <c r="AQ618" s="11">
        <f>'OddsRatio_working_3-way'!AE618+'OddsRatio_working_3-way'!AK618</f>
        <v>0</v>
      </c>
      <c r="AR618" s="10">
        <f>IF(A618="","",IF(('OddsRatio_working_3-way'!X618=0),IF(Q618&gt;0,-Q618^(1/3),(-Q618)^(1/3)),'OddsRatio_working_3-way'!AL618-'OddsRatio_working_3-way'!R618/3))</f>
        <v>1.0510383722391921</v>
      </c>
      <c r="AS618" s="11">
        <f>IF(('OddsRatio_working_3-way'!X618=0),IF(Q618&gt;0,-Q618^(1/3),(-Q618)^(1/3)),'OddsRatio_working_3-way'!AM618-'OddsRatio_working_3-way'!R618/3)</f>
        <v>-0.54580594276861771</v>
      </c>
      <c r="AT618" s="11">
        <f>IF(('OddsRatio_working_3-way'!X618=0),IF(Q618&gt;0,-Q618^(1/3),(-Q618)^(1/3)),'OddsRatio_working_3-way'!AN618-'OddsRatio_working_3-way'!R618/3)</f>
        <v>-0.50523242947057412</v>
      </c>
      <c r="AU618" s="11">
        <f>IF(('OddsRatio_working_3-way'!X618=0),0,'OddsRatio_working_3-way'!AO618)</f>
        <v>0</v>
      </c>
      <c r="AV618" s="11">
        <f>IF(('OddsRatio_working_3-way'!X618=0),0,'OddsRatio_working_3-way'!AP618)</f>
        <v>0</v>
      </c>
      <c r="AW618" s="11">
        <f>IF(('OddsRatio_working_3-way'!X618=0),0,'OddsRatio_working_3-way'!AQ618)</f>
        <v>0</v>
      </c>
    </row>
    <row r="619" spans="1:49" x14ac:dyDescent="0.2">
      <c r="A619" s="4">
        <f>IF('True_Odds_Calculator_3-way'!A620="","",'True_Odds_Calculator_3-way'!A620)</f>
        <v>1.79</v>
      </c>
      <c r="B619" s="4">
        <f>IF('True_Odds_Calculator_3-way'!B620="","",'True_Odds_Calculator_3-way'!B620)</f>
        <v>3.92</v>
      </c>
      <c r="C619" s="4">
        <f>IF('True_Odds_Calculator_3-way'!C620="","",'True_Odds_Calculator_3-way'!C620)</f>
        <v>4.62</v>
      </c>
      <c r="D619" s="9">
        <f t="shared" si="130"/>
        <v>0.54625375254121866</v>
      </c>
      <c r="E619" s="9">
        <f t="shared" si="131"/>
        <v>0.24568488431908481</v>
      </c>
      <c r="F619" s="9">
        <f t="shared" si="132"/>
        <v>0.20806136313969634</v>
      </c>
      <c r="G619" s="9">
        <f t="shared" si="133"/>
        <v>1.0514570122098696</v>
      </c>
      <c r="H619" s="9">
        <f t="shared" si="134"/>
        <v>1.8306510396457973</v>
      </c>
      <c r="I619" s="9">
        <f t="shared" si="135"/>
        <v>4.0702544756528187</v>
      </c>
      <c r="J619" s="9">
        <f t="shared" si="136"/>
        <v>4.8062743841997282</v>
      </c>
      <c r="K619" s="11">
        <f t="shared" si="137"/>
        <v>0.55865921787709494</v>
      </c>
      <c r="L619" s="11">
        <f t="shared" si="138"/>
        <v>0.25510204081632654</v>
      </c>
      <c r="M619" s="11">
        <f t="shared" si="139"/>
        <v>0.21645021645021645</v>
      </c>
      <c r="N619" s="11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-0.25759500636937649</v>
      </c>
      <c r="O619" s="11">
        <f>0</f>
        <v>0</v>
      </c>
      <c r="P619" s="11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0.22611163017046043</v>
      </c>
      <c r="Q619" s="11">
        <f>2*'OddsRatio_working_3-way'!K619*'OddsRatio_working_3-way'!L619*'OddsRatio_working_3-way'!M619</f>
        <v>6.1694851342553994E-2</v>
      </c>
      <c r="R619" s="11">
        <f t="shared" si="140"/>
        <v>0</v>
      </c>
      <c r="S619" s="11">
        <f t="shared" si="141"/>
        <v>-0.87777955542441422</v>
      </c>
      <c r="T619" s="11">
        <f t="shared" si="142"/>
        <v>-0.23950328933817572</v>
      </c>
      <c r="U619" s="11">
        <f>'OddsRatio_working_3-way'!S619-'OddsRatio_working_3-way'!R619^2/3</f>
        <v>-0.87777955542441422</v>
      </c>
      <c r="V619" s="11">
        <f>'OddsRatio_working_3-way'!S619*'OddsRatio_working_3-way'!R619/3-2*'OddsRatio_working_3-way'!R619^3/27-'OddsRatio_working_3-way'!T619</f>
        <v>0.23950328933817572</v>
      </c>
      <c r="W619" s="11">
        <f>'OddsRatio_working_3-way'!V619^2+4*'OddsRatio_working_3-way'!U619^3/27</f>
        <v>-4.2834688233532689E-2</v>
      </c>
      <c r="X619" s="11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0.1582691645878459</v>
      </c>
      <c r="Y619" s="11">
        <f>IF('OddsRatio_working_3-way'!W619&gt;=0,IF('OddsRatio_working_3-way'!V619+SQRT('OddsRatio_working_3-way'!W619)&gt;0,0,PI()),ACOS('OddsRatio_working_3-way'!V619/(2*'OddsRatio_working_3-way'!X619)))</f>
        <v>0.71264852184768457</v>
      </c>
      <c r="Z619" s="11">
        <f>'OddsRatio_working_3-way'!X619^(1/3)*COS('OddsRatio_working_3-way'!Y619/3)</f>
        <v>0.52572850610493482</v>
      </c>
      <c r="AA619" s="11">
        <f>'OddsRatio_working_3-way'!X619^(1/3)*COS(('OddsRatio_working_3-way'!Y619+2*PI())/3)</f>
        <v>-0.37310055495709771</v>
      </c>
      <c r="AB619" s="11">
        <f>'OddsRatio_working_3-way'!X619^(1/3)*COS(('OddsRatio_working_3-way'!Y619+4*PI())/3)</f>
        <v>-0.15262795114783695</v>
      </c>
      <c r="AC619" s="11">
        <f>'OddsRatio_working_3-way'!X619^(1/3)*SIN('OddsRatio_working_3-way'!Y619/3)</f>
        <v>0.12728991715821433</v>
      </c>
      <c r="AD619" s="11">
        <f>'OddsRatio_working_3-way'!X619^(1/3)*SIN(('OddsRatio_working_3-way'!Y619+2*PI())/3)</f>
        <v>0.39164928320140868</v>
      </c>
      <c r="AE619" s="11">
        <f>'OddsRatio_working_3-way'!X619^(1/3)*SIN(('OddsRatio_working_3-way'!Y619+4*PI())/3)</f>
        <v>-0.51893920035962304</v>
      </c>
      <c r="AF619" s="11">
        <f>-'OddsRatio_working_3-way'!U619/(3*'OddsRatio_working_3-way'!X619^(1/3))*COS(('OddsRatio_working_3-way'!Y619)/3)</f>
        <v>0.52572850610493471</v>
      </c>
      <c r="AG619" s="11">
        <f>-'OddsRatio_working_3-way'!U619/(3*'OddsRatio_working_3-way'!X619^(1/3))*COS(('OddsRatio_working_3-way'!Y619+2*PI())/3)</f>
        <v>-0.3731005549570976</v>
      </c>
      <c r="AH619" s="11">
        <f>-'OddsRatio_working_3-way'!U619/(3*'OddsRatio_working_3-way'!X619^(1/3))*COS(('OddsRatio_working_3-way'!Y619+4*PI())/3)</f>
        <v>-0.15262795114783692</v>
      </c>
      <c r="AI619" s="11">
        <f>'OddsRatio_working_3-way'!U619/(3*'OddsRatio_working_3-way'!X619^(1/3))*SIN(('OddsRatio_working_3-way'!Y619)/3)</f>
        <v>-0.12728991715821431</v>
      </c>
      <c r="AJ619" s="11">
        <f>'OddsRatio_working_3-way'!U619/(3*'OddsRatio_working_3-way'!X619^(1/3))*SIN(('OddsRatio_working_3-way'!Y619+2*PI())/3)</f>
        <v>-0.39164928320140857</v>
      </c>
      <c r="AK619" s="11">
        <f>'OddsRatio_working_3-way'!U619/(3*'OddsRatio_working_3-way'!X619^(1/3))*SIN(('OddsRatio_working_3-way'!Y619+4*PI())/3)</f>
        <v>0.51893920035962293</v>
      </c>
      <c r="AL619" s="11">
        <f>'OddsRatio_working_3-way'!Z619+'OddsRatio_working_3-way'!AF619</f>
        <v>1.0514570122098696</v>
      </c>
      <c r="AM619" s="11">
        <f>'OddsRatio_working_3-way'!AA619+'OddsRatio_working_3-way'!AG619</f>
        <v>-0.7462011099141953</v>
      </c>
      <c r="AN619" s="11">
        <f>'OddsRatio_working_3-way'!AB619+'OddsRatio_working_3-way'!AH619</f>
        <v>-0.3052559022956739</v>
      </c>
      <c r="AO619" s="11">
        <f>'OddsRatio_working_3-way'!AC619+'OddsRatio_working_3-way'!AI619</f>
        <v>0</v>
      </c>
      <c r="AP619" s="11">
        <f>'OddsRatio_working_3-way'!AD619+'OddsRatio_working_3-way'!AJ619</f>
        <v>0</v>
      </c>
      <c r="AQ619" s="11">
        <f>'OddsRatio_working_3-way'!AE619+'OddsRatio_working_3-way'!AK619</f>
        <v>0</v>
      </c>
      <c r="AR619" s="10">
        <f>IF(A619="","",IF(('OddsRatio_working_3-way'!X619=0),IF(Q619&gt;0,-Q619^(1/3),(-Q619)^(1/3)),'OddsRatio_working_3-way'!AL619-'OddsRatio_working_3-way'!R619/3))</f>
        <v>1.0514570122098696</v>
      </c>
      <c r="AS619" s="11">
        <f>IF(('OddsRatio_working_3-way'!X619=0),IF(Q619&gt;0,-Q619^(1/3),(-Q619)^(1/3)),'OddsRatio_working_3-way'!AM619-'OddsRatio_working_3-way'!R619/3)</f>
        <v>-0.7462011099141953</v>
      </c>
      <c r="AT619" s="11">
        <f>IF(('OddsRatio_working_3-way'!X619=0),IF(Q619&gt;0,-Q619^(1/3),(-Q619)^(1/3)),'OddsRatio_working_3-way'!AN619-'OddsRatio_working_3-way'!R619/3)</f>
        <v>-0.3052559022956739</v>
      </c>
      <c r="AU619" s="11">
        <f>IF(('OddsRatio_working_3-way'!X619=0),0,'OddsRatio_working_3-way'!AO619)</f>
        <v>0</v>
      </c>
      <c r="AV619" s="11">
        <f>IF(('OddsRatio_working_3-way'!X619=0),0,'OddsRatio_working_3-way'!AP619)</f>
        <v>0</v>
      </c>
      <c r="AW619" s="11">
        <f>IF(('OddsRatio_working_3-way'!X619=0),0,'OddsRatio_working_3-way'!AQ619)</f>
        <v>0</v>
      </c>
    </row>
    <row r="620" spans="1:49" x14ac:dyDescent="0.2">
      <c r="A620" s="4">
        <f>IF('True_Odds_Calculator_3-way'!A621="","",'True_Odds_Calculator_3-way'!A621)</f>
        <v>4.13</v>
      </c>
      <c r="B620" s="4">
        <f>IF('True_Odds_Calculator_3-way'!B621="","",'True_Odds_Calculator_3-way'!B621)</f>
        <v>3.66</v>
      </c>
      <c r="C620" s="4">
        <f>IF('True_Odds_Calculator_3-way'!C621="","",'True_Odds_Calculator_3-way'!C621)</f>
        <v>1.94</v>
      </c>
      <c r="D620" s="9">
        <f t="shared" si="130"/>
        <v>0.23323159917191666</v>
      </c>
      <c r="E620" s="9">
        <f t="shared" si="131"/>
        <v>0.26357955535416899</v>
      </c>
      <c r="F620" s="9">
        <f t="shared" si="132"/>
        <v>0.50318884547391429</v>
      </c>
      <c r="G620" s="9">
        <f t="shared" si="133"/>
        <v>1.0503462260122456</v>
      </c>
      <c r="H620" s="9">
        <f t="shared" si="134"/>
        <v>4.2875836874183282</v>
      </c>
      <c r="I620" s="9">
        <f t="shared" si="135"/>
        <v>3.7939209611925735</v>
      </c>
      <c r="J620" s="9">
        <f t="shared" si="136"/>
        <v>1.9873254524515107</v>
      </c>
      <c r="K620" s="11">
        <f t="shared" si="137"/>
        <v>0.24213075060532688</v>
      </c>
      <c r="L620" s="11">
        <f t="shared" si="138"/>
        <v>0.27322404371584696</v>
      </c>
      <c r="M620" s="11">
        <f t="shared" si="139"/>
        <v>0.51546391752577325</v>
      </c>
      <c r="N620" s="11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-0.26688303070058594</v>
      </c>
      <c r="O620" s="11">
        <f>0</f>
        <v>0</v>
      </c>
      <c r="P620" s="11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0.22949973967295503</v>
      </c>
      <c r="Q620" s="11">
        <f>2*'OddsRatio_working_3-way'!K620*'OddsRatio_working_3-way'!L620*'OddsRatio_working_3-way'!M620</f>
        <v>6.8202002874578019E-2</v>
      </c>
      <c r="R620" s="11">
        <f t="shared" si="140"/>
        <v>0</v>
      </c>
      <c r="S620" s="11">
        <f t="shared" si="141"/>
        <v>-0.85992630955404981</v>
      </c>
      <c r="T620" s="11">
        <f t="shared" si="142"/>
        <v>-0.25555016628649324</v>
      </c>
      <c r="U620" s="11">
        <f>'OddsRatio_working_3-way'!S620-'OddsRatio_working_3-way'!R620^2/3</f>
        <v>-0.85992630955404981</v>
      </c>
      <c r="V620" s="11">
        <f>'OddsRatio_working_3-way'!S620*'OddsRatio_working_3-way'!R620/3-2*'OddsRatio_working_3-way'!R620^3/27-'OddsRatio_working_3-way'!T620</f>
        <v>0.25555016628649324</v>
      </c>
      <c r="W620" s="11">
        <f>'OddsRatio_working_3-way'!V620^2+4*'OddsRatio_working_3-way'!U620^3/27</f>
        <v>-2.8900410236612703E-2</v>
      </c>
      <c r="X620" s="11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0.15346522222124712</v>
      </c>
      <c r="Y620" s="11">
        <f>IF('OddsRatio_working_3-way'!W620&gt;=0,IF('OddsRatio_working_3-way'!V620+SQRT('OddsRatio_working_3-way'!W620)&gt;0,0,PI()),ACOS('OddsRatio_working_3-way'!V620/(2*'OddsRatio_working_3-way'!X620)))</f>
        <v>0.58701158596646186</v>
      </c>
      <c r="Z620" s="11">
        <f>'OddsRatio_working_3-way'!X620^(1/3)*COS('OddsRatio_working_3-way'!Y620/3)</f>
        <v>0.52517311300612279</v>
      </c>
      <c r="AA620" s="11">
        <f>'OddsRatio_working_3-way'!X620^(1/3)*COS(('OddsRatio_working_3-way'!Y620+2*PI())/3)</f>
        <v>-0.35273353881587138</v>
      </c>
      <c r="AB620" s="11">
        <f>'OddsRatio_working_3-way'!X620^(1/3)*COS(('OddsRatio_working_3-way'!Y620+4*PI())/3)</f>
        <v>-0.1724395741902516</v>
      </c>
      <c r="AC620" s="11">
        <f>'OddsRatio_working_3-way'!X620^(1/3)*SIN('OddsRatio_working_3-way'!Y620/3)</f>
        <v>0.10409276900986672</v>
      </c>
      <c r="AD620" s="11">
        <f>'OddsRatio_working_3-way'!X620^(1/3)*SIN(('OddsRatio_working_3-way'!Y620+2*PI())/3)</f>
        <v>0.40276687274292489</v>
      </c>
      <c r="AE620" s="11">
        <f>'OddsRatio_working_3-way'!X620^(1/3)*SIN(('OddsRatio_working_3-way'!Y620+4*PI())/3)</f>
        <v>-0.50685964175279141</v>
      </c>
      <c r="AF620" s="11">
        <f>-'OddsRatio_working_3-way'!U620/(3*'OddsRatio_working_3-way'!X620^(1/3))*COS(('OddsRatio_working_3-way'!Y620)/3)</f>
        <v>0.52517311300612268</v>
      </c>
      <c r="AG620" s="11">
        <f>-'OddsRatio_working_3-way'!U620/(3*'OddsRatio_working_3-way'!X620^(1/3))*COS(('OddsRatio_working_3-way'!Y620+2*PI())/3)</f>
        <v>-0.35273353881587133</v>
      </c>
      <c r="AH620" s="11">
        <f>-'OddsRatio_working_3-way'!U620/(3*'OddsRatio_working_3-way'!X620^(1/3))*COS(('OddsRatio_working_3-way'!Y620+4*PI())/3)</f>
        <v>-0.17243957419025158</v>
      </c>
      <c r="AI620" s="11">
        <f>'OddsRatio_working_3-way'!U620/(3*'OddsRatio_working_3-way'!X620^(1/3))*SIN(('OddsRatio_working_3-way'!Y620)/3)</f>
        <v>-0.10409276900986669</v>
      </c>
      <c r="AJ620" s="11">
        <f>'OddsRatio_working_3-way'!U620/(3*'OddsRatio_working_3-way'!X620^(1/3))*SIN(('OddsRatio_working_3-way'!Y620+2*PI())/3)</f>
        <v>-0.40276687274292483</v>
      </c>
      <c r="AK620" s="11">
        <f>'OddsRatio_working_3-way'!U620/(3*'OddsRatio_working_3-way'!X620^(1/3))*SIN(('OddsRatio_working_3-way'!Y620+4*PI())/3)</f>
        <v>0.5068596417527913</v>
      </c>
      <c r="AL620" s="11">
        <f>'OddsRatio_working_3-way'!Z620+'OddsRatio_working_3-way'!AF620</f>
        <v>1.0503462260122456</v>
      </c>
      <c r="AM620" s="11">
        <f>'OddsRatio_working_3-way'!AA620+'OddsRatio_working_3-way'!AG620</f>
        <v>-0.70546707763174266</v>
      </c>
      <c r="AN620" s="11">
        <f>'OddsRatio_working_3-way'!AB620+'OddsRatio_working_3-way'!AH620</f>
        <v>-0.34487914838050315</v>
      </c>
      <c r="AO620" s="11">
        <f>'OddsRatio_working_3-way'!AC620+'OddsRatio_working_3-way'!AI620</f>
        <v>0</v>
      </c>
      <c r="AP620" s="11">
        <f>'OddsRatio_working_3-way'!AD620+'OddsRatio_working_3-way'!AJ620</f>
        <v>0</v>
      </c>
      <c r="AQ620" s="11">
        <f>'OddsRatio_working_3-way'!AE620+'OddsRatio_working_3-way'!AK620</f>
        <v>0</v>
      </c>
      <c r="AR620" s="10">
        <f>IF(A620="","",IF(('OddsRatio_working_3-way'!X620=0),IF(Q620&gt;0,-Q620^(1/3),(-Q620)^(1/3)),'OddsRatio_working_3-way'!AL620-'OddsRatio_working_3-way'!R620/3))</f>
        <v>1.0503462260122456</v>
      </c>
      <c r="AS620" s="11">
        <f>IF(('OddsRatio_working_3-way'!X620=0),IF(Q620&gt;0,-Q620^(1/3),(-Q620)^(1/3)),'OddsRatio_working_3-way'!AM620-'OddsRatio_working_3-way'!R620/3)</f>
        <v>-0.70546707763174266</v>
      </c>
      <c r="AT620" s="11">
        <f>IF(('OddsRatio_working_3-way'!X620=0),IF(Q620&gt;0,-Q620^(1/3),(-Q620)^(1/3)),'OddsRatio_working_3-way'!AN620-'OddsRatio_working_3-way'!R620/3)</f>
        <v>-0.34487914838050315</v>
      </c>
      <c r="AU620" s="11">
        <f>IF(('OddsRatio_working_3-way'!X620=0),0,'OddsRatio_working_3-way'!AO620)</f>
        <v>0</v>
      </c>
      <c r="AV620" s="11">
        <f>IF(('OddsRatio_working_3-way'!X620=0),0,'OddsRatio_working_3-way'!AP620)</f>
        <v>0</v>
      </c>
      <c r="AW620" s="11">
        <f>IF(('OddsRatio_working_3-way'!X620=0),0,'OddsRatio_working_3-way'!AQ620)</f>
        <v>0</v>
      </c>
    </row>
    <row r="621" spans="1:49" x14ac:dyDescent="0.2">
      <c r="A621" s="4">
        <f>IF('True_Odds_Calculator_3-way'!A622="","",'True_Odds_Calculator_3-way'!A622)</f>
        <v>1.72</v>
      </c>
      <c r="B621" s="4">
        <f>IF('True_Odds_Calculator_3-way'!B622="","",'True_Odds_Calculator_3-way'!B622)</f>
        <v>3.76</v>
      </c>
      <c r="C621" s="4">
        <f>IF('True_Odds_Calculator_3-way'!C622="","",'True_Odds_Calculator_3-way'!C622)</f>
        <v>5.49</v>
      </c>
      <c r="D621" s="9">
        <f t="shared" si="130"/>
        <v>0.56904862853971805</v>
      </c>
      <c r="E621" s="9">
        <f t="shared" si="131"/>
        <v>0.2562094676826735</v>
      </c>
      <c r="F621" s="9">
        <f t="shared" si="132"/>
        <v>0.17474190377760823</v>
      </c>
      <c r="G621" s="9">
        <f t="shared" si="133"/>
        <v>1.0518320253377731</v>
      </c>
      <c r="H621" s="9">
        <f t="shared" si="134"/>
        <v>1.7573190582431968</v>
      </c>
      <c r="I621" s="9">
        <f t="shared" si="135"/>
        <v>3.9030563899322535</v>
      </c>
      <c r="J621" s="9">
        <f t="shared" si="136"/>
        <v>5.7227257937666005</v>
      </c>
      <c r="K621" s="11">
        <f t="shared" si="137"/>
        <v>0.58139534883720934</v>
      </c>
      <c r="L621" s="11">
        <f t="shared" si="138"/>
        <v>0.26595744680851063</v>
      </c>
      <c r="M621" s="11">
        <f t="shared" si="139"/>
        <v>0.18214936247723132</v>
      </c>
      <c r="N621" s="11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-0.25130393166830234</v>
      </c>
      <c r="O621" s="11">
        <f>0</f>
        <v>0</v>
      </c>
      <c r="P621" s="11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0.22447588120725104</v>
      </c>
      <c r="Q621" s="11">
        <f>2*'OddsRatio_working_3-way'!K621*'OddsRatio_working_3-way'!L621*'OddsRatio_working_3-way'!M621</f>
        <v>5.6330208584002762E-2</v>
      </c>
      <c r="R621" s="11">
        <f t="shared" si="140"/>
        <v>0</v>
      </c>
      <c r="S621" s="11">
        <f t="shared" si="141"/>
        <v>-0.89324460511639825</v>
      </c>
      <c r="T621" s="11">
        <f t="shared" si="142"/>
        <v>-0.22415172022996188</v>
      </c>
      <c r="U621" s="11">
        <f>'OddsRatio_working_3-way'!S621-'OddsRatio_working_3-way'!R621^2/3</f>
        <v>-0.89324460511639825</v>
      </c>
      <c r="V621" s="11">
        <f>'OddsRatio_working_3-way'!S621*'OddsRatio_working_3-way'!R621/3-2*'OddsRatio_working_3-way'!R621^3/27-'OddsRatio_working_3-way'!T621</f>
        <v>0.22415172022996188</v>
      </c>
      <c r="W621" s="11">
        <f>'OddsRatio_working_3-way'!V621^2+4*'OddsRatio_working_3-way'!U621^3/27</f>
        <v>-5.534227263203189E-2</v>
      </c>
      <c r="X621" s="11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0.16247020212494581</v>
      </c>
      <c r="Y621" s="11">
        <f>IF('OddsRatio_working_3-way'!W621&gt;=0,IF('OddsRatio_working_3-way'!V621+SQRT('OddsRatio_working_3-way'!W621)&gt;0,0,PI()),ACOS('OddsRatio_working_3-way'!V621/(2*'OddsRatio_working_3-way'!X621)))</f>
        <v>0.8095502728597469</v>
      </c>
      <c r="Z621" s="11">
        <f>'OddsRatio_working_3-way'!X621^(1/3)*COS('OddsRatio_working_3-way'!Y621/3)</f>
        <v>0.52591601266888655</v>
      </c>
      <c r="AA621" s="11">
        <f>'OddsRatio_working_3-way'!X621^(1/3)*COS(('OddsRatio_working_3-way'!Y621+2*PI())/3)</f>
        <v>-0.38893582975167912</v>
      </c>
      <c r="AB621" s="11">
        <f>'OddsRatio_working_3-way'!X621^(1/3)*COS(('OddsRatio_working_3-way'!Y621+4*PI())/3)</f>
        <v>-0.13698018291720759</v>
      </c>
      <c r="AC621" s="11">
        <f>'OddsRatio_working_3-way'!X621^(1/3)*SIN('OddsRatio_working_3-way'!Y621/3)</f>
        <v>0.14546666052372842</v>
      </c>
      <c r="AD621" s="11">
        <f>'OddsRatio_working_3-way'!X621^(1/3)*SIN(('OddsRatio_working_3-way'!Y621+2*PI())/3)</f>
        <v>0.38272329696641016</v>
      </c>
      <c r="AE621" s="11">
        <f>'OddsRatio_working_3-way'!X621^(1/3)*SIN(('OddsRatio_working_3-way'!Y621+4*PI())/3)</f>
        <v>-0.52818995749013864</v>
      </c>
      <c r="AF621" s="11">
        <f>-'OddsRatio_working_3-way'!U621/(3*'OddsRatio_working_3-way'!X621^(1/3))*COS(('OddsRatio_working_3-way'!Y621)/3)</f>
        <v>0.52591601266888655</v>
      </c>
      <c r="AG621" s="11">
        <f>-'OddsRatio_working_3-way'!U621/(3*'OddsRatio_working_3-way'!X621^(1/3))*COS(('OddsRatio_working_3-way'!Y621+2*PI())/3)</f>
        <v>-0.38893582975167912</v>
      </c>
      <c r="AH621" s="11">
        <f>-'OddsRatio_working_3-way'!U621/(3*'OddsRatio_working_3-way'!X621^(1/3))*COS(('OddsRatio_working_3-way'!Y621+4*PI())/3)</f>
        <v>-0.13698018291720759</v>
      </c>
      <c r="AI621" s="11">
        <f>'OddsRatio_working_3-way'!U621/(3*'OddsRatio_working_3-way'!X621^(1/3))*SIN(('OddsRatio_working_3-way'!Y621)/3)</f>
        <v>-0.14546666052372842</v>
      </c>
      <c r="AJ621" s="11">
        <f>'OddsRatio_working_3-way'!U621/(3*'OddsRatio_working_3-way'!X621^(1/3))*SIN(('OddsRatio_working_3-way'!Y621+2*PI())/3)</f>
        <v>-0.38272329696641016</v>
      </c>
      <c r="AK621" s="11">
        <f>'OddsRatio_working_3-way'!U621/(3*'OddsRatio_working_3-way'!X621^(1/3))*SIN(('OddsRatio_working_3-way'!Y621+4*PI())/3)</f>
        <v>0.52818995749013864</v>
      </c>
      <c r="AL621" s="11">
        <f>'OddsRatio_working_3-way'!Z621+'OddsRatio_working_3-way'!AF621</f>
        <v>1.0518320253377731</v>
      </c>
      <c r="AM621" s="11">
        <f>'OddsRatio_working_3-way'!AA621+'OddsRatio_working_3-way'!AG621</f>
        <v>-0.77787165950335824</v>
      </c>
      <c r="AN621" s="11">
        <f>'OddsRatio_working_3-way'!AB621+'OddsRatio_working_3-way'!AH621</f>
        <v>-0.27396036583441519</v>
      </c>
      <c r="AO621" s="11">
        <f>'OddsRatio_working_3-way'!AC621+'OddsRatio_working_3-way'!AI621</f>
        <v>0</v>
      </c>
      <c r="AP621" s="11">
        <f>'OddsRatio_working_3-way'!AD621+'OddsRatio_working_3-way'!AJ621</f>
        <v>0</v>
      </c>
      <c r="AQ621" s="11">
        <f>'OddsRatio_working_3-way'!AE621+'OddsRatio_working_3-way'!AK621</f>
        <v>0</v>
      </c>
      <c r="AR621" s="10">
        <f>IF(A621="","",IF(('OddsRatio_working_3-way'!X621=0),IF(Q621&gt;0,-Q621^(1/3),(-Q621)^(1/3)),'OddsRatio_working_3-way'!AL621-'OddsRatio_working_3-way'!R621/3))</f>
        <v>1.0518320253377731</v>
      </c>
      <c r="AS621" s="11">
        <f>IF(('OddsRatio_working_3-way'!X621=0),IF(Q621&gt;0,-Q621^(1/3),(-Q621)^(1/3)),'OddsRatio_working_3-way'!AM621-'OddsRatio_working_3-way'!R621/3)</f>
        <v>-0.77787165950335824</v>
      </c>
      <c r="AT621" s="11">
        <f>IF(('OddsRatio_working_3-way'!X621=0),IF(Q621&gt;0,-Q621^(1/3),(-Q621)^(1/3)),'OddsRatio_working_3-way'!AN621-'OddsRatio_working_3-way'!R621/3)</f>
        <v>-0.27396036583441519</v>
      </c>
      <c r="AU621" s="11">
        <f>IF(('OddsRatio_working_3-way'!X621=0),0,'OddsRatio_working_3-way'!AO621)</f>
        <v>0</v>
      </c>
      <c r="AV621" s="11">
        <f>IF(('OddsRatio_working_3-way'!X621=0),0,'OddsRatio_working_3-way'!AP621)</f>
        <v>0</v>
      </c>
      <c r="AW621" s="11">
        <f>IF(('OddsRatio_working_3-way'!X621=0),0,'OddsRatio_working_3-way'!AQ621)</f>
        <v>0</v>
      </c>
    </row>
    <row r="622" spans="1:49" x14ac:dyDescent="0.2">
      <c r="A622" s="4">
        <f>IF('True_Odds_Calculator_3-way'!A623="","",'True_Odds_Calculator_3-way'!A623)</f>
        <v>1.69</v>
      </c>
      <c r="B622" s="4">
        <f>IF('True_Odds_Calculator_3-way'!B623="","",'True_Odds_Calculator_3-way'!B623)</f>
        <v>3.74</v>
      </c>
      <c r="C622" s="4">
        <f>IF('True_Odds_Calculator_3-way'!C623="","",'True_Odds_Calculator_3-way'!C623)</f>
        <v>5.83</v>
      </c>
      <c r="D622" s="9">
        <f t="shared" si="130"/>
        <v>0.57880782549805698</v>
      </c>
      <c r="E622" s="9">
        <f t="shared" si="131"/>
        <v>0.25709160450018331</v>
      </c>
      <c r="F622" s="9">
        <f t="shared" si="132"/>
        <v>0.16410057000175979</v>
      </c>
      <c r="G622" s="9">
        <f t="shared" si="133"/>
        <v>1.0546219564013359</v>
      </c>
      <c r="H622" s="9">
        <f t="shared" si="134"/>
        <v>1.7276891499169216</v>
      </c>
      <c r="I622" s="9">
        <f t="shared" si="135"/>
        <v>3.8896641605396609</v>
      </c>
      <c r="J622" s="9">
        <f t="shared" si="136"/>
        <v>6.0938240494184521</v>
      </c>
      <c r="K622" s="11">
        <f t="shared" si="137"/>
        <v>0.59171597633136097</v>
      </c>
      <c r="L622" s="11">
        <f t="shared" si="138"/>
        <v>0.26737967914438499</v>
      </c>
      <c r="M622" s="11">
        <f t="shared" si="139"/>
        <v>0.17152658662092624</v>
      </c>
      <c r="N622" s="11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-0.24781062483537586</v>
      </c>
      <c r="O622" s="11">
        <f>0</f>
        <v>0</v>
      </c>
      <c r="P622" s="11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0.22415745427472877</v>
      </c>
      <c r="Q622" s="11">
        <f>2*'OddsRatio_working_3-way'!K622*'OddsRatio_working_3-way'!L622*'OddsRatio_working_3-way'!M622</f>
        <v>5.4275412657319305E-2</v>
      </c>
      <c r="R622" s="11">
        <f t="shared" si="140"/>
        <v>0</v>
      </c>
      <c r="S622" s="11">
        <f t="shared" si="141"/>
        <v>-0.90455142681489054</v>
      </c>
      <c r="T622" s="11">
        <f t="shared" si="142"/>
        <v>-0.2190197159358088</v>
      </c>
      <c r="U622" s="11">
        <f>'OddsRatio_working_3-way'!S622-'OddsRatio_working_3-way'!R622^2/3</f>
        <v>-0.90455142681489054</v>
      </c>
      <c r="V622" s="11">
        <f>'OddsRatio_working_3-way'!S622*'OddsRatio_working_3-way'!R622/3-2*'OddsRatio_working_3-way'!R622^3/27-'OddsRatio_working_3-way'!T622</f>
        <v>0.2190197159358088</v>
      </c>
      <c r="W622" s="11">
        <f>'OddsRatio_working_3-way'!V622^2+4*'OddsRatio_working_3-way'!U622^3/27</f>
        <v>-6.1677177847329664E-2</v>
      </c>
      <c r="X622" s="11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0.16556480137391225</v>
      </c>
      <c r="Y622" s="11">
        <f>IF('OddsRatio_working_3-way'!W622&gt;=0,IF('OddsRatio_working_3-way'!V622+SQRT('OddsRatio_working_3-way'!W622)&gt;0,0,PI()),ACOS('OddsRatio_working_3-way'!V622/(2*'OddsRatio_working_3-way'!X622)))</f>
        <v>0.84806984717115752</v>
      </c>
      <c r="Z622" s="11">
        <f>'OddsRatio_working_3-way'!X622^(1/3)*COS('OddsRatio_working_3-way'!Y622/3)</f>
        <v>0.52731097820066797</v>
      </c>
      <c r="AA622" s="11">
        <f>'OddsRatio_working_3-way'!X622^(1/3)*COS(('OddsRatio_working_3-way'!Y622+2*PI())/3)</f>
        <v>-0.39630241106052733</v>
      </c>
      <c r="AB622" s="11">
        <f>'OddsRatio_working_3-way'!X622^(1/3)*COS(('OddsRatio_working_3-way'!Y622+4*PI())/3)</f>
        <v>-0.13100856714014078</v>
      </c>
      <c r="AC622" s="11">
        <f>'OddsRatio_working_3-way'!X622^(1/3)*SIN('OddsRatio_working_3-way'!Y622/3)</f>
        <v>0.15316747220178573</v>
      </c>
      <c r="AD622" s="11">
        <f>'OddsRatio_working_3-way'!X622^(1/3)*SIN(('OddsRatio_working_3-way'!Y622+2*PI())/3)</f>
        <v>0.38008096671530794</v>
      </c>
      <c r="AE622" s="11">
        <f>'OddsRatio_working_3-way'!X622^(1/3)*SIN(('OddsRatio_working_3-way'!Y622+4*PI())/3)</f>
        <v>-0.53324843891709373</v>
      </c>
      <c r="AF622" s="11">
        <f>-'OddsRatio_working_3-way'!U622/(3*'OddsRatio_working_3-way'!X622^(1/3))*COS(('OddsRatio_working_3-way'!Y622)/3)</f>
        <v>0.52731097820066797</v>
      </c>
      <c r="AG622" s="11">
        <f>-'OddsRatio_working_3-way'!U622/(3*'OddsRatio_working_3-way'!X622^(1/3))*COS(('OddsRatio_working_3-way'!Y622+2*PI())/3)</f>
        <v>-0.39630241106052733</v>
      </c>
      <c r="AH622" s="11">
        <f>-'OddsRatio_working_3-way'!U622/(3*'OddsRatio_working_3-way'!X622^(1/3))*COS(('OddsRatio_working_3-way'!Y622+4*PI())/3)</f>
        <v>-0.13100856714014078</v>
      </c>
      <c r="AI622" s="11">
        <f>'OddsRatio_working_3-way'!U622/(3*'OddsRatio_working_3-way'!X622^(1/3))*SIN(('OddsRatio_working_3-way'!Y622)/3)</f>
        <v>-0.15316747220178573</v>
      </c>
      <c r="AJ622" s="11">
        <f>'OddsRatio_working_3-way'!U622/(3*'OddsRatio_working_3-way'!X622^(1/3))*SIN(('OddsRatio_working_3-way'!Y622+2*PI())/3)</f>
        <v>-0.38008096671530794</v>
      </c>
      <c r="AK622" s="11">
        <f>'OddsRatio_working_3-way'!U622/(3*'OddsRatio_working_3-way'!X622^(1/3))*SIN(('OddsRatio_working_3-way'!Y622+4*PI())/3)</f>
        <v>0.53324843891709373</v>
      </c>
      <c r="AL622" s="11">
        <f>'OddsRatio_working_3-way'!Z622+'OddsRatio_working_3-way'!AF622</f>
        <v>1.0546219564013359</v>
      </c>
      <c r="AM622" s="11">
        <f>'OddsRatio_working_3-way'!AA622+'OddsRatio_working_3-way'!AG622</f>
        <v>-0.79260482212105465</v>
      </c>
      <c r="AN622" s="11">
        <f>'OddsRatio_working_3-way'!AB622+'OddsRatio_working_3-way'!AH622</f>
        <v>-0.26201713428028156</v>
      </c>
      <c r="AO622" s="11">
        <f>'OddsRatio_working_3-way'!AC622+'OddsRatio_working_3-way'!AI622</f>
        <v>0</v>
      </c>
      <c r="AP622" s="11">
        <f>'OddsRatio_working_3-way'!AD622+'OddsRatio_working_3-way'!AJ622</f>
        <v>0</v>
      </c>
      <c r="AQ622" s="11">
        <f>'OddsRatio_working_3-way'!AE622+'OddsRatio_working_3-way'!AK622</f>
        <v>0</v>
      </c>
      <c r="AR622" s="10">
        <f>IF(A622="","",IF(('OddsRatio_working_3-way'!X622=0),IF(Q622&gt;0,-Q622^(1/3),(-Q622)^(1/3)),'OddsRatio_working_3-way'!AL622-'OddsRatio_working_3-way'!R622/3))</f>
        <v>1.0546219564013359</v>
      </c>
      <c r="AS622" s="11">
        <f>IF(('OddsRatio_working_3-way'!X622=0),IF(Q622&gt;0,-Q622^(1/3),(-Q622)^(1/3)),'OddsRatio_working_3-way'!AM622-'OddsRatio_working_3-way'!R622/3)</f>
        <v>-0.79260482212105465</v>
      </c>
      <c r="AT622" s="11">
        <f>IF(('OddsRatio_working_3-way'!X622=0),IF(Q622&gt;0,-Q622^(1/3),(-Q622)^(1/3)),'OddsRatio_working_3-way'!AN622-'OddsRatio_working_3-way'!R622/3)</f>
        <v>-0.26201713428028156</v>
      </c>
      <c r="AU622" s="11">
        <f>IF(('OddsRatio_working_3-way'!X622=0),0,'OddsRatio_working_3-way'!AO622)</f>
        <v>0</v>
      </c>
      <c r="AV622" s="11">
        <f>IF(('OddsRatio_working_3-way'!X622=0),0,'OddsRatio_working_3-way'!AP622)</f>
        <v>0</v>
      </c>
      <c r="AW622" s="11">
        <f>IF(('OddsRatio_working_3-way'!X622=0),0,'OddsRatio_working_3-way'!AQ622)</f>
        <v>0</v>
      </c>
    </row>
    <row r="623" spans="1:49" x14ac:dyDescent="0.2">
      <c r="A623" s="4">
        <f>IF('True_Odds_Calculator_3-way'!A624="","",'True_Odds_Calculator_3-way'!A624)</f>
        <v>1.74</v>
      </c>
      <c r="B623" s="4">
        <f>IF('True_Odds_Calculator_3-way'!B624="","",'True_Odds_Calculator_3-way'!B624)</f>
        <v>3.97</v>
      </c>
      <c r="C623" s="4">
        <f>IF('True_Odds_Calculator_3-way'!C624="","",'True_Odds_Calculator_3-way'!C624)</f>
        <v>4.51</v>
      </c>
      <c r="D623" s="9">
        <f t="shared" si="130"/>
        <v>0.55488585724333095</v>
      </c>
      <c r="E623" s="9">
        <f t="shared" si="131"/>
        <v>0.23699322336516948</v>
      </c>
      <c r="F623" s="9">
        <f t="shared" si="132"/>
        <v>0.2081209193914994</v>
      </c>
      <c r="G623" s="9">
        <f t="shared" si="133"/>
        <v>1.0840168125893466</v>
      </c>
      <c r="H623" s="9">
        <f t="shared" si="134"/>
        <v>1.8021724413161169</v>
      </c>
      <c r="I623" s="9">
        <f t="shared" si="135"/>
        <v>4.2195299333903584</v>
      </c>
      <c r="J623" s="9">
        <f t="shared" si="136"/>
        <v>4.8048990121886064</v>
      </c>
      <c r="K623" s="11">
        <f t="shared" si="137"/>
        <v>0.57471264367816088</v>
      </c>
      <c r="L623" s="11">
        <f t="shared" si="138"/>
        <v>0.25188916876574308</v>
      </c>
      <c r="M623" s="11">
        <f t="shared" si="139"/>
        <v>0.22172949002217296</v>
      </c>
      <c r="N623" s="11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-0.24761616242932161</v>
      </c>
      <c r="O623" s="11">
        <f>0</f>
        <v>0</v>
      </c>
      <c r="P623" s="11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0.23175061784650522</v>
      </c>
      <c r="Q623" s="11">
        <f>2*'OddsRatio_working_3-way'!K623*'OddsRatio_working_3-way'!L623*'OddsRatio_working_3-way'!M623</f>
        <v>6.4196847048893418E-2</v>
      </c>
      <c r="R623" s="11">
        <f t="shared" si="140"/>
        <v>0</v>
      </c>
      <c r="S623" s="11">
        <f t="shared" si="141"/>
        <v>-0.93592686185278806</v>
      </c>
      <c r="T623" s="11">
        <f t="shared" si="142"/>
        <v>-0.25925951851877788</v>
      </c>
      <c r="U623" s="11">
        <f>'OddsRatio_working_3-way'!S623-'OddsRatio_working_3-way'!R623^2/3</f>
        <v>-0.93592686185278806</v>
      </c>
      <c r="V623" s="11">
        <f>'OddsRatio_working_3-way'!S623*'OddsRatio_working_3-way'!R623/3-2*'OddsRatio_working_3-way'!R623^3/27-'OddsRatio_working_3-way'!T623</f>
        <v>0.25925951851877788</v>
      </c>
      <c r="W623" s="11">
        <f>'OddsRatio_working_3-way'!V623^2+4*'OddsRatio_working_3-way'!U623^3/27</f>
        <v>-5.4241338043407153E-2</v>
      </c>
      <c r="X623" s="11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0.17425328977238541</v>
      </c>
      <c r="Y623" s="11">
        <f>IF('OddsRatio_working_3-way'!W623&gt;=0,IF('OddsRatio_working_3-way'!V623+SQRT('OddsRatio_working_3-way'!W623)&gt;0,0,PI()),ACOS('OddsRatio_working_3-way'!V623/(2*'OddsRatio_working_3-way'!X623)))</f>
        <v>0.73188548323666869</v>
      </c>
      <c r="Z623" s="11">
        <f>'OddsRatio_working_3-way'!X623^(1/3)*COS('OddsRatio_working_3-way'!Y623/3)</f>
        <v>0.54200840629467328</v>
      </c>
      <c r="AA623" s="11">
        <f>'OddsRatio_working_3-way'!X623^(1/3)*COS(('OddsRatio_working_3-way'!Y623+2*PI())/3)</f>
        <v>-0.38784546765875949</v>
      </c>
      <c r="AB623" s="11">
        <f>'OddsRatio_working_3-way'!X623^(1/3)*COS(('OddsRatio_working_3-way'!Y623+4*PI())/3)</f>
        <v>-0.15416293863591393</v>
      </c>
      <c r="AC623" s="11">
        <f>'OddsRatio_working_3-way'!X623^(1/3)*SIN('OddsRatio_working_3-way'!Y623/3)</f>
        <v>0.1349166710362526</v>
      </c>
      <c r="AD623" s="11">
        <f>'OddsRatio_working_3-way'!X623^(1/3)*SIN(('OddsRatio_working_3-way'!Y623+2*PI())/3)</f>
        <v>0.40193471339777825</v>
      </c>
      <c r="AE623" s="11">
        <f>'OddsRatio_working_3-way'!X623^(1/3)*SIN(('OddsRatio_working_3-way'!Y623+4*PI())/3)</f>
        <v>-0.53685138443403069</v>
      </c>
      <c r="AF623" s="11">
        <f>-'OddsRatio_working_3-way'!U623/(3*'OddsRatio_working_3-way'!X623^(1/3))*COS(('OddsRatio_working_3-way'!Y623)/3)</f>
        <v>0.54200840629467328</v>
      </c>
      <c r="AG623" s="11">
        <f>-'OddsRatio_working_3-way'!U623/(3*'OddsRatio_working_3-way'!X623^(1/3))*COS(('OddsRatio_working_3-way'!Y623+2*PI())/3)</f>
        <v>-0.38784546765875949</v>
      </c>
      <c r="AH623" s="11">
        <f>-'OddsRatio_working_3-way'!U623/(3*'OddsRatio_working_3-way'!X623^(1/3))*COS(('OddsRatio_working_3-way'!Y623+4*PI())/3)</f>
        <v>-0.15416293863591393</v>
      </c>
      <c r="AI623" s="11">
        <f>'OddsRatio_working_3-way'!U623/(3*'OddsRatio_working_3-way'!X623^(1/3))*SIN(('OddsRatio_working_3-way'!Y623)/3)</f>
        <v>-0.1349166710362526</v>
      </c>
      <c r="AJ623" s="11">
        <f>'OddsRatio_working_3-way'!U623/(3*'OddsRatio_working_3-way'!X623^(1/3))*SIN(('OddsRatio_working_3-way'!Y623+2*PI())/3)</f>
        <v>-0.40193471339777825</v>
      </c>
      <c r="AK623" s="11">
        <f>'OddsRatio_working_3-way'!U623/(3*'OddsRatio_working_3-way'!X623^(1/3))*SIN(('OddsRatio_working_3-way'!Y623+4*PI())/3)</f>
        <v>0.53685138443403069</v>
      </c>
      <c r="AL623" s="11">
        <f>'OddsRatio_working_3-way'!Z623+'OddsRatio_working_3-way'!AF623</f>
        <v>1.0840168125893466</v>
      </c>
      <c r="AM623" s="11">
        <f>'OddsRatio_working_3-way'!AA623+'OddsRatio_working_3-way'!AG623</f>
        <v>-0.77569093531751898</v>
      </c>
      <c r="AN623" s="11">
        <f>'OddsRatio_working_3-way'!AB623+'OddsRatio_working_3-way'!AH623</f>
        <v>-0.30832587727182786</v>
      </c>
      <c r="AO623" s="11">
        <f>'OddsRatio_working_3-way'!AC623+'OddsRatio_working_3-way'!AI623</f>
        <v>0</v>
      </c>
      <c r="AP623" s="11">
        <f>'OddsRatio_working_3-way'!AD623+'OddsRatio_working_3-way'!AJ623</f>
        <v>0</v>
      </c>
      <c r="AQ623" s="11">
        <f>'OddsRatio_working_3-way'!AE623+'OddsRatio_working_3-way'!AK623</f>
        <v>0</v>
      </c>
      <c r="AR623" s="10">
        <f>IF(A623="","",IF(('OddsRatio_working_3-way'!X623=0),IF(Q623&gt;0,-Q623^(1/3),(-Q623)^(1/3)),'OddsRatio_working_3-way'!AL623-'OddsRatio_working_3-way'!R623/3))</f>
        <v>1.0840168125893466</v>
      </c>
      <c r="AS623" s="11">
        <f>IF(('OddsRatio_working_3-way'!X623=0),IF(Q623&gt;0,-Q623^(1/3),(-Q623)^(1/3)),'OddsRatio_working_3-way'!AM623-'OddsRatio_working_3-way'!R623/3)</f>
        <v>-0.77569093531751898</v>
      </c>
      <c r="AT623" s="11">
        <f>IF(('OddsRatio_working_3-way'!X623=0),IF(Q623&gt;0,-Q623^(1/3),(-Q623)^(1/3)),'OddsRatio_working_3-way'!AN623-'OddsRatio_working_3-way'!R623/3)</f>
        <v>-0.30832587727182786</v>
      </c>
      <c r="AU623" s="11">
        <f>IF(('OddsRatio_working_3-way'!X623=0),0,'OddsRatio_working_3-way'!AO623)</f>
        <v>0</v>
      </c>
      <c r="AV623" s="11">
        <f>IF(('OddsRatio_working_3-way'!X623=0),0,'OddsRatio_working_3-way'!AP623)</f>
        <v>0</v>
      </c>
      <c r="AW623" s="11">
        <f>IF(('OddsRatio_working_3-way'!X623=0),0,'OddsRatio_working_3-way'!AQ623)</f>
        <v>0</v>
      </c>
    </row>
    <row r="624" spans="1:49" x14ac:dyDescent="0.2">
      <c r="A624" s="4">
        <f>IF('True_Odds_Calculator_3-way'!A625="","",'True_Odds_Calculator_3-way'!A625)</f>
        <v>2.1800000000000002</v>
      </c>
      <c r="B624" s="4">
        <f>IF('True_Odds_Calculator_3-way'!B625="","",'True_Odds_Calculator_3-way'!B625)</f>
        <v>3.4</v>
      </c>
      <c r="C624" s="4">
        <f>IF('True_Odds_Calculator_3-way'!C625="","",'True_Odds_Calculator_3-way'!C625)</f>
        <v>3.56</v>
      </c>
      <c r="D624" s="9">
        <f t="shared" si="130"/>
        <v>0.44591524825466994</v>
      </c>
      <c r="E624" s="9">
        <f t="shared" si="131"/>
        <v>0.2835046874634583</v>
      </c>
      <c r="F624" s="9">
        <f t="shared" si="132"/>
        <v>0.27058006428187181</v>
      </c>
      <c r="G624" s="9">
        <f t="shared" si="133"/>
        <v>1.0530327248835065</v>
      </c>
      <c r="H624" s="9">
        <f t="shared" si="134"/>
        <v>2.2425786153625378</v>
      </c>
      <c r="I624" s="9">
        <f t="shared" si="135"/>
        <v>3.5272785397204154</v>
      </c>
      <c r="J624" s="9">
        <f t="shared" si="136"/>
        <v>3.6957637757017765</v>
      </c>
      <c r="K624" s="11">
        <f t="shared" si="137"/>
        <v>0.4587155963302752</v>
      </c>
      <c r="L624" s="11">
        <f t="shared" si="138"/>
        <v>0.29411764705882354</v>
      </c>
      <c r="M624" s="11">
        <f t="shared" si="139"/>
        <v>0.2808988764044944</v>
      </c>
      <c r="N624" s="11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-0.27475639260961582</v>
      </c>
      <c r="O624" s="11">
        <f>0</f>
        <v>0</v>
      </c>
      <c r="P624" s="11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0.23269280911003715</v>
      </c>
      <c r="Q624" s="11">
        <f>2*'OddsRatio_working_3-way'!K624*'OddsRatio_working_3-way'!L624*'OddsRatio_working_3-way'!M624</f>
        <v>7.5795703293171715E-2</v>
      </c>
      <c r="R624" s="11">
        <f t="shared" si="140"/>
        <v>0</v>
      </c>
      <c r="S624" s="11">
        <f t="shared" si="141"/>
        <v>-0.84690589689265505</v>
      </c>
      <c r="T624" s="11">
        <f t="shared" si="142"/>
        <v>-0.27586511299435018</v>
      </c>
      <c r="U624" s="11">
        <f>'OddsRatio_working_3-way'!S624-'OddsRatio_working_3-way'!R624^2/3</f>
        <v>-0.84690589689265505</v>
      </c>
      <c r="V624" s="11">
        <f>'OddsRatio_working_3-way'!S624*'OddsRatio_working_3-way'!R624/3-2*'OddsRatio_working_3-way'!R624^3/27-'OddsRatio_working_3-way'!T624</f>
        <v>0.27586511299435018</v>
      </c>
      <c r="W624" s="11">
        <f>'OddsRatio_working_3-way'!V624^2+4*'OddsRatio_working_3-way'!U624^3/27</f>
        <v>-1.3889982284808935E-2</v>
      </c>
      <c r="X624" s="11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0.14999295221125769</v>
      </c>
      <c r="Y624" s="11">
        <f>IF('OddsRatio_working_3-way'!W624&gt;=0,IF('OddsRatio_working_3-way'!V624+SQRT('OddsRatio_working_3-way'!W624)&gt;0,0,PI()),ACOS('OddsRatio_working_3-way'!V624/(2*'OddsRatio_working_3-way'!X624)))</f>
        <v>0.4037515741821982</v>
      </c>
      <c r="Z624" s="11">
        <f>'OddsRatio_working_3-way'!X624^(1/3)*COS('OddsRatio_working_3-way'!Y624/3)</f>
        <v>0.52651636244175315</v>
      </c>
      <c r="AA624" s="11">
        <f>'OddsRatio_working_3-way'!X624^(1/3)*COS(('OddsRatio_working_3-way'!Y624+2*PI())/3)</f>
        <v>-0.32499847830464529</v>
      </c>
      <c r="AB624" s="11">
        <f>'OddsRatio_working_3-way'!X624^(1/3)*COS(('OddsRatio_working_3-way'!Y624+4*PI())/3)</f>
        <v>-0.201517884137108</v>
      </c>
      <c r="AC624" s="11">
        <f>'OddsRatio_working_3-way'!X624^(1/3)*SIN('OddsRatio_working_3-way'!Y624/3)</f>
        <v>7.1291554282322742E-2</v>
      </c>
      <c r="AD624" s="11">
        <f>'OddsRatio_working_3-way'!X624^(1/3)*SIN(('OddsRatio_working_3-way'!Y624+2*PI())/3)</f>
        <v>0.42033076824157184</v>
      </c>
      <c r="AE624" s="11">
        <f>'OddsRatio_working_3-way'!X624^(1/3)*SIN(('OddsRatio_working_3-way'!Y624+4*PI())/3)</f>
        <v>-0.49162232252389443</v>
      </c>
      <c r="AF624" s="11">
        <f>-'OddsRatio_working_3-way'!U624/(3*'OddsRatio_working_3-way'!X624^(1/3))*COS(('OddsRatio_working_3-way'!Y624)/3)</f>
        <v>0.52651636244175326</v>
      </c>
      <c r="AG624" s="11">
        <f>-'OddsRatio_working_3-way'!U624/(3*'OddsRatio_working_3-way'!X624^(1/3))*COS(('OddsRatio_working_3-way'!Y624+2*PI())/3)</f>
        <v>-0.32499847830464534</v>
      </c>
      <c r="AH624" s="11">
        <f>-'OddsRatio_working_3-way'!U624/(3*'OddsRatio_working_3-way'!X624^(1/3))*COS(('OddsRatio_working_3-way'!Y624+4*PI())/3)</f>
        <v>-0.20151788413710806</v>
      </c>
      <c r="AI624" s="11">
        <f>'OddsRatio_working_3-way'!U624/(3*'OddsRatio_working_3-way'!X624^(1/3))*SIN(('OddsRatio_working_3-way'!Y624)/3)</f>
        <v>-7.1291554282322755E-2</v>
      </c>
      <c r="AJ624" s="11">
        <f>'OddsRatio_working_3-way'!U624/(3*'OddsRatio_working_3-way'!X624^(1/3))*SIN(('OddsRatio_working_3-way'!Y624+2*PI())/3)</f>
        <v>-0.42033076824157195</v>
      </c>
      <c r="AK624" s="11">
        <f>'OddsRatio_working_3-way'!U624/(3*'OddsRatio_working_3-way'!X624^(1/3))*SIN(('OddsRatio_working_3-way'!Y624+4*PI())/3)</f>
        <v>0.49162232252389454</v>
      </c>
      <c r="AL624" s="11">
        <f>'OddsRatio_working_3-way'!Z624+'OddsRatio_working_3-way'!AF624</f>
        <v>1.0530327248835065</v>
      </c>
      <c r="AM624" s="11">
        <f>'OddsRatio_working_3-way'!AA624+'OddsRatio_working_3-way'!AG624</f>
        <v>-0.64999695660929069</v>
      </c>
      <c r="AN624" s="11">
        <f>'OddsRatio_working_3-way'!AB624+'OddsRatio_working_3-way'!AH624</f>
        <v>-0.40303576827421606</v>
      </c>
      <c r="AO624" s="11">
        <f>'OddsRatio_working_3-way'!AC624+'OddsRatio_working_3-way'!AI624</f>
        <v>0</v>
      </c>
      <c r="AP624" s="11">
        <f>'OddsRatio_working_3-way'!AD624+'OddsRatio_working_3-way'!AJ624</f>
        <v>0</v>
      </c>
      <c r="AQ624" s="11">
        <f>'OddsRatio_working_3-way'!AE624+'OddsRatio_working_3-way'!AK624</f>
        <v>0</v>
      </c>
      <c r="AR624" s="10">
        <f>IF(A624="","",IF(('OddsRatio_working_3-way'!X624=0),IF(Q624&gt;0,-Q624^(1/3),(-Q624)^(1/3)),'OddsRatio_working_3-way'!AL624-'OddsRatio_working_3-way'!R624/3))</f>
        <v>1.0530327248835065</v>
      </c>
      <c r="AS624" s="11">
        <f>IF(('OddsRatio_working_3-way'!X624=0),IF(Q624&gt;0,-Q624^(1/3),(-Q624)^(1/3)),'OddsRatio_working_3-way'!AM624-'OddsRatio_working_3-way'!R624/3)</f>
        <v>-0.64999695660929069</v>
      </c>
      <c r="AT624" s="11">
        <f>IF(('OddsRatio_working_3-way'!X624=0),IF(Q624&gt;0,-Q624^(1/3),(-Q624)^(1/3)),'OddsRatio_working_3-way'!AN624-'OddsRatio_working_3-way'!R624/3)</f>
        <v>-0.40303576827421606</v>
      </c>
      <c r="AU624" s="11">
        <f>IF(('OddsRatio_working_3-way'!X624=0),0,'OddsRatio_working_3-way'!AO624)</f>
        <v>0</v>
      </c>
      <c r="AV624" s="11">
        <f>IF(('OddsRatio_working_3-way'!X624=0),0,'OddsRatio_working_3-way'!AP624)</f>
        <v>0</v>
      </c>
      <c r="AW624" s="11">
        <f>IF(('OddsRatio_working_3-way'!X624=0),0,'OddsRatio_working_3-way'!AQ624)</f>
        <v>0</v>
      </c>
    </row>
    <row r="625" spans="1:49" x14ac:dyDescent="0.2">
      <c r="A625" s="4">
        <f>IF('True_Odds_Calculator_3-way'!A626="","",'True_Odds_Calculator_3-way'!A626)</f>
        <v>1.55</v>
      </c>
      <c r="B625" s="4">
        <f>IF('True_Odds_Calculator_3-way'!B626="","",'True_Odds_Calculator_3-way'!B626)</f>
        <v>4.33</v>
      </c>
      <c r="C625" s="4">
        <f>IF('True_Odds_Calculator_3-way'!C626="","",'True_Odds_Calculator_3-way'!C626)</f>
        <v>6.72</v>
      </c>
      <c r="D625" s="9">
        <f t="shared" si="130"/>
        <v>0.63433473706486487</v>
      </c>
      <c r="E625" s="9">
        <f t="shared" si="131"/>
        <v>0.22270864773922097</v>
      </c>
      <c r="F625" s="9">
        <f t="shared" si="132"/>
        <v>0.14295661519591421</v>
      </c>
      <c r="G625" s="9">
        <f t="shared" si="133"/>
        <v>1.0480995186952091</v>
      </c>
      <c r="H625" s="9">
        <f t="shared" si="134"/>
        <v>1.5764547352823648</v>
      </c>
      <c r="I625" s="9">
        <f t="shared" si="135"/>
        <v>4.4901713972550477</v>
      </c>
      <c r="J625" s="9">
        <f t="shared" si="136"/>
        <v>6.9951292469365951</v>
      </c>
      <c r="K625" s="11">
        <f t="shared" si="137"/>
        <v>0.64516129032258063</v>
      </c>
      <c r="L625" s="11">
        <f t="shared" si="138"/>
        <v>0.23094688221709006</v>
      </c>
      <c r="M625" s="11">
        <f t="shared" si="139"/>
        <v>0.14880952380952381</v>
      </c>
      <c r="N625" s="11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-0.2322812124179181</v>
      </c>
      <c r="O625" s="11">
        <f>0</f>
        <v>0</v>
      </c>
      <c r="P625" s="11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0.21285426932450696</v>
      </c>
      <c r="Q625" s="11">
        <f>2*'OddsRatio_working_3-way'!K625*'OddsRatio_working_3-way'!L625*'OddsRatio_working_3-way'!M625</f>
        <v>4.4344639442605617E-2</v>
      </c>
      <c r="R625" s="11">
        <f t="shared" si="140"/>
        <v>0</v>
      </c>
      <c r="S625" s="11">
        <f t="shared" si="141"/>
        <v>-0.91636455272818895</v>
      </c>
      <c r="T625" s="11">
        <f t="shared" si="142"/>
        <v>-0.19090928181837269</v>
      </c>
      <c r="U625" s="11">
        <f>'OddsRatio_working_3-way'!S625-'OddsRatio_working_3-way'!R625^2/3</f>
        <v>-0.91636455272818895</v>
      </c>
      <c r="V625" s="11">
        <f>'OddsRatio_working_3-way'!S625*'OddsRatio_working_3-way'!R625/3-2*'OddsRatio_working_3-way'!R625^3/27-'OddsRatio_working_3-way'!T625</f>
        <v>0.19090928181837269</v>
      </c>
      <c r="W625" s="11">
        <f>'OddsRatio_working_3-way'!V625^2+4*'OddsRatio_working_3-way'!U625^3/27</f>
        <v>-7.7552653777187702E-2</v>
      </c>
      <c r="X625" s="11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0.1688186953965663</v>
      </c>
      <c r="Y625" s="11">
        <f>IF('OddsRatio_working_3-way'!W625&gt;=0,IF('OddsRatio_working_3-way'!V625+SQRT('OddsRatio_working_3-way'!W625)&gt;0,0,PI()),ACOS('OddsRatio_working_3-way'!V625/(2*'OddsRatio_working_3-way'!X625)))</f>
        <v>0.96984551711118272</v>
      </c>
      <c r="Z625" s="11">
        <f>'OddsRatio_working_3-way'!X625^(1/3)*COS('OddsRatio_working_3-way'!Y625/3)</f>
        <v>0.52404975934760456</v>
      </c>
      <c r="AA625" s="11">
        <f>'OddsRatio_working_3-way'!X625^(1/3)*COS(('OddsRatio_working_3-way'!Y625+2*PI())/3)</f>
        <v>-0.41407758592342997</v>
      </c>
      <c r="AB625" s="11">
        <f>'OddsRatio_working_3-way'!X625^(1/3)*COS(('OddsRatio_working_3-way'!Y625+4*PI())/3)</f>
        <v>-0.1099721734241743</v>
      </c>
      <c r="AC625" s="11">
        <f>'OddsRatio_working_3-way'!X625^(1/3)*SIN('OddsRatio_working_3-way'!Y625/3)</f>
        <v>0.1755753417684674</v>
      </c>
      <c r="AD625" s="11">
        <f>'OddsRatio_working_3-way'!X625^(1/3)*SIN(('OddsRatio_working_3-way'!Y625+2*PI())/3)</f>
        <v>0.36605273355791357</v>
      </c>
      <c r="AE625" s="11">
        <f>'OddsRatio_working_3-way'!X625^(1/3)*SIN(('OddsRatio_working_3-way'!Y625+4*PI())/3)</f>
        <v>-0.54162807532638091</v>
      </c>
      <c r="AF625" s="11">
        <f>-'OddsRatio_working_3-way'!U625/(3*'OddsRatio_working_3-way'!X625^(1/3))*COS(('OddsRatio_working_3-way'!Y625)/3)</f>
        <v>0.52404975934760445</v>
      </c>
      <c r="AG625" s="11">
        <f>-'OddsRatio_working_3-way'!U625/(3*'OddsRatio_working_3-way'!X625^(1/3))*COS(('OddsRatio_working_3-way'!Y625+2*PI())/3)</f>
        <v>-0.41407758592342991</v>
      </c>
      <c r="AH625" s="11">
        <f>-'OddsRatio_working_3-way'!U625/(3*'OddsRatio_working_3-way'!X625^(1/3))*COS(('OddsRatio_working_3-way'!Y625+4*PI())/3)</f>
        <v>-0.10997217342417427</v>
      </c>
      <c r="AI625" s="11">
        <f>'OddsRatio_working_3-way'!U625/(3*'OddsRatio_working_3-way'!X625^(1/3))*SIN(('OddsRatio_working_3-way'!Y625)/3)</f>
        <v>-0.17557534176846734</v>
      </c>
      <c r="AJ625" s="11">
        <f>'OddsRatio_working_3-way'!U625/(3*'OddsRatio_working_3-way'!X625^(1/3))*SIN(('OddsRatio_working_3-way'!Y625+2*PI())/3)</f>
        <v>-0.36605273355791346</v>
      </c>
      <c r="AK625" s="11">
        <f>'OddsRatio_working_3-way'!U625/(3*'OddsRatio_working_3-way'!X625^(1/3))*SIN(('OddsRatio_working_3-way'!Y625+4*PI())/3)</f>
        <v>0.5416280753263808</v>
      </c>
      <c r="AL625" s="11">
        <f>'OddsRatio_working_3-way'!Z625+'OddsRatio_working_3-way'!AF625</f>
        <v>1.0480995186952091</v>
      </c>
      <c r="AM625" s="11">
        <f>'OddsRatio_working_3-way'!AA625+'OddsRatio_working_3-way'!AG625</f>
        <v>-0.82815517184685983</v>
      </c>
      <c r="AN625" s="11">
        <f>'OddsRatio_working_3-way'!AB625+'OddsRatio_working_3-way'!AH625</f>
        <v>-0.21994434684834857</v>
      </c>
      <c r="AO625" s="11">
        <f>'OddsRatio_working_3-way'!AC625+'OddsRatio_working_3-way'!AI625</f>
        <v>0</v>
      </c>
      <c r="AP625" s="11">
        <f>'OddsRatio_working_3-way'!AD625+'OddsRatio_working_3-way'!AJ625</f>
        <v>0</v>
      </c>
      <c r="AQ625" s="11">
        <f>'OddsRatio_working_3-way'!AE625+'OddsRatio_working_3-way'!AK625</f>
        <v>0</v>
      </c>
      <c r="AR625" s="10">
        <f>IF(A625="","",IF(('OddsRatio_working_3-way'!X625=0),IF(Q625&gt;0,-Q625^(1/3),(-Q625)^(1/3)),'OddsRatio_working_3-way'!AL625-'OddsRatio_working_3-way'!R625/3))</f>
        <v>1.0480995186952091</v>
      </c>
      <c r="AS625" s="11">
        <f>IF(('OddsRatio_working_3-way'!X625=0),IF(Q625&gt;0,-Q625^(1/3),(-Q625)^(1/3)),'OddsRatio_working_3-way'!AM625-'OddsRatio_working_3-way'!R625/3)</f>
        <v>-0.82815517184685983</v>
      </c>
      <c r="AT625" s="11">
        <f>IF(('OddsRatio_working_3-way'!X625=0),IF(Q625&gt;0,-Q625^(1/3),(-Q625)^(1/3)),'OddsRatio_working_3-way'!AN625-'OddsRatio_working_3-way'!R625/3)</f>
        <v>-0.21994434684834857</v>
      </c>
      <c r="AU625" s="11">
        <f>IF(('OddsRatio_working_3-way'!X625=0),0,'OddsRatio_working_3-way'!AO625)</f>
        <v>0</v>
      </c>
      <c r="AV625" s="11">
        <f>IF(('OddsRatio_working_3-way'!X625=0),0,'OddsRatio_working_3-way'!AP625)</f>
        <v>0</v>
      </c>
      <c r="AW625" s="11">
        <f>IF(('OddsRatio_working_3-way'!X625=0),0,'OddsRatio_working_3-way'!AQ625)</f>
        <v>0</v>
      </c>
    </row>
    <row r="626" spans="1:49" x14ac:dyDescent="0.2">
      <c r="A626" s="4">
        <f>IF('True_Odds_Calculator_3-way'!A627="","",'True_Odds_Calculator_3-way'!A627)</f>
        <v>2.14</v>
      </c>
      <c r="B626" s="4">
        <f>IF('True_Odds_Calculator_3-way'!B627="","",'True_Odds_Calculator_3-way'!B627)</f>
        <v>3.67</v>
      </c>
      <c r="C626" s="4">
        <f>IF('True_Odds_Calculator_3-way'!C627="","",'True_Odds_Calculator_3-way'!C627)</f>
        <v>3.55</v>
      </c>
      <c r="D626" s="9">
        <f t="shared" si="130"/>
        <v>0.45903324447141447</v>
      </c>
      <c r="E626" s="9">
        <f t="shared" si="131"/>
        <v>0.26594676394860478</v>
      </c>
      <c r="F626" s="9">
        <f t="shared" si="132"/>
        <v>0.27501999157998064</v>
      </c>
      <c r="G626" s="9">
        <f t="shared" si="133"/>
        <v>1.033764432983878</v>
      </c>
      <c r="H626" s="9">
        <f t="shared" si="134"/>
        <v>2.1784914536016209</v>
      </c>
      <c r="I626" s="9">
        <f t="shared" si="135"/>
        <v>3.7601510360669543</v>
      </c>
      <c r="J626" s="9">
        <f t="shared" si="136"/>
        <v>3.6360993041088885</v>
      </c>
      <c r="K626" s="11">
        <f t="shared" si="137"/>
        <v>0.46728971962616822</v>
      </c>
      <c r="L626" s="11">
        <f t="shared" si="138"/>
        <v>0.27247956403269757</v>
      </c>
      <c r="M626" s="11">
        <f t="shared" si="139"/>
        <v>0.28169014084507044</v>
      </c>
      <c r="N626" s="11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-0.27838645614807789</v>
      </c>
      <c r="O626" s="11">
        <f>0</f>
        <v>0</v>
      </c>
      <c r="P626" s="11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0.22811241638119739</v>
      </c>
      <c r="Q626" s="11">
        <f>2*'OddsRatio_working_3-way'!K626*'OddsRatio_working_3-way'!L626*'OddsRatio_working_3-way'!M626</f>
        <v>7.1733464270816796E-2</v>
      </c>
      <c r="R626" s="11">
        <f t="shared" si="140"/>
        <v>0</v>
      </c>
      <c r="S626" s="11">
        <f t="shared" si="141"/>
        <v>-0.81940917506367839</v>
      </c>
      <c r="T626" s="11">
        <f t="shared" si="142"/>
        <v>-0.25767584121499326</v>
      </c>
      <c r="U626" s="11">
        <f>'OddsRatio_working_3-way'!S626-'OddsRatio_working_3-way'!R626^2/3</f>
        <v>-0.81940917506367839</v>
      </c>
      <c r="V626" s="11">
        <f>'OddsRatio_working_3-way'!S626*'OddsRatio_working_3-way'!R626/3-2*'OddsRatio_working_3-way'!R626^3/27-'OddsRatio_working_3-way'!T626</f>
        <v>0.25767584121499326</v>
      </c>
      <c r="W626" s="11">
        <f>'OddsRatio_working_3-way'!V626^2+4*'OddsRatio_working_3-way'!U626^3/27</f>
        <v>-1.5110871439998855E-2</v>
      </c>
      <c r="X626" s="11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0.14274777632756078</v>
      </c>
      <c r="Y626" s="11">
        <f>IF('OddsRatio_working_3-way'!W626&gt;=0,IF('OddsRatio_working_3-way'!V626+SQRT('OddsRatio_working_3-way'!W626)&gt;0,0,PI()),ACOS('OddsRatio_working_3-way'!V626/(2*'OddsRatio_working_3-way'!X626)))</f>
        <v>0.44512602333964146</v>
      </c>
      <c r="Z626" s="11">
        <f>'OddsRatio_working_3-way'!X626^(1/3)*COS('OddsRatio_working_3-way'!Y626/3)</f>
        <v>0.51688221649193899</v>
      </c>
      <c r="AA626" s="11">
        <f>'OddsRatio_working_3-way'!X626^(1/3)*COS(('OddsRatio_working_3-way'!Y626+2*PI())/3)</f>
        <v>-0.32535055803973789</v>
      </c>
      <c r="AB626" s="11">
        <f>'OddsRatio_working_3-way'!X626^(1/3)*COS(('OddsRatio_working_3-way'!Y626+4*PI())/3)</f>
        <v>-0.19153165845220127</v>
      </c>
      <c r="AC626" s="11">
        <f>'OddsRatio_working_3-way'!X626^(1/3)*SIN('OddsRatio_working_3-way'!Y626/3)</f>
        <v>7.7260377699523958E-2</v>
      </c>
      <c r="AD626" s="11">
        <f>'OddsRatio_working_3-way'!X626^(1/3)*SIN(('OddsRatio_working_3-way'!Y626+2*PI())/3)</f>
        <v>0.40900294139666521</v>
      </c>
      <c r="AE626" s="11">
        <f>'OddsRatio_working_3-way'!X626^(1/3)*SIN(('OddsRatio_working_3-way'!Y626+4*PI())/3)</f>
        <v>-0.48626331909618903</v>
      </c>
      <c r="AF626" s="11">
        <f>-'OddsRatio_working_3-way'!U626/(3*'OddsRatio_working_3-way'!X626^(1/3))*COS(('OddsRatio_working_3-way'!Y626)/3)</f>
        <v>0.51688221649193899</v>
      </c>
      <c r="AG626" s="11">
        <f>-'OddsRatio_working_3-way'!U626/(3*'OddsRatio_working_3-way'!X626^(1/3))*COS(('OddsRatio_working_3-way'!Y626+2*PI())/3)</f>
        <v>-0.32535055803973789</v>
      </c>
      <c r="AH626" s="11">
        <f>-'OddsRatio_working_3-way'!U626/(3*'OddsRatio_working_3-way'!X626^(1/3))*COS(('OddsRatio_working_3-way'!Y626+4*PI())/3)</f>
        <v>-0.19153165845220127</v>
      </c>
      <c r="AI626" s="11">
        <f>'OddsRatio_working_3-way'!U626/(3*'OddsRatio_working_3-way'!X626^(1/3))*SIN(('OddsRatio_working_3-way'!Y626)/3)</f>
        <v>-7.7260377699523958E-2</v>
      </c>
      <c r="AJ626" s="11">
        <f>'OddsRatio_working_3-way'!U626/(3*'OddsRatio_working_3-way'!X626^(1/3))*SIN(('OddsRatio_working_3-way'!Y626+2*PI())/3)</f>
        <v>-0.40900294139666521</v>
      </c>
      <c r="AK626" s="11">
        <f>'OddsRatio_working_3-way'!U626/(3*'OddsRatio_working_3-way'!X626^(1/3))*SIN(('OddsRatio_working_3-way'!Y626+4*PI())/3)</f>
        <v>0.48626331909618903</v>
      </c>
      <c r="AL626" s="11">
        <f>'OddsRatio_working_3-way'!Z626+'OddsRatio_working_3-way'!AF626</f>
        <v>1.033764432983878</v>
      </c>
      <c r="AM626" s="11">
        <f>'OddsRatio_working_3-way'!AA626+'OddsRatio_working_3-way'!AG626</f>
        <v>-0.65070111607947578</v>
      </c>
      <c r="AN626" s="11">
        <f>'OddsRatio_working_3-way'!AB626+'OddsRatio_working_3-way'!AH626</f>
        <v>-0.38306331690440254</v>
      </c>
      <c r="AO626" s="11">
        <f>'OddsRatio_working_3-way'!AC626+'OddsRatio_working_3-way'!AI626</f>
        <v>0</v>
      </c>
      <c r="AP626" s="11">
        <f>'OddsRatio_working_3-way'!AD626+'OddsRatio_working_3-way'!AJ626</f>
        <v>0</v>
      </c>
      <c r="AQ626" s="11">
        <f>'OddsRatio_working_3-way'!AE626+'OddsRatio_working_3-way'!AK626</f>
        <v>0</v>
      </c>
      <c r="AR626" s="10">
        <f>IF(A626="","",IF(('OddsRatio_working_3-way'!X626=0),IF(Q626&gt;0,-Q626^(1/3),(-Q626)^(1/3)),'OddsRatio_working_3-way'!AL626-'OddsRatio_working_3-way'!R626/3))</f>
        <v>1.033764432983878</v>
      </c>
      <c r="AS626" s="11">
        <f>IF(('OddsRatio_working_3-way'!X626=0),IF(Q626&gt;0,-Q626^(1/3),(-Q626)^(1/3)),'OddsRatio_working_3-way'!AM626-'OddsRatio_working_3-way'!R626/3)</f>
        <v>-0.65070111607947578</v>
      </c>
      <c r="AT626" s="11">
        <f>IF(('OddsRatio_working_3-way'!X626=0),IF(Q626&gt;0,-Q626^(1/3),(-Q626)^(1/3)),'OddsRatio_working_3-way'!AN626-'OddsRatio_working_3-way'!R626/3)</f>
        <v>-0.38306331690440254</v>
      </c>
      <c r="AU626" s="11">
        <f>IF(('OddsRatio_working_3-way'!X626=0),0,'OddsRatio_working_3-way'!AO626)</f>
        <v>0</v>
      </c>
      <c r="AV626" s="11">
        <f>IF(('OddsRatio_working_3-way'!X626=0),0,'OddsRatio_working_3-way'!AP626)</f>
        <v>0</v>
      </c>
      <c r="AW626" s="11">
        <f>IF(('OddsRatio_working_3-way'!X626=0),0,'OddsRatio_working_3-way'!AQ626)</f>
        <v>0</v>
      </c>
    </row>
    <row r="627" spans="1:49" x14ac:dyDescent="0.2">
      <c r="A627" s="4">
        <f>IF('True_Odds_Calculator_3-way'!A628="","",'True_Odds_Calculator_3-way'!A628)</f>
        <v>1.33</v>
      </c>
      <c r="B627" s="4">
        <f>IF('True_Odds_Calculator_3-way'!B628="","",'True_Odds_Calculator_3-way'!B628)</f>
        <v>5.15</v>
      </c>
      <c r="C627" s="4">
        <f>IF('True_Odds_Calculator_3-way'!C628="","",'True_Odds_Calculator_3-way'!C628)</f>
        <v>8.8800000000000008</v>
      </c>
      <c r="D627" s="9">
        <f t="shared" si="130"/>
        <v>0.72604300775636077</v>
      </c>
      <c r="E627" s="9">
        <f t="shared" si="131"/>
        <v>0.17405845117094612</v>
      </c>
      <c r="F627" s="9">
        <f t="shared" si="132"/>
        <v>9.9898541072693164E-2</v>
      </c>
      <c r="G627" s="9">
        <f t="shared" si="133"/>
        <v>1.1434208371953445</v>
      </c>
      <c r="H627" s="9">
        <f t="shared" si="134"/>
        <v>1.3773288762744635</v>
      </c>
      <c r="I627" s="9">
        <f t="shared" si="135"/>
        <v>5.7451964743606787</v>
      </c>
      <c r="J627" s="9">
        <f t="shared" si="136"/>
        <v>10.010156197099315</v>
      </c>
      <c r="K627" s="11">
        <f t="shared" si="137"/>
        <v>0.75187969924812026</v>
      </c>
      <c r="L627" s="11">
        <f t="shared" si="138"/>
        <v>0.1941747572815534</v>
      </c>
      <c r="M627" s="11">
        <f t="shared" si="139"/>
        <v>0.1126126126126126</v>
      </c>
      <c r="N627" s="11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-0.17742565545324862</v>
      </c>
      <c r="O627" s="11">
        <f>0</f>
        <v>0</v>
      </c>
      <c r="P627" s="11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0.20321072952651903</v>
      </c>
      <c r="Q627" s="11">
        <f>2*'OddsRatio_working_3-way'!K627*'OddsRatio_working_3-way'!L627*'OddsRatio_working_3-way'!M627</f>
        <v>3.2881995069016012E-2</v>
      </c>
      <c r="R627" s="11">
        <f t="shared" si="140"/>
        <v>0</v>
      </c>
      <c r="S627" s="11">
        <f t="shared" si="141"/>
        <v>-1.1453288928672705</v>
      </c>
      <c r="T627" s="11">
        <f t="shared" si="142"/>
        <v>-0.18532829981671037</v>
      </c>
      <c r="U627" s="11">
        <f>'OddsRatio_working_3-way'!S627-'OddsRatio_working_3-way'!R627^2/3</f>
        <v>-1.1453288928672705</v>
      </c>
      <c r="V627" s="11">
        <f>'OddsRatio_working_3-way'!S627*'OddsRatio_working_3-way'!R627/3-2*'OddsRatio_working_3-way'!R627^3/27-'OddsRatio_working_3-way'!T627</f>
        <v>0.18532829981671037</v>
      </c>
      <c r="W627" s="11">
        <f>'OddsRatio_working_3-way'!V627^2+4*'OddsRatio_working_3-way'!U627^3/27</f>
        <v>-0.18823380008930618</v>
      </c>
      <c r="X627" s="11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0.23589212513469937</v>
      </c>
      <c r="Y627" s="11">
        <f>IF('OddsRatio_working_3-way'!W627&gt;=0,IF('OddsRatio_working_3-way'!V627+SQRT('OddsRatio_working_3-way'!W627)&gt;0,0,PI()),ACOS('OddsRatio_working_3-way'!V627/(2*'OddsRatio_working_3-way'!X627)))</f>
        <v>1.1670956013778757</v>
      </c>
      <c r="Z627" s="11">
        <f>'OddsRatio_working_3-way'!X627^(1/3)*COS('OddsRatio_working_3-way'!Y627/3)</f>
        <v>0.57171041859767235</v>
      </c>
      <c r="AA627" s="11">
        <f>'OddsRatio_working_3-way'!X627^(1/3)*COS(('OddsRatio_working_3-way'!Y627+2*PI())/3)</f>
        <v>-0.48881486333621693</v>
      </c>
      <c r="AB627" s="11">
        <f>'OddsRatio_working_3-way'!X627^(1/3)*COS(('OddsRatio_working_3-way'!Y627+4*PI())/3)</f>
        <v>-8.2895555261455603E-2</v>
      </c>
      <c r="AC627" s="11">
        <f>'OddsRatio_working_3-way'!X627^(1/3)*SIN('OddsRatio_working_3-way'!Y627/3)</f>
        <v>0.23435762178623021</v>
      </c>
      <c r="AD627" s="11">
        <f>'OddsRatio_working_3-way'!X627^(1/3)*SIN(('OddsRatio_working_3-way'!Y627+2*PI())/3)</f>
        <v>0.3779369352207046</v>
      </c>
      <c r="AE627" s="11">
        <f>'OddsRatio_working_3-way'!X627^(1/3)*SIN(('OddsRatio_working_3-way'!Y627+4*PI())/3)</f>
        <v>-0.6122945570069348</v>
      </c>
      <c r="AF627" s="11">
        <f>-'OddsRatio_working_3-way'!U627/(3*'OddsRatio_working_3-way'!X627^(1/3))*COS(('OddsRatio_working_3-way'!Y627)/3)</f>
        <v>0.57171041859767224</v>
      </c>
      <c r="AG627" s="11">
        <f>-'OddsRatio_working_3-way'!U627/(3*'OddsRatio_working_3-way'!X627^(1/3))*COS(('OddsRatio_working_3-way'!Y627+2*PI())/3)</f>
        <v>-0.48881486333621688</v>
      </c>
      <c r="AH627" s="11">
        <f>-'OddsRatio_working_3-way'!U627/(3*'OddsRatio_working_3-way'!X627^(1/3))*COS(('OddsRatio_working_3-way'!Y627+4*PI())/3)</f>
        <v>-8.2895555261455589E-2</v>
      </c>
      <c r="AI627" s="11">
        <f>'OddsRatio_working_3-way'!U627/(3*'OddsRatio_working_3-way'!X627^(1/3))*SIN(('OddsRatio_working_3-way'!Y627)/3)</f>
        <v>-0.23435762178623015</v>
      </c>
      <c r="AJ627" s="11">
        <f>'OddsRatio_working_3-way'!U627/(3*'OddsRatio_working_3-way'!X627^(1/3))*SIN(('OddsRatio_working_3-way'!Y627+2*PI())/3)</f>
        <v>-0.37793693522070454</v>
      </c>
      <c r="AK627" s="11">
        <f>'OddsRatio_working_3-way'!U627/(3*'OddsRatio_working_3-way'!X627^(1/3))*SIN(('OddsRatio_working_3-way'!Y627+4*PI())/3)</f>
        <v>0.61229455700693469</v>
      </c>
      <c r="AL627" s="11">
        <f>'OddsRatio_working_3-way'!Z627+'OddsRatio_working_3-way'!AF627</f>
        <v>1.1434208371953445</v>
      </c>
      <c r="AM627" s="11">
        <f>'OddsRatio_working_3-way'!AA627+'OddsRatio_working_3-way'!AG627</f>
        <v>-0.97762972667243386</v>
      </c>
      <c r="AN627" s="11">
        <f>'OddsRatio_working_3-way'!AB627+'OddsRatio_working_3-way'!AH627</f>
        <v>-0.16579111052291118</v>
      </c>
      <c r="AO627" s="11">
        <f>'OddsRatio_working_3-way'!AC627+'OddsRatio_working_3-way'!AI627</f>
        <v>0</v>
      </c>
      <c r="AP627" s="11">
        <f>'OddsRatio_working_3-way'!AD627+'OddsRatio_working_3-way'!AJ627</f>
        <v>0</v>
      </c>
      <c r="AQ627" s="11">
        <f>'OddsRatio_working_3-way'!AE627+'OddsRatio_working_3-way'!AK627</f>
        <v>0</v>
      </c>
      <c r="AR627" s="10">
        <f>IF(A627="","",IF(('OddsRatio_working_3-way'!X627=0),IF(Q627&gt;0,-Q627^(1/3),(-Q627)^(1/3)),'OddsRatio_working_3-way'!AL627-'OddsRatio_working_3-way'!R627/3))</f>
        <v>1.1434208371953445</v>
      </c>
      <c r="AS627" s="11">
        <f>IF(('OddsRatio_working_3-way'!X627=0),IF(Q627&gt;0,-Q627^(1/3),(-Q627)^(1/3)),'OddsRatio_working_3-way'!AM627-'OddsRatio_working_3-way'!R627/3)</f>
        <v>-0.97762972667243386</v>
      </c>
      <c r="AT627" s="11">
        <f>IF(('OddsRatio_working_3-way'!X627=0),IF(Q627&gt;0,-Q627^(1/3),(-Q627)^(1/3)),'OddsRatio_working_3-way'!AN627-'OddsRatio_working_3-way'!R627/3)</f>
        <v>-0.16579111052291118</v>
      </c>
      <c r="AU627" s="11">
        <f>IF(('OddsRatio_working_3-way'!X627=0),0,'OddsRatio_working_3-way'!AO627)</f>
        <v>0</v>
      </c>
      <c r="AV627" s="11">
        <f>IF(('OddsRatio_working_3-way'!X627=0),0,'OddsRatio_working_3-way'!AP627)</f>
        <v>0</v>
      </c>
      <c r="AW627" s="11">
        <f>IF(('OddsRatio_working_3-way'!X627=0),0,'OddsRatio_working_3-way'!AQ627)</f>
        <v>0</v>
      </c>
    </row>
    <row r="628" spans="1:49" x14ac:dyDescent="0.2">
      <c r="A628" s="4">
        <f>IF('True_Odds_Calculator_3-way'!A629="","",'True_Odds_Calculator_3-way'!A629)</f>
        <v>2.0499999999999998</v>
      </c>
      <c r="B628" s="4">
        <f>IF('True_Odds_Calculator_3-way'!B629="","",'True_Odds_Calculator_3-way'!B629)</f>
        <v>3.84</v>
      </c>
      <c r="C628" s="4">
        <f>IF('True_Odds_Calculator_3-way'!C629="","",'True_Odds_Calculator_3-way'!C629)</f>
        <v>3.63</v>
      </c>
      <c r="D628" s="9">
        <f t="shared" si="130"/>
        <v>0.47853480650943725</v>
      </c>
      <c r="E628" s="9">
        <f t="shared" si="131"/>
        <v>0.25333054207761418</v>
      </c>
      <c r="F628" s="9">
        <f t="shared" si="132"/>
        <v>0.26813465141294868</v>
      </c>
      <c r="G628" s="9">
        <f t="shared" si="133"/>
        <v>1.0378210965104908</v>
      </c>
      <c r="H628" s="9">
        <f t="shared" si="134"/>
        <v>2.0897121513360153</v>
      </c>
      <c r="I628" s="9">
        <f t="shared" si="135"/>
        <v>3.9474119140897934</v>
      </c>
      <c r="J628" s="9">
        <f t="shared" si="136"/>
        <v>3.7294694838225908</v>
      </c>
      <c r="K628" s="11">
        <f t="shared" si="137"/>
        <v>0.48780487804878053</v>
      </c>
      <c r="L628" s="11">
        <f t="shared" si="138"/>
        <v>0.26041666666666669</v>
      </c>
      <c r="M628" s="11">
        <f t="shared" si="139"/>
        <v>0.27548209366391185</v>
      </c>
      <c r="N628" s="11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-0.27445533494591157</v>
      </c>
      <c r="O628" s="11">
        <f>0</f>
        <v>0</v>
      </c>
      <c r="P628" s="11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0.22816860400008954</v>
      </c>
      <c r="Q628" s="11">
        <f>2*'OddsRatio_working_3-way'!K628*'OddsRatio_working_3-way'!L628*'OddsRatio_working_3-way'!M628</f>
        <v>6.9990369325180865E-2</v>
      </c>
      <c r="R628" s="11">
        <f t="shared" si="140"/>
        <v>0</v>
      </c>
      <c r="S628" s="11">
        <f t="shared" si="141"/>
        <v>-0.83135058768325998</v>
      </c>
      <c r="T628" s="11">
        <f t="shared" si="142"/>
        <v>-0.25501551769425163</v>
      </c>
      <c r="U628" s="11">
        <f>'OddsRatio_working_3-way'!S628-'OddsRatio_working_3-way'!R628^2/3</f>
        <v>-0.83135058768325998</v>
      </c>
      <c r="V628" s="11">
        <f>'OddsRatio_working_3-way'!S628*'OddsRatio_working_3-way'!R628/3-2*'OddsRatio_working_3-way'!R628^3/27-'OddsRatio_working_3-way'!T628</f>
        <v>0.25501551769425163</v>
      </c>
      <c r="W628" s="11">
        <f>'OddsRatio_working_3-way'!V628^2+4*'OddsRatio_working_3-way'!U628^3/27</f>
        <v>-2.0090464106308756E-2</v>
      </c>
      <c r="X628" s="11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0.14587955508841524</v>
      </c>
      <c r="Y628" s="11">
        <f>IF('OddsRatio_working_3-way'!W628&gt;=0,IF('OddsRatio_working_3-way'!V628+SQRT('OddsRatio_working_3-way'!W628)&gt;0,0,PI()),ACOS('OddsRatio_working_3-way'!V628/(2*'OddsRatio_working_3-way'!X628)))</f>
        <v>0.50729489281956597</v>
      </c>
      <c r="Z628" s="11">
        <f>'OddsRatio_working_3-way'!X628^(1/3)*COS('OddsRatio_working_3-way'!Y628/3)</f>
        <v>0.51891054825524541</v>
      </c>
      <c r="AA628" s="11">
        <f>'OddsRatio_working_3-way'!X628^(1/3)*COS(('OddsRatio_working_3-way'!Y628+2*PI())/3)</f>
        <v>-0.33617899342547403</v>
      </c>
      <c r="AB628" s="11">
        <f>'OddsRatio_working_3-way'!X628^(1/3)*COS(('OddsRatio_working_3-way'!Y628+4*PI())/3)</f>
        <v>-0.18273155482977127</v>
      </c>
      <c r="AC628" s="11">
        <f>'OddsRatio_working_3-way'!X628^(1/3)*SIN('OddsRatio_working_3-way'!Y628/3)</f>
        <v>8.8592919979687587E-2</v>
      </c>
      <c r="AD628" s="11">
        <f>'OddsRatio_working_3-way'!X628^(1/3)*SIN(('OddsRatio_working_3-way'!Y628+2*PI())/3)</f>
        <v>0.4050932570909096</v>
      </c>
      <c r="AE628" s="11">
        <f>'OddsRatio_working_3-way'!X628^(1/3)*SIN(('OddsRatio_working_3-way'!Y628+4*PI())/3)</f>
        <v>-0.49368617707059709</v>
      </c>
      <c r="AF628" s="11">
        <f>-'OddsRatio_working_3-way'!U628/(3*'OddsRatio_working_3-way'!X628^(1/3))*COS(('OddsRatio_working_3-way'!Y628)/3)</f>
        <v>0.5189105482552453</v>
      </c>
      <c r="AG628" s="11">
        <f>-'OddsRatio_working_3-way'!U628/(3*'OddsRatio_working_3-way'!X628^(1/3))*COS(('OddsRatio_working_3-way'!Y628+2*PI())/3)</f>
        <v>-0.33617899342547397</v>
      </c>
      <c r="AH628" s="11">
        <f>-'OddsRatio_working_3-way'!U628/(3*'OddsRatio_working_3-way'!X628^(1/3))*COS(('OddsRatio_working_3-way'!Y628+4*PI())/3)</f>
        <v>-0.18273155482977124</v>
      </c>
      <c r="AI628" s="11">
        <f>'OddsRatio_working_3-way'!U628/(3*'OddsRatio_working_3-way'!X628^(1/3))*SIN(('OddsRatio_working_3-way'!Y628)/3)</f>
        <v>-8.8592919979687559E-2</v>
      </c>
      <c r="AJ628" s="11">
        <f>'OddsRatio_working_3-way'!U628/(3*'OddsRatio_working_3-way'!X628^(1/3))*SIN(('OddsRatio_working_3-way'!Y628+2*PI())/3)</f>
        <v>-0.40509325709090954</v>
      </c>
      <c r="AK628" s="11">
        <f>'OddsRatio_working_3-way'!U628/(3*'OddsRatio_working_3-way'!X628^(1/3))*SIN(('OddsRatio_working_3-way'!Y628+4*PI())/3)</f>
        <v>0.49368617707059698</v>
      </c>
      <c r="AL628" s="11">
        <f>'OddsRatio_working_3-way'!Z628+'OddsRatio_working_3-way'!AF628</f>
        <v>1.0378210965104908</v>
      </c>
      <c r="AM628" s="11">
        <f>'OddsRatio_working_3-way'!AA628+'OddsRatio_working_3-way'!AG628</f>
        <v>-0.67235798685094794</v>
      </c>
      <c r="AN628" s="11">
        <f>'OddsRatio_working_3-way'!AB628+'OddsRatio_working_3-way'!AH628</f>
        <v>-0.36546310965954254</v>
      </c>
      <c r="AO628" s="11">
        <f>'OddsRatio_working_3-way'!AC628+'OddsRatio_working_3-way'!AI628</f>
        <v>0</v>
      </c>
      <c r="AP628" s="11">
        <f>'OddsRatio_working_3-way'!AD628+'OddsRatio_working_3-way'!AJ628</f>
        <v>0</v>
      </c>
      <c r="AQ628" s="11">
        <f>'OddsRatio_working_3-way'!AE628+'OddsRatio_working_3-way'!AK628</f>
        <v>0</v>
      </c>
      <c r="AR628" s="10">
        <f>IF(A628="","",IF(('OddsRatio_working_3-way'!X628=0),IF(Q628&gt;0,-Q628^(1/3),(-Q628)^(1/3)),'OddsRatio_working_3-way'!AL628-'OddsRatio_working_3-way'!R628/3))</f>
        <v>1.0378210965104908</v>
      </c>
      <c r="AS628" s="11">
        <f>IF(('OddsRatio_working_3-way'!X628=0),IF(Q628&gt;0,-Q628^(1/3),(-Q628)^(1/3)),'OddsRatio_working_3-way'!AM628-'OddsRatio_working_3-way'!R628/3)</f>
        <v>-0.67235798685094794</v>
      </c>
      <c r="AT628" s="11">
        <f>IF(('OddsRatio_working_3-way'!X628=0),IF(Q628&gt;0,-Q628^(1/3),(-Q628)^(1/3)),'OddsRatio_working_3-way'!AN628-'OddsRatio_working_3-way'!R628/3)</f>
        <v>-0.36546310965954254</v>
      </c>
      <c r="AU628" s="11">
        <f>IF(('OddsRatio_working_3-way'!X628=0),0,'OddsRatio_working_3-way'!AO628)</f>
        <v>0</v>
      </c>
      <c r="AV628" s="11">
        <f>IF(('OddsRatio_working_3-way'!X628=0),0,'OddsRatio_working_3-way'!AP628)</f>
        <v>0</v>
      </c>
      <c r="AW628" s="11">
        <f>IF(('OddsRatio_working_3-way'!X628=0),0,'OddsRatio_working_3-way'!AQ628)</f>
        <v>0</v>
      </c>
    </row>
    <row r="629" spans="1:49" x14ac:dyDescent="0.2">
      <c r="A629" s="4">
        <f>IF('True_Odds_Calculator_3-way'!A630="","",'True_Odds_Calculator_3-way'!A630)</f>
        <v>1.83</v>
      </c>
      <c r="B629" s="4">
        <f>IF('True_Odds_Calculator_3-way'!B630="","",'True_Odds_Calculator_3-way'!B630)</f>
        <v>3.45</v>
      </c>
      <c r="C629" s="4">
        <f>IF('True_Odds_Calculator_3-way'!C630="","",'True_Odds_Calculator_3-way'!C630)</f>
        <v>4.4000000000000004</v>
      </c>
      <c r="D629" s="9">
        <f t="shared" si="130"/>
        <v>0.52096944154604219</v>
      </c>
      <c r="E629" s="9">
        <f t="shared" si="131"/>
        <v>0.26923828934588723</v>
      </c>
      <c r="F629" s="9">
        <f t="shared" si="132"/>
        <v>0.20979226910807061</v>
      </c>
      <c r="G629" s="9">
        <f t="shared" si="133"/>
        <v>1.1078293756282434</v>
      </c>
      <c r="H629" s="9">
        <f t="shared" si="134"/>
        <v>1.9194983817714424</v>
      </c>
      <c r="I629" s="9">
        <f t="shared" si="135"/>
        <v>3.7141819702891956</v>
      </c>
      <c r="J629" s="9">
        <f t="shared" si="136"/>
        <v>4.7666198771360273</v>
      </c>
      <c r="K629" s="11">
        <f t="shared" si="137"/>
        <v>0.54644808743169393</v>
      </c>
      <c r="L629" s="11">
        <f t="shared" si="138"/>
        <v>0.28985507246376813</v>
      </c>
      <c r="M629" s="11">
        <f t="shared" si="139"/>
        <v>0.22727272727272727</v>
      </c>
      <c r="N629" s="11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-0.24888586506548016</v>
      </c>
      <c r="O629" s="11">
        <f>0</f>
        <v>0</v>
      </c>
      <c r="P629" s="11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0.24046595678812355</v>
      </c>
      <c r="Q629" s="11">
        <f>2*'OddsRatio_working_3-way'!K629*'OddsRatio_working_3-way'!L629*'OddsRatio_working_3-way'!M629</f>
        <v>7.1995795445545976E-2</v>
      </c>
      <c r="R629" s="11">
        <f t="shared" si="140"/>
        <v>0</v>
      </c>
      <c r="S629" s="11">
        <f t="shared" si="141"/>
        <v>-0.96616960037026856</v>
      </c>
      <c r="T629" s="11">
        <f t="shared" si="142"/>
        <v>-0.2892723354402002</v>
      </c>
      <c r="U629" s="11">
        <f>'OddsRatio_working_3-way'!S629-'OddsRatio_working_3-way'!R629^2/3</f>
        <v>-0.96616960037026856</v>
      </c>
      <c r="V629" s="11">
        <f>'OddsRatio_working_3-way'!S629*'OddsRatio_working_3-way'!R629/3-2*'OddsRatio_working_3-way'!R629^3/27-'OddsRatio_working_3-way'!T629</f>
        <v>0.2892723354402002</v>
      </c>
      <c r="W629" s="11">
        <f>'OddsRatio_working_3-way'!V629^2+4*'OddsRatio_working_3-way'!U629^3/27</f>
        <v>-4.993685967832534E-2</v>
      </c>
      <c r="X629" s="11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0.18276716316761679</v>
      </c>
      <c r="Y629" s="11">
        <f>IF('OddsRatio_working_3-way'!W629&gt;=0,IF('OddsRatio_working_3-way'!V629+SQRT('OddsRatio_working_3-way'!W629)&gt;0,0,PI()),ACOS('OddsRatio_working_3-way'!V629/(2*'OddsRatio_working_3-way'!X629)))</f>
        <v>0.65775210620040314</v>
      </c>
      <c r="Z629" s="11">
        <f>'OddsRatio_working_3-way'!X629^(1/3)*COS('OddsRatio_working_3-way'!Y629/3)</f>
        <v>0.55391468781412168</v>
      </c>
      <c r="AA629" s="11">
        <f>'OddsRatio_working_3-way'!X629^(1/3)*COS(('OddsRatio_working_3-way'!Y629+2*PI())/3)</f>
        <v>-0.38385116533938296</v>
      </c>
      <c r="AB629" s="11">
        <f>'OddsRatio_working_3-way'!X629^(1/3)*COS(('OddsRatio_working_3-way'!Y629+4*PI())/3)</f>
        <v>-0.17006352247473869</v>
      </c>
      <c r="AC629" s="11">
        <f>'OddsRatio_working_3-way'!X629^(1/3)*SIN('OddsRatio_working_3-way'!Y629/3)</f>
        <v>0.12343035315731785</v>
      </c>
      <c r="AD629" s="11">
        <f>'OddsRatio_working_3-way'!X629^(1/3)*SIN(('OddsRatio_working_3-way'!Y629+2*PI())/3)</f>
        <v>0.41798901459769716</v>
      </c>
      <c r="AE629" s="11">
        <f>'OddsRatio_working_3-way'!X629^(1/3)*SIN(('OddsRatio_working_3-way'!Y629+4*PI())/3)</f>
        <v>-0.54141936775501509</v>
      </c>
      <c r="AF629" s="11">
        <f>-'OddsRatio_working_3-way'!U629/(3*'OddsRatio_working_3-way'!X629^(1/3))*COS(('OddsRatio_working_3-way'!Y629)/3)</f>
        <v>0.55391468781412179</v>
      </c>
      <c r="AG629" s="11">
        <f>-'OddsRatio_working_3-way'!U629/(3*'OddsRatio_working_3-way'!X629^(1/3))*COS(('OddsRatio_working_3-way'!Y629+2*PI())/3)</f>
        <v>-0.38385116533938302</v>
      </c>
      <c r="AH629" s="11">
        <f>-'OddsRatio_working_3-way'!U629/(3*'OddsRatio_working_3-way'!X629^(1/3))*COS(('OddsRatio_working_3-way'!Y629+4*PI())/3)</f>
        <v>-0.17006352247473874</v>
      </c>
      <c r="AI629" s="11">
        <f>'OddsRatio_working_3-way'!U629/(3*'OddsRatio_working_3-way'!X629^(1/3))*SIN(('OddsRatio_working_3-way'!Y629)/3)</f>
        <v>-0.12343035315731787</v>
      </c>
      <c r="AJ629" s="11">
        <f>'OddsRatio_working_3-way'!U629/(3*'OddsRatio_working_3-way'!X629^(1/3))*SIN(('OddsRatio_working_3-way'!Y629+2*PI())/3)</f>
        <v>-0.41798901459769722</v>
      </c>
      <c r="AK629" s="11">
        <f>'OddsRatio_working_3-way'!U629/(3*'OddsRatio_working_3-way'!X629^(1/3))*SIN(('OddsRatio_working_3-way'!Y629+4*PI())/3)</f>
        <v>0.5414193677550152</v>
      </c>
      <c r="AL629" s="11">
        <f>'OddsRatio_working_3-way'!Z629+'OddsRatio_working_3-way'!AF629</f>
        <v>1.1078293756282434</v>
      </c>
      <c r="AM629" s="11">
        <f>'OddsRatio_working_3-way'!AA629+'OddsRatio_working_3-way'!AG629</f>
        <v>-0.76770233067876603</v>
      </c>
      <c r="AN629" s="11">
        <f>'OddsRatio_working_3-way'!AB629+'OddsRatio_working_3-way'!AH629</f>
        <v>-0.34012704494947743</v>
      </c>
      <c r="AO629" s="11">
        <f>'OddsRatio_working_3-way'!AC629+'OddsRatio_working_3-way'!AI629</f>
        <v>0</v>
      </c>
      <c r="AP629" s="11">
        <f>'OddsRatio_working_3-way'!AD629+'OddsRatio_working_3-way'!AJ629</f>
        <v>0</v>
      </c>
      <c r="AQ629" s="11">
        <f>'OddsRatio_working_3-way'!AE629+'OddsRatio_working_3-way'!AK629</f>
        <v>0</v>
      </c>
      <c r="AR629" s="10">
        <f>IF(A629="","",IF(('OddsRatio_working_3-way'!X629=0),IF(Q629&gt;0,-Q629^(1/3),(-Q629)^(1/3)),'OddsRatio_working_3-way'!AL629-'OddsRatio_working_3-way'!R629/3))</f>
        <v>1.1078293756282434</v>
      </c>
      <c r="AS629" s="11">
        <f>IF(('OddsRatio_working_3-way'!X629=0),IF(Q629&gt;0,-Q629^(1/3),(-Q629)^(1/3)),'OddsRatio_working_3-way'!AM629-'OddsRatio_working_3-way'!R629/3)</f>
        <v>-0.76770233067876603</v>
      </c>
      <c r="AT629" s="11">
        <f>IF(('OddsRatio_working_3-way'!X629=0),IF(Q629&gt;0,-Q629^(1/3),(-Q629)^(1/3)),'OddsRatio_working_3-way'!AN629-'OddsRatio_working_3-way'!R629/3)</f>
        <v>-0.34012704494947743</v>
      </c>
      <c r="AU629" s="11">
        <f>IF(('OddsRatio_working_3-way'!X629=0),0,'OddsRatio_working_3-way'!AO629)</f>
        <v>0</v>
      </c>
      <c r="AV629" s="11">
        <f>IF(('OddsRatio_working_3-way'!X629=0),0,'OddsRatio_working_3-way'!AP629)</f>
        <v>0</v>
      </c>
      <c r="AW629" s="11">
        <f>IF(('OddsRatio_working_3-way'!X629=0),0,'OddsRatio_working_3-way'!AQ629)</f>
        <v>0</v>
      </c>
    </row>
    <row r="630" spans="1:49" x14ac:dyDescent="0.2">
      <c r="A630" s="4">
        <f>IF('True_Odds_Calculator_3-way'!A631="","",'True_Odds_Calculator_3-way'!A631)</f>
        <v>7.22</v>
      </c>
      <c r="B630" s="4">
        <f>IF('True_Odds_Calculator_3-way'!B631="","",'True_Odds_Calculator_3-way'!B631)</f>
        <v>4.32</v>
      </c>
      <c r="C630" s="4">
        <f>IF('True_Odds_Calculator_3-way'!C631="","",'True_Odds_Calculator_3-way'!C631)</f>
        <v>1.5</v>
      </c>
      <c r="D630" s="9">
        <f t="shared" si="130"/>
        <v>0.13023743500844859</v>
      </c>
      <c r="E630" s="9">
        <f t="shared" si="131"/>
        <v>0.21907654803101312</v>
      </c>
      <c r="F630" s="9">
        <f t="shared" si="132"/>
        <v>0.65068601696053829</v>
      </c>
      <c r="G630" s="9">
        <f t="shared" si="133"/>
        <v>1.0736790831042136</v>
      </c>
      <c r="H630" s="9">
        <f t="shared" si="134"/>
        <v>7.6782838969082077</v>
      </c>
      <c r="I630" s="9">
        <f t="shared" si="135"/>
        <v>4.5646145559059885</v>
      </c>
      <c r="J630" s="9">
        <f t="shared" si="136"/>
        <v>1.5368395415521068</v>
      </c>
      <c r="K630" s="11">
        <f t="shared" si="137"/>
        <v>0.13850415512465375</v>
      </c>
      <c r="L630" s="11">
        <f t="shared" si="138"/>
        <v>0.23148148148148145</v>
      </c>
      <c r="M630" s="11">
        <f t="shared" si="139"/>
        <v>0.66666666666666663</v>
      </c>
      <c r="N630" s="11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-0.22069183680448679</v>
      </c>
      <c r="O630" s="11">
        <f>0</f>
        <v>0</v>
      </c>
      <c r="P630" s="11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0.21459594405116103</v>
      </c>
      <c r="Q630" s="11">
        <f>2*'OddsRatio_working_3-way'!K630*'OddsRatio_working_3-way'!L630*'OddsRatio_working_3-way'!M630</f>
        <v>4.2748196026127699E-2</v>
      </c>
      <c r="R630" s="11">
        <f t="shared" si="140"/>
        <v>0</v>
      </c>
      <c r="S630" s="11">
        <f t="shared" si="141"/>
        <v>-0.97237825901677477</v>
      </c>
      <c r="T630" s="11">
        <f t="shared" si="142"/>
        <v>-0.1937008484097161</v>
      </c>
      <c r="U630" s="11">
        <f>'OddsRatio_working_3-way'!S630-'OddsRatio_working_3-way'!R630^2/3</f>
        <v>-0.97237825901677477</v>
      </c>
      <c r="V630" s="11">
        <f>'OddsRatio_working_3-way'!S630*'OddsRatio_working_3-way'!R630/3-2*'OddsRatio_working_3-way'!R630^3/27-'OddsRatio_working_3-way'!T630</f>
        <v>0.1937008484097161</v>
      </c>
      <c r="W630" s="11">
        <f>'OddsRatio_working_3-way'!V630^2+4*'OddsRatio_working_3-way'!U630^3/27</f>
        <v>-9.8687771618063733E-2</v>
      </c>
      <c r="X630" s="11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0.18453169801737826</v>
      </c>
      <c r="Y630" s="11">
        <f>IF('OddsRatio_working_3-way'!W630&gt;=0,IF('OddsRatio_working_3-way'!V630+SQRT('OddsRatio_working_3-way'!W630)&gt;0,0,PI()),ACOS('OddsRatio_working_3-way'!V630/(2*'OddsRatio_working_3-way'!X630)))</f>
        <v>1.0182640513863017</v>
      </c>
      <c r="Z630" s="11">
        <f>'OddsRatio_working_3-way'!X630^(1/3)*COS('OddsRatio_working_3-way'!Y630/3)</f>
        <v>0.53683954155210678</v>
      </c>
      <c r="AA630" s="11">
        <f>'OddsRatio_working_3-way'!X630^(1/3)*COS(('OddsRatio_working_3-way'!Y630+2*PI())/3)</f>
        <v>-0.43257532116587893</v>
      </c>
      <c r="AB630" s="11">
        <f>'OddsRatio_working_3-way'!X630^(1/3)*COS(('OddsRatio_working_3-way'!Y630+4*PI())/3)</f>
        <v>-0.104264220386228</v>
      </c>
      <c r="AC630" s="11">
        <f>'OddsRatio_working_3-way'!X630^(1/3)*SIN('OddsRatio_working_3-way'!Y630/3)</f>
        <v>0.18955050241307386</v>
      </c>
      <c r="AD630" s="11">
        <f>'OddsRatio_working_3-way'!X630^(1/3)*SIN(('OddsRatio_working_3-way'!Y630+2*PI())/3)</f>
        <v>0.37014142953357926</v>
      </c>
      <c r="AE630" s="11">
        <f>'OddsRatio_working_3-way'!X630^(1/3)*SIN(('OddsRatio_working_3-way'!Y630+4*PI())/3)</f>
        <v>-0.55969193194665312</v>
      </c>
      <c r="AF630" s="11">
        <f>-'OddsRatio_working_3-way'!U630/(3*'OddsRatio_working_3-way'!X630^(1/3))*COS(('OddsRatio_working_3-way'!Y630)/3)</f>
        <v>0.53683954155210678</v>
      </c>
      <c r="AG630" s="11">
        <f>-'OddsRatio_working_3-way'!U630/(3*'OddsRatio_working_3-way'!X630^(1/3))*COS(('OddsRatio_working_3-way'!Y630+2*PI())/3)</f>
        <v>-0.43257532116587893</v>
      </c>
      <c r="AH630" s="11">
        <f>-'OddsRatio_working_3-way'!U630/(3*'OddsRatio_working_3-way'!X630^(1/3))*COS(('OddsRatio_working_3-way'!Y630+4*PI())/3)</f>
        <v>-0.104264220386228</v>
      </c>
      <c r="AI630" s="11">
        <f>'OddsRatio_working_3-way'!U630/(3*'OddsRatio_working_3-way'!X630^(1/3))*SIN(('OddsRatio_working_3-way'!Y630)/3)</f>
        <v>-0.18955050241307386</v>
      </c>
      <c r="AJ630" s="11">
        <f>'OddsRatio_working_3-way'!U630/(3*'OddsRatio_working_3-way'!X630^(1/3))*SIN(('OddsRatio_working_3-way'!Y630+2*PI())/3)</f>
        <v>-0.37014142953357926</v>
      </c>
      <c r="AK630" s="11">
        <f>'OddsRatio_working_3-way'!U630/(3*'OddsRatio_working_3-way'!X630^(1/3))*SIN(('OddsRatio_working_3-way'!Y630+4*PI())/3)</f>
        <v>0.55969193194665312</v>
      </c>
      <c r="AL630" s="11">
        <f>'OddsRatio_working_3-way'!Z630+'OddsRatio_working_3-way'!AF630</f>
        <v>1.0736790831042136</v>
      </c>
      <c r="AM630" s="11">
        <f>'OddsRatio_working_3-way'!AA630+'OddsRatio_working_3-way'!AG630</f>
        <v>-0.86515064233175787</v>
      </c>
      <c r="AN630" s="11">
        <f>'OddsRatio_working_3-way'!AB630+'OddsRatio_working_3-way'!AH630</f>
        <v>-0.208528440772456</v>
      </c>
      <c r="AO630" s="11">
        <f>'OddsRatio_working_3-way'!AC630+'OddsRatio_working_3-way'!AI630</f>
        <v>0</v>
      </c>
      <c r="AP630" s="11">
        <f>'OddsRatio_working_3-way'!AD630+'OddsRatio_working_3-way'!AJ630</f>
        <v>0</v>
      </c>
      <c r="AQ630" s="11">
        <f>'OddsRatio_working_3-way'!AE630+'OddsRatio_working_3-way'!AK630</f>
        <v>0</v>
      </c>
      <c r="AR630" s="10">
        <f>IF(A630="","",IF(('OddsRatio_working_3-way'!X630=0),IF(Q630&gt;0,-Q630^(1/3),(-Q630)^(1/3)),'OddsRatio_working_3-way'!AL630-'OddsRatio_working_3-way'!R630/3))</f>
        <v>1.0736790831042136</v>
      </c>
      <c r="AS630" s="11">
        <f>IF(('OddsRatio_working_3-way'!X630=0),IF(Q630&gt;0,-Q630^(1/3),(-Q630)^(1/3)),'OddsRatio_working_3-way'!AM630-'OddsRatio_working_3-way'!R630/3)</f>
        <v>-0.86515064233175787</v>
      </c>
      <c r="AT630" s="11">
        <f>IF(('OddsRatio_working_3-way'!X630=0),IF(Q630&gt;0,-Q630^(1/3),(-Q630)^(1/3)),'OddsRatio_working_3-way'!AN630-'OddsRatio_working_3-way'!R630/3)</f>
        <v>-0.208528440772456</v>
      </c>
      <c r="AU630" s="11">
        <f>IF(('OddsRatio_working_3-way'!X630=0),0,'OddsRatio_working_3-way'!AO630)</f>
        <v>0</v>
      </c>
      <c r="AV630" s="11">
        <f>IF(('OddsRatio_working_3-way'!X630=0),0,'OddsRatio_working_3-way'!AP630)</f>
        <v>0</v>
      </c>
      <c r="AW630" s="11">
        <f>IF(('OddsRatio_working_3-way'!X630=0),0,'OddsRatio_working_3-way'!AQ630)</f>
        <v>0</v>
      </c>
    </row>
    <row r="631" spans="1:49" x14ac:dyDescent="0.2">
      <c r="A631" s="4">
        <f>IF('True_Odds_Calculator_3-way'!A632="","",'True_Odds_Calculator_3-way'!A632)</f>
        <v>1.76</v>
      </c>
      <c r="B631" s="4">
        <f>IF('True_Odds_Calculator_3-way'!B632="","",'True_Odds_Calculator_3-way'!B632)</f>
        <v>3.89</v>
      </c>
      <c r="C631" s="4">
        <f>IF('True_Odds_Calculator_3-way'!C632="","",'True_Odds_Calculator_3-way'!C632)</f>
        <v>5.05</v>
      </c>
      <c r="D631" s="9">
        <f t="shared" si="130"/>
        <v>0.55851354657072805</v>
      </c>
      <c r="E631" s="9">
        <f t="shared" si="131"/>
        <v>0.24963464277451825</v>
      </c>
      <c r="F631" s="9">
        <f t="shared" si="132"/>
        <v>0.19185181065475379</v>
      </c>
      <c r="G631" s="9">
        <f t="shared" si="133"/>
        <v>1.0400879831172498</v>
      </c>
      <c r="H631" s="9">
        <f t="shared" si="134"/>
        <v>1.7904668671691095</v>
      </c>
      <c r="I631" s="9">
        <f t="shared" si="135"/>
        <v>4.0058542712088521</v>
      </c>
      <c r="J631" s="9">
        <f t="shared" si="136"/>
        <v>5.2123563316248616</v>
      </c>
      <c r="K631" s="11">
        <f t="shared" si="137"/>
        <v>0.56818181818181823</v>
      </c>
      <c r="L631" s="11">
        <f t="shared" si="138"/>
        <v>0.25706940874035988</v>
      </c>
      <c r="M631" s="11">
        <f t="shared" si="139"/>
        <v>0.19801980198019803</v>
      </c>
      <c r="N631" s="11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-0.25728401889032093</v>
      </c>
      <c r="O631" s="11">
        <f>0</f>
        <v>0</v>
      </c>
      <c r="P631" s="11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0.2227086461859554</v>
      </c>
      <c r="Q631" s="11">
        <f>2*'OddsRatio_working_3-way'!K631*'OddsRatio_working_3-way'!L631*'OddsRatio_working_3-way'!M631</f>
        <v>5.7846401606741663E-2</v>
      </c>
      <c r="R631" s="11">
        <f t="shared" si="140"/>
        <v>0</v>
      </c>
      <c r="S631" s="11">
        <f t="shared" si="141"/>
        <v>-0.8656139901207589</v>
      </c>
      <c r="T631" s="11">
        <f t="shared" si="142"/>
        <v>-0.22483480262876854</v>
      </c>
      <c r="U631" s="11">
        <f>'OddsRatio_working_3-way'!S631-'OddsRatio_working_3-way'!R631^2/3</f>
        <v>-0.8656139901207589</v>
      </c>
      <c r="V631" s="11">
        <f>'OddsRatio_working_3-way'!S631*'OddsRatio_working_3-way'!R631/3-2*'OddsRatio_working_3-way'!R631^3/27-'OddsRatio_working_3-way'!T631</f>
        <v>0.22483480262876854</v>
      </c>
      <c r="W631" s="11">
        <f>'OddsRatio_working_3-way'!V631^2+4*'OddsRatio_working_3-way'!U631^3/27</f>
        <v>-4.5537283642277854E-2</v>
      </c>
      <c r="X631" s="11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0.1549902997895313</v>
      </c>
      <c r="Y631" s="11">
        <f>IF('OddsRatio_working_3-way'!W631&gt;=0,IF('OddsRatio_working_3-way'!V631+SQRT('OddsRatio_working_3-way'!W631)&gt;0,0,PI()),ACOS('OddsRatio_working_3-way'!V631/(2*'OddsRatio_working_3-way'!X631)))</f>
        <v>0.75929873527837166</v>
      </c>
      <c r="Z631" s="11">
        <f>'OddsRatio_working_3-way'!X631^(1/3)*COS('OddsRatio_working_3-way'!Y631/3)</f>
        <v>0.52004399155862491</v>
      </c>
      <c r="AA631" s="11">
        <f>'OddsRatio_working_3-way'!X631^(1/3)*COS(('OddsRatio_working_3-way'!Y631+2*PI())/3)</f>
        <v>-0.37650883049903233</v>
      </c>
      <c r="AB631" s="11">
        <f>'OddsRatio_working_3-way'!X631^(1/3)*COS(('OddsRatio_working_3-way'!Y631+4*PI())/3)</f>
        <v>-0.14353516105959294</v>
      </c>
      <c r="AC631" s="11">
        <f>'OddsRatio_working_3-way'!X631^(1/3)*SIN('OddsRatio_working_3-way'!Y631/3)</f>
        <v>0.13450741076495548</v>
      </c>
      <c r="AD631" s="11">
        <f>'OddsRatio_working_3-way'!X631^(1/3)*SIN(('OddsRatio_working_3-way'!Y631+2*PI())/3)</f>
        <v>0.38311760239275167</v>
      </c>
      <c r="AE631" s="11">
        <f>'OddsRatio_working_3-way'!X631^(1/3)*SIN(('OddsRatio_working_3-way'!Y631+4*PI())/3)</f>
        <v>-0.51762501315770704</v>
      </c>
      <c r="AF631" s="11">
        <f>-'OddsRatio_working_3-way'!U631/(3*'OddsRatio_working_3-way'!X631^(1/3))*COS(('OddsRatio_working_3-way'!Y631)/3)</f>
        <v>0.52004399155862491</v>
      </c>
      <c r="AG631" s="11">
        <f>-'OddsRatio_working_3-way'!U631/(3*'OddsRatio_working_3-way'!X631^(1/3))*COS(('OddsRatio_working_3-way'!Y631+2*PI())/3)</f>
        <v>-0.37650883049903233</v>
      </c>
      <c r="AH631" s="11">
        <f>-'OddsRatio_working_3-way'!U631/(3*'OddsRatio_working_3-way'!X631^(1/3))*COS(('OddsRatio_working_3-way'!Y631+4*PI())/3)</f>
        <v>-0.14353516105959294</v>
      </c>
      <c r="AI631" s="11">
        <f>'OddsRatio_working_3-way'!U631/(3*'OddsRatio_working_3-way'!X631^(1/3))*SIN(('OddsRatio_working_3-way'!Y631)/3)</f>
        <v>-0.13450741076495548</v>
      </c>
      <c r="AJ631" s="11">
        <f>'OddsRatio_working_3-way'!U631/(3*'OddsRatio_working_3-way'!X631^(1/3))*SIN(('OddsRatio_working_3-way'!Y631+2*PI())/3)</f>
        <v>-0.38311760239275167</v>
      </c>
      <c r="AK631" s="11">
        <f>'OddsRatio_working_3-way'!U631/(3*'OddsRatio_working_3-way'!X631^(1/3))*SIN(('OddsRatio_working_3-way'!Y631+4*PI())/3)</f>
        <v>0.51762501315770704</v>
      </c>
      <c r="AL631" s="11">
        <f>'OddsRatio_working_3-way'!Z631+'OddsRatio_working_3-way'!AF631</f>
        <v>1.0400879831172498</v>
      </c>
      <c r="AM631" s="11">
        <f>'OddsRatio_working_3-way'!AA631+'OddsRatio_working_3-way'!AG631</f>
        <v>-0.75301766099806466</v>
      </c>
      <c r="AN631" s="11">
        <f>'OddsRatio_working_3-way'!AB631+'OddsRatio_working_3-way'!AH631</f>
        <v>-0.28707032211918587</v>
      </c>
      <c r="AO631" s="11">
        <f>'OddsRatio_working_3-way'!AC631+'OddsRatio_working_3-way'!AI631</f>
        <v>0</v>
      </c>
      <c r="AP631" s="11">
        <f>'OddsRatio_working_3-way'!AD631+'OddsRatio_working_3-way'!AJ631</f>
        <v>0</v>
      </c>
      <c r="AQ631" s="11">
        <f>'OddsRatio_working_3-way'!AE631+'OddsRatio_working_3-way'!AK631</f>
        <v>0</v>
      </c>
      <c r="AR631" s="10">
        <f>IF(A631="","",IF(('OddsRatio_working_3-way'!X631=0),IF(Q631&gt;0,-Q631^(1/3),(-Q631)^(1/3)),'OddsRatio_working_3-way'!AL631-'OddsRatio_working_3-way'!R631/3))</f>
        <v>1.0400879831172498</v>
      </c>
      <c r="AS631" s="11">
        <f>IF(('OddsRatio_working_3-way'!X631=0),IF(Q631&gt;0,-Q631^(1/3),(-Q631)^(1/3)),'OddsRatio_working_3-way'!AM631-'OddsRatio_working_3-way'!R631/3)</f>
        <v>-0.75301766099806466</v>
      </c>
      <c r="AT631" s="11">
        <f>IF(('OddsRatio_working_3-way'!X631=0),IF(Q631&gt;0,-Q631^(1/3),(-Q631)^(1/3)),'OddsRatio_working_3-way'!AN631-'OddsRatio_working_3-way'!R631/3)</f>
        <v>-0.28707032211918587</v>
      </c>
      <c r="AU631" s="11">
        <f>IF(('OddsRatio_working_3-way'!X631=0),0,'OddsRatio_working_3-way'!AO631)</f>
        <v>0</v>
      </c>
      <c r="AV631" s="11">
        <f>IF(('OddsRatio_working_3-way'!X631=0),0,'OddsRatio_working_3-way'!AP631)</f>
        <v>0</v>
      </c>
      <c r="AW631" s="11">
        <f>IF(('OddsRatio_working_3-way'!X631=0),0,'OddsRatio_working_3-way'!AQ631)</f>
        <v>0</v>
      </c>
    </row>
    <row r="632" spans="1:49" x14ac:dyDescent="0.2">
      <c r="A632" s="4">
        <f>IF('True_Odds_Calculator_3-way'!A633="","",'True_Odds_Calculator_3-way'!A633)</f>
        <v>2.5299999999999998</v>
      </c>
      <c r="B632" s="4">
        <f>IF('True_Odds_Calculator_3-way'!B633="","",'True_Odds_Calculator_3-way'!B633)</f>
        <v>2.89</v>
      </c>
      <c r="C632" s="4">
        <f>IF('True_Odds_Calculator_3-way'!C633="","",'True_Odds_Calculator_3-way'!C633)</f>
        <v>3.43</v>
      </c>
      <c r="D632" s="9">
        <f t="shared" si="130"/>
        <v>0.38355190115045545</v>
      </c>
      <c r="E632" s="9">
        <f t="shared" si="131"/>
        <v>0.33496619028461416</v>
      </c>
      <c r="F632" s="9">
        <f t="shared" si="132"/>
        <v>0.28148190856493038</v>
      </c>
      <c r="G632" s="9">
        <f t="shared" si="133"/>
        <v>1.0504634521208673</v>
      </c>
      <c r="H632" s="9">
        <f t="shared" si="134"/>
        <v>2.6072090817449269</v>
      </c>
      <c r="I632" s="9">
        <f t="shared" si="135"/>
        <v>2.9853759245084399</v>
      </c>
      <c r="J632" s="9">
        <f t="shared" si="136"/>
        <v>3.5526261886537074</v>
      </c>
      <c r="K632" s="11">
        <f t="shared" si="137"/>
        <v>0.39525691699604748</v>
      </c>
      <c r="L632" s="11">
        <f t="shared" si="138"/>
        <v>0.34602076124567471</v>
      </c>
      <c r="M632" s="11">
        <f t="shared" si="139"/>
        <v>0.29154518950437314</v>
      </c>
      <c r="N632" s="11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-0.2801863828535367</v>
      </c>
      <c r="O632" s="11">
        <f>0</f>
        <v>0</v>
      </c>
      <c r="P632" s="11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0.23326167082902513</v>
      </c>
      <c r="Q632" s="11">
        <f>2*'OddsRatio_working_3-way'!K632*'OddsRatio_working_3-way'!L632*'OddsRatio_working_3-way'!M632</f>
        <v>7.9747579770606869E-2</v>
      </c>
      <c r="R632" s="11">
        <f t="shared" si="140"/>
        <v>0</v>
      </c>
      <c r="S632" s="11">
        <f t="shared" si="141"/>
        <v>-0.8325232241959426</v>
      </c>
      <c r="T632" s="11">
        <f t="shared" si="142"/>
        <v>-0.2846233245114333</v>
      </c>
      <c r="U632" s="11">
        <f>'OddsRatio_working_3-way'!S632-'OddsRatio_working_3-way'!R632^2/3</f>
        <v>-0.8325232241959426</v>
      </c>
      <c r="V632" s="11">
        <f>'OddsRatio_working_3-way'!S632*'OddsRatio_working_3-way'!R632/3-2*'OddsRatio_working_3-way'!R632^3/27-'OddsRatio_working_3-way'!T632</f>
        <v>0.2846233245114333</v>
      </c>
      <c r="W632" s="11">
        <f>'OddsRatio_working_3-way'!V632^2+4*'OddsRatio_working_3-way'!U632^3/27</f>
        <v>-4.4736544765808101E-3</v>
      </c>
      <c r="X632" s="11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0.14618831291567178</v>
      </c>
      <c r="Y632" s="11">
        <f>IF('OddsRatio_working_3-way'!W632&gt;=0,IF('OddsRatio_working_3-way'!V632+SQRT('OddsRatio_working_3-way'!W632)&gt;0,0,PI()),ACOS('OddsRatio_working_3-way'!V632/(2*'OddsRatio_working_3-way'!X632)))</f>
        <v>0.23080830413275621</v>
      </c>
      <c r="Z632" s="11">
        <f>'OddsRatio_working_3-way'!X632^(1/3)*COS('OddsRatio_working_3-way'!Y632/3)</f>
        <v>0.52523172606043367</v>
      </c>
      <c r="AA632" s="11">
        <f>'OddsRatio_working_3-way'!X632^(1/3)*COS(('OddsRatio_working_3-way'!Y632+2*PI())/3)</f>
        <v>-0.29768053903996766</v>
      </c>
      <c r="AB632" s="11">
        <f>'OddsRatio_working_3-way'!X632^(1/3)*COS(('OddsRatio_working_3-way'!Y632+4*PI())/3)</f>
        <v>-0.22755118702046609</v>
      </c>
      <c r="AC632" s="11">
        <f>'OddsRatio_working_3-way'!X632^(1/3)*SIN('OddsRatio_working_3-way'!Y632/3)</f>
        <v>4.0489200266553477E-2</v>
      </c>
      <c r="AD632" s="11">
        <f>'OddsRatio_working_3-way'!X632^(1/3)*SIN(('OddsRatio_working_3-way'!Y632+2*PI())/3)</f>
        <v>0.43461941750860805</v>
      </c>
      <c r="AE632" s="11">
        <f>'OddsRatio_working_3-way'!X632^(1/3)*SIN(('OddsRatio_working_3-way'!Y632+4*PI())/3)</f>
        <v>-0.47510861777516133</v>
      </c>
      <c r="AF632" s="11">
        <f>-'OddsRatio_working_3-way'!U632/(3*'OddsRatio_working_3-way'!X632^(1/3))*COS(('OddsRatio_working_3-way'!Y632)/3)</f>
        <v>0.52523172606043367</v>
      </c>
      <c r="AG632" s="11">
        <f>-'OddsRatio_working_3-way'!U632/(3*'OddsRatio_working_3-way'!X632^(1/3))*COS(('OddsRatio_working_3-way'!Y632+2*PI())/3)</f>
        <v>-0.29768053903996766</v>
      </c>
      <c r="AH632" s="11">
        <f>-'OddsRatio_working_3-way'!U632/(3*'OddsRatio_working_3-way'!X632^(1/3))*COS(('OddsRatio_working_3-way'!Y632+4*PI())/3)</f>
        <v>-0.22755118702046609</v>
      </c>
      <c r="AI632" s="11">
        <f>'OddsRatio_working_3-way'!U632/(3*'OddsRatio_working_3-way'!X632^(1/3))*SIN(('OddsRatio_working_3-way'!Y632)/3)</f>
        <v>-4.0489200266553477E-2</v>
      </c>
      <c r="AJ632" s="11">
        <f>'OddsRatio_working_3-way'!U632/(3*'OddsRatio_working_3-way'!X632^(1/3))*SIN(('OddsRatio_working_3-way'!Y632+2*PI())/3)</f>
        <v>-0.43461941750860805</v>
      </c>
      <c r="AK632" s="11">
        <f>'OddsRatio_working_3-way'!U632/(3*'OddsRatio_working_3-way'!X632^(1/3))*SIN(('OddsRatio_working_3-way'!Y632+4*PI())/3)</f>
        <v>0.47510861777516133</v>
      </c>
      <c r="AL632" s="11">
        <f>'OddsRatio_working_3-way'!Z632+'OddsRatio_working_3-way'!AF632</f>
        <v>1.0504634521208673</v>
      </c>
      <c r="AM632" s="11">
        <f>'OddsRatio_working_3-way'!AA632+'OddsRatio_working_3-way'!AG632</f>
        <v>-0.59536107807993532</v>
      </c>
      <c r="AN632" s="11">
        <f>'OddsRatio_working_3-way'!AB632+'OddsRatio_working_3-way'!AH632</f>
        <v>-0.45510237404093218</v>
      </c>
      <c r="AO632" s="11">
        <f>'OddsRatio_working_3-way'!AC632+'OddsRatio_working_3-way'!AI632</f>
        <v>0</v>
      </c>
      <c r="AP632" s="11">
        <f>'OddsRatio_working_3-way'!AD632+'OddsRatio_working_3-way'!AJ632</f>
        <v>0</v>
      </c>
      <c r="AQ632" s="11">
        <f>'OddsRatio_working_3-way'!AE632+'OddsRatio_working_3-way'!AK632</f>
        <v>0</v>
      </c>
      <c r="AR632" s="10">
        <f>IF(A632="","",IF(('OddsRatio_working_3-way'!X632=0),IF(Q632&gt;0,-Q632^(1/3),(-Q632)^(1/3)),'OddsRatio_working_3-way'!AL632-'OddsRatio_working_3-way'!R632/3))</f>
        <v>1.0504634521208673</v>
      </c>
      <c r="AS632" s="11">
        <f>IF(('OddsRatio_working_3-way'!X632=0),IF(Q632&gt;0,-Q632^(1/3),(-Q632)^(1/3)),'OddsRatio_working_3-way'!AM632-'OddsRatio_working_3-way'!R632/3)</f>
        <v>-0.59536107807993532</v>
      </c>
      <c r="AT632" s="11">
        <f>IF(('OddsRatio_working_3-way'!X632=0),IF(Q632&gt;0,-Q632^(1/3),(-Q632)^(1/3)),'OddsRatio_working_3-way'!AN632-'OddsRatio_working_3-way'!R632/3)</f>
        <v>-0.45510237404093218</v>
      </c>
      <c r="AU632" s="11">
        <f>IF(('OddsRatio_working_3-way'!X632=0),0,'OddsRatio_working_3-way'!AO632)</f>
        <v>0</v>
      </c>
      <c r="AV632" s="11">
        <f>IF(('OddsRatio_working_3-way'!X632=0),0,'OddsRatio_working_3-way'!AP632)</f>
        <v>0</v>
      </c>
      <c r="AW632" s="11">
        <f>IF(('OddsRatio_working_3-way'!X632=0),0,'OddsRatio_working_3-way'!AQ632)</f>
        <v>0</v>
      </c>
    </row>
    <row r="633" spans="1:49" x14ac:dyDescent="0.2">
      <c r="A633" s="4">
        <f>IF('True_Odds_Calculator_3-way'!A634="","",'True_Odds_Calculator_3-way'!A634)</f>
        <v>2.91</v>
      </c>
      <c r="B633" s="4">
        <f>IF('True_Odds_Calculator_3-way'!B634="","",'True_Odds_Calculator_3-way'!B634)</f>
        <v>2.84</v>
      </c>
      <c r="C633" s="4">
        <f>IF('True_Odds_Calculator_3-way'!C634="","",'True_Odds_Calculator_3-way'!C634)</f>
        <v>2.97</v>
      </c>
      <c r="D633" s="9">
        <f t="shared" si="130"/>
        <v>0.33283008149582549</v>
      </c>
      <c r="E633" s="9">
        <f t="shared" si="131"/>
        <v>0.3411721686995437</v>
      </c>
      <c r="F633" s="9">
        <f t="shared" si="132"/>
        <v>0.3259977498046307</v>
      </c>
      <c r="G633" s="9">
        <f t="shared" si="133"/>
        <v>1.0494953481477172</v>
      </c>
      <c r="H633" s="9">
        <f t="shared" si="134"/>
        <v>3.0045361149621401</v>
      </c>
      <c r="I633" s="9">
        <f t="shared" si="135"/>
        <v>2.9310714405917997</v>
      </c>
      <c r="J633" s="9">
        <f t="shared" si="136"/>
        <v>3.0675058358510037</v>
      </c>
      <c r="K633" s="11">
        <f t="shared" si="137"/>
        <v>0.3436426116838488</v>
      </c>
      <c r="L633" s="11">
        <f t="shared" si="138"/>
        <v>0.35211267605633806</v>
      </c>
      <c r="M633" s="11">
        <f t="shared" si="139"/>
        <v>0.33670033670033667</v>
      </c>
      <c r="N633" s="11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-0.28206528443690237</v>
      </c>
      <c r="O633" s="11">
        <f>0</f>
        <v>0</v>
      </c>
      <c r="P633" s="11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0.23303880813197886</v>
      </c>
      <c r="Q633" s="11">
        <f>2*'OddsRatio_working_3-way'!K633*'OddsRatio_working_3-way'!L633*'OddsRatio_working_3-way'!M633</f>
        <v>8.148210074544715E-2</v>
      </c>
      <c r="R633" s="11">
        <f t="shared" si="140"/>
        <v>0</v>
      </c>
      <c r="S633" s="11">
        <f t="shared" si="141"/>
        <v>-0.82618748562838229</v>
      </c>
      <c r="T633" s="11">
        <f t="shared" si="142"/>
        <v>-0.28887674322670709</v>
      </c>
      <c r="U633" s="11">
        <f>'OddsRatio_working_3-way'!S633-'OddsRatio_working_3-way'!R633^2/3</f>
        <v>-0.82618748562838229</v>
      </c>
      <c r="V633" s="11">
        <f>'OddsRatio_working_3-way'!S633*'OddsRatio_working_3-way'!R633/3-2*'OddsRatio_working_3-way'!R633^3/27-'OddsRatio_working_3-way'!T633</f>
        <v>0.28887674322670709</v>
      </c>
      <c r="W633" s="11">
        <f>'OddsRatio_working_3-way'!V633^2+4*'OddsRatio_working_3-way'!U633^3/27</f>
        <v>-9.7458918167286912E-5</v>
      </c>
      <c r="X633" s="11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0.14452268999661969</v>
      </c>
      <c r="Y633" s="11">
        <f>IF('OddsRatio_working_3-way'!W633&gt;=0,IF('OddsRatio_working_3-way'!V633+SQRT('OddsRatio_working_3-way'!W633)&gt;0,0,PI()),ACOS('OddsRatio_working_3-way'!V633/(2*'OddsRatio_working_3-way'!X633)))</f>
        <v>3.4160894342187387E-2</v>
      </c>
      <c r="Z633" s="11">
        <f>'OddsRatio_working_3-way'!X633^(1/3)*COS('OddsRatio_working_3-way'!Y633/3)</f>
        <v>0.52474767407385869</v>
      </c>
      <c r="AA633" s="11">
        <f>'OddsRatio_working_3-way'!X633^(1/3)*COS(('OddsRatio_working_3-way'!Y633+2*PI())/3)</f>
        <v>-0.26754880782449308</v>
      </c>
      <c r="AB633" s="11">
        <f>'OddsRatio_working_3-way'!X633^(1/3)*COS(('OddsRatio_working_3-way'!Y633+4*PI())/3)</f>
        <v>-0.2571988662493655</v>
      </c>
      <c r="AC633" s="11">
        <f>'OddsRatio_working_3-way'!X633^(1/3)*SIN('OddsRatio_working_3-way'!Y633/3)</f>
        <v>5.9755415544967428E-3</v>
      </c>
      <c r="AD633" s="11">
        <f>'OddsRatio_working_3-way'!X633^(1/3)*SIN(('OddsRatio_working_3-way'!Y633+2*PI())/3)</f>
        <v>0.45145704554751015</v>
      </c>
      <c r="AE633" s="11">
        <f>'OddsRatio_working_3-way'!X633^(1/3)*SIN(('OddsRatio_working_3-way'!Y633+4*PI())/3)</f>
        <v>-0.45743258710200696</v>
      </c>
      <c r="AF633" s="11">
        <f>-'OddsRatio_working_3-way'!U633/(3*'OddsRatio_working_3-way'!X633^(1/3))*COS(('OddsRatio_working_3-way'!Y633)/3)</f>
        <v>0.52474767407385858</v>
      </c>
      <c r="AG633" s="11">
        <f>-'OddsRatio_working_3-way'!U633/(3*'OddsRatio_working_3-way'!X633^(1/3))*COS(('OddsRatio_working_3-way'!Y633+2*PI())/3)</f>
        <v>-0.26754880782449303</v>
      </c>
      <c r="AH633" s="11">
        <f>-'OddsRatio_working_3-way'!U633/(3*'OddsRatio_working_3-way'!X633^(1/3))*COS(('OddsRatio_working_3-way'!Y633+4*PI())/3)</f>
        <v>-0.25719886624936544</v>
      </c>
      <c r="AI633" s="11">
        <f>'OddsRatio_working_3-way'!U633/(3*'OddsRatio_working_3-way'!X633^(1/3))*SIN(('OddsRatio_working_3-way'!Y633)/3)</f>
        <v>-5.9755415544967411E-3</v>
      </c>
      <c r="AJ633" s="11">
        <f>'OddsRatio_working_3-way'!U633/(3*'OddsRatio_working_3-way'!X633^(1/3))*SIN(('OddsRatio_working_3-way'!Y633+2*PI())/3)</f>
        <v>-0.45145704554751004</v>
      </c>
      <c r="AK633" s="11">
        <f>'OddsRatio_working_3-way'!U633/(3*'OddsRatio_working_3-way'!X633^(1/3))*SIN(('OddsRatio_working_3-way'!Y633+4*PI())/3)</f>
        <v>0.45743258710200685</v>
      </c>
      <c r="AL633" s="11">
        <f>'OddsRatio_working_3-way'!Z633+'OddsRatio_working_3-way'!AF633</f>
        <v>1.0494953481477172</v>
      </c>
      <c r="AM633" s="11">
        <f>'OddsRatio_working_3-way'!AA633+'OddsRatio_working_3-way'!AG633</f>
        <v>-0.53509761564898617</v>
      </c>
      <c r="AN633" s="11">
        <f>'OddsRatio_working_3-way'!AB633+'OddsRatio_working_3-way'!AH633</f>
        <v>-0.514397732498731</v>
      </c>
      <c r="AO633" s="11">
        <f>'OddsRatio_working_3-way'!AC633+'OddsRatio_working_3-way'!AI633</f>
        <v>0</v>
      </c>
      <c r="AP633" s="11">
        <f>'OddsRatio_working_3-way'!AD633+'OddsRatio_working_3-way'!AJ633</f>
        <v>0</v>
      </c>
      <c r="AQ633" s="11">
        <f>'OddsRatio_working_3-way'!AE633+'OddsRatio_working_3-way'!AK633</f>
        <v>0</v>
      </c>
      <c r="AR633" s="10">
        <f>IF(A633="","",IF(('OddsRatio_working_3-way'!X633=0),IF(Q633&gt;0,-Q633^(1/3),(-Q633)^(1/3)),'OddsRatio_working_3-way'!AL633-'OddsRatio_working_3-way'!R633/3))</f>
        <v>1.0494953481477172</v>
      </c>
      <c r="AS633" s="11">
        <f>IF(('OddsRatio_working_3-way'!X633=0),IF(Q633&gt;0,-Q633^(1/3),(-Q633)^(1/3)),'OddsRatio_working_3-way'!AM633-'OddsRatio_working_3-way'!R633/3)</f>
        <v>-0.53509761564898617</v>
      </c>
      <c r="AT633" s="11">
        <f>IF(('OddsRatio_working_3-way'!X633=0),IF(Q633&gt;0,-Q633^(1/3),(-Q633)^(1/3)),'OddsRatio_working_3-way'!AN633-'OddsRatio_working_3-way'!R633/3)</f>
        <v>-0.514397732498731</v>
      </c>
      <c r="AU633" s="11">
        <f>IF(('OddsRatio_working_3-way'!X633=0),0,'OddsRatio_working_3-way'!AO633)</f>
        <v>0</v>
      </c>
      <c r="AV633" s="11">
        <f>IF(('OddsRatio_working_3-way'!X633=0),0,'OddsRatio_working_3-way'!AP633)</f>
        <v>0</v>
      </c>
      <c r="AW633" s="11">
        <f>IF(('OddsRatio_working_3-way'!X633=0),0,'OddsRatio_working_3-way'!AQ633)</f>
        <v>0</v>
      </c>
    </row>
    <row r="634" spans="1:49" x14ac:dyDescent="0.2">
      <c r="A634" s="4">
        <f>IF('True_Odds_Calculator_3-way'!A635="","",'True_Odds_Calculator_3-way'!A635)</f>
        <v>2.31</v>
      </c>
      <c r="B634" s="4">
        <f>IF('True_Odds_Calculator_3-way'!B635="","",'True_Odds_Calculator_3-way'!B635)</f>
        <v>3.25</v>
      </c>
      <c r="C634" s="4">
        <f>IF('True_Odds_Calculator_3-way'!C635="","",'True_Odds_Calculator_3-way'!C635)</f>
        <v>3.49</v>
      </c>
      <c r="D634" s="9">
        <f t="shared" si="130"/>
        <v>0.42282031422854349</v>
      </c>
      <c r="E634" s="9">
        <f t="shared" si="131"/>
        <v>0.29899054770241695</v>
      </c>
      <c r="F634" s="9">
        <f t="shared" si="132"/>
        <v>0.27818913806903939</v>
      </c>
      <c r="G634" s="9">
        <f t="shared" si="133"/>
        <v>1.0420388168484733</v>
      </c>
      <c r="H634" s="9">
        <f t="shared" si="134"/>
        <v>2.3650708500714996</v>
      </c>
      <c r="I634" s="9">
        <f t="shared" si="135"/>
        <v>3.3445873379090649</v>
      </c>
      <c r="J634" s="9">
        <f t="shared" si="136"/>
        <v>3.5946766539526993</v>
      </c>
      <c r="K634" s="11">
        <f t="shared" si="137"/>
        <v>0.4329004329004329</v>
      </c>
      <c r="L634" s="11">
        <f t="shared" si="138"/>
        <v>0.30769230769230771</v>
      </c>
      <c r="M634" s="11">
        <f t="shared" si="139"/>
        <v>0.28653295128939826</v>
      </c>
      <c r="N634" s="11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-0.28011243770556082</v>
      </c>
      <c r="O634" s="11">
        <f>0</f>
        <v>0</v>
      </c>
      <c r="P634" s="11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0.23090567503174958</v>
      </c>
      <c r="Q634" s="11">
        <f>2*'OddsRatio_working_3-way'!K634*'OddsRatio_working_3-way'!L634*'OddsRatio_working_3-way'!M634</f>
        <v>7.6332454555950266E-2</v>
      </c>
      <c r="R634" s="11">
        <f t="shared" si="140"/>
        <v>0</v>
      </c>
      <c r="S634" s="11">
        <f t="shared" si="141"/>
        <v>-0.82433210364784026</v>
      </c>
      <c r="T634" s="11">
        <f t="shared" si="142"/>
        <v>-0.27250648054474058</v>
      </c>
      <c r="U634" s="11">
        <f>'OddsRatio_working_3-way'!S634-'OddsRatio_working_3-way'!R634^2/3</f>
        <v>-0.82433210364784026</v>
      </c>
      <c r="V634" s="11">
        <f>'OddsRatio_working_3-way'!S634*'OddsRatio_working_3-way'!R634/3-2*'OddsRatio_working_3-way'!R634^3/27-'OddsRatio_working_3-way'!T634</f>
        <v>0.27250648054474058</v>
      </c>
      <c r="W634" s="11">
        <f>'OddsRatio_working_3-way'!V634^2+4*'OddsRatio_working_3-way'!U634^3/27</f>
        <v>-8.7258429351484701E-3</v>
      </c>
      <c r="X634" s="11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0.14403612817105085</v>
      </c>
      <c r="Y634" s="11">
        <f>IF('OddsRatio_working_3-way'!W634&gt;=0,IF('OddsRatio_working_3-way'!V634+SQRT('OddsRatio_working_3-way'!W634)&gt;0,0,PI()),ACOS('OddsRatio_working_3-way'!V634/(2*'OddsRatio_working_3-way'!X634)))</f>
        <v>0.33023636696700409</v>
      </c>
      <c r="Z634" s="11">
        <f>'OddsRatio_working_3-way'!X634^(1/3)*COS('OddsRatio_working_3-way'!Y634/3)</f>
        <v>0.52101940842423666</v>
      </c>
      <c r="AA634" s="11">
        <f>'OddsRatio_working_3-way'!X634^(1/3)*COS(('OddsRatio_working_3-way'!Y634+2*PI())/3)</f>
        <v>-0.31038061703616765</v>
      </c>
      <c r="AB634" s="11">
        <f>'OddsRatio_working_3-way'!X634^(1/3)*COS(('OddsRatio_working_3-way'!Y634+4*PI())/3)</f>
        <v>-0.21063879138806896</v>
      </c>
      <c r="AC634" s="11">
        <f>'OddsRatio_working_3-way'!X634^(1/3)*SIN('OddsRatio_working_3-way'!Y634/3)</f>
        <v>5.7585969887394568E-2</v>
      </c>
      <c r="AD634" s="11">
        <f>'OddsRatio_working_3-way'!X634^(1/3)*SIN(('OddsRatio_working_3-way'!Y634+2*PI())/3)</f>
        <v>0.4224230586164317</v>
      </c>
      <c r="AE634" s="11">
        <f>'OddsRatio_working_3-way'!X634^(1/3)*SIN(('OddsRatio_working_3-way'!Y634+4*PI())/3)</f>
        <v>-0.48000902850382621</v>
      </c>
      <c r="AF634" s="11">
        <f>-'OddsRatio_working_3-way'!U634/(3*'OddsRatio_working_3-way'!X634^(1/3))*COS(('OddsRatio_working_3-way'!Y634)/3)</f>
        <v>0.52101940842423666</v>
      </c>
      <c r="AG634" s="11">
        <f>-'OddsRatio_working_3-way'!U634/(3*'OddsRatio_working_3-way'!X634^(1/3))*COS(('OddsRatio_working_3-way'!Y634+2*PI())/3)</f>
        <v>-0.31038061703616765</v>
      </c>
      <c r="AH634" s="11">
        <f>-'OddsRatio_working_3-way'!U634/(3*'OddsRatio_working_3-way'!X634^(1/3))*COS(('OddsRatio_working_3-way'!Y634+4*PI())/3)</f>
        <v>-0.21063879138806896</v>
      </c>
      <c r="AI634" s="11">
        <f>'OddsRatio_working_3-way'!U634/(3*'OddsRatio_working_3-way'!X634^(1/3))*SIN(('OddsRatio_working_3-way'!Y634)/3)</f>
        <v>-5.7585969887394568E-2</v>
      </c>
      <c r="AJ634" s="11">
        <f>'OddsRatio_working_3-way'!U634/(3*'OddsRatio_working_3-way'!X634^(1/3))*SIN(('OddsRatio_working_3-way'!Y634+2*PI())/3)</f>
        <v>-0.4224230586164317</v>
      </c>
      <c r="AK634" s="11">
        <f>'OddsRatio_working_3-way'!U634/(3*'OddsRatio_working_3-way'!X634^(1/3))*SIN(('OddsRatio_working_3-way'!Y634+4*PI())/3)</f>
        <v>0.48000902850382621</v>
      </c>
      <c r="AL634" s="11">
        <f>'OddsRatio_working_3-way'!Z634+'OddsRatio_working_3-way'!AF634</f>
        <v>1.0420388168484733</v>
      </c>
      <c r="AM634" s="11">
        <f>'OddsRatio_working_3-way'!AA634+'OddsRatio_working_3-way'!AG634</f>
        <v>-0.6207612340723353</v>
      </c>
      <c r="AN634" s="11">
        <f>'OddsRatio_working_3-way'!AB634+'OddsRatio_working_3-way'!AH634</f>
        <v>-0.42127758277613792</v>
      </c>
      <c r="AO634" s="11">
        <f>'OddsRatio_working_3-way'!AC634+'OddsRatio_working_3-way'!AI634</f>
        <v>0</v>
      </c>
      <c r="AP634" s="11">
        <f>'OddsRatio_working_3-way'!AD634+'OddsRatio_working_3-way'!AJ634</f>
        <v>0</v>
      </c>
      <c r="AQ634" s="11">
        <f>'OddsRatio_working_3-way'!AE634+'OddsRatio_working_3-way'!AK634</f>
        <v>0</v>
      </c>
      <c r="AR634" s="10">
        <f>IF(A634="","",IF(('OddsRatio_working_3-way'!X634=0),IF(Q634&gt;0,-Q634^(1/3),(-Q634)^(1/3)),'OddsRatio_working_3-way'!AL634-'OddsRatio_working_3-way'!R634/3))</f>
        <v>1.0420388168484733</v>
      </c>
      <c r="AS634" s="11">
        <f>IF(('OddsRatio_working_3-way'!X634=0),IF(Q634&gt;0,-Q634^(1/3),(-Q634)^(1/3)),'OddsRatio_working_3-way'!AM634-'OddsRatio_working_3-way'!R634/3)</f>
        <v>-0.6207612340723353</v>
      </c>
      <c r="AT634" s="11">
        <f>IF(('OddsRatio_working_3-way'!X634=0),IF(Q634&gt;0,-Q634^(1/3),(-Q634)^(1/3)),'OddsRatio_working_3-way'!AN634-'OddsRatio_working_3-way'!R634/3)</f>
        <v>-0.42127758277613792</v>
      </c>
      <c r="AU634" s="11">
        <f>IF(('OddsRatio_working_3-way'!X634=0),0,'OddsRatio_working_3-way'!AO634)</f>
        <v>0</v>
      </c>
      <c r="AV634" s="11">
        <f>IF(('OddsRatio_working_3-way'!X634=0),0,'OddsRatio_working_3-way'!AP634)</f>
        <v>0</v>
      </c>
      <c r="AW634" s="11">
        <f>IF(('OddsRatio_working_3-way'!X634=0),0,'OddsRatio_working_3-way'!AQ634)</f>
        <v>0</v>
      </c>
    </row>
    <row r="635" spans="1:49" x14ac:dyDescent="0.2">
      <c r="A635" s="4">
        <f>IF('True_Odds_Calculator_3-way'!A636="","",'True_Odds_Calculator_3-way'!A636)</f>
        <v>2.0699999999999998</v>
      </c>
      <c r="B635" s="4">
        <f>IF('True_Odds_Calculator_3-way'!B636="","",'True_Odds_Calculator_3-way'!B636)</f>
        <v>3.44</v>
      </c>
      <c r="C635" s="4">
        <f>IF('True_Odds_Calculator_3-way'!C636="","",'True_Odds_Calculator_3-way'!C636)</f>
        <v>3.92</v>
      </c>
      <c r="D635" s="9">
        <f t="shared" si="130"/>
        <v>0.47185814789287178</v>
      </c>
      <c r="E635" s="9">
        <f t="shared" si="131"/>
        <v>0.28150148993032581</v>
      </c>
      <c r="F635" s="9">
        <f t="shared" si="132"/>
        <v>0.24664036217680244</v>
      </c>
      <c r="G635" s="9">
        <f t="shared" si="133"/>
        <v>1.0460569944423901</v>
      </c>
      <c r="H635" s="9">
        <f t="shared" si="134"/>
        <v>2.1192809840533573</v>
      </c>
      <c r="I635" s="9">
        <f t="shared" si="135"/>
        <v>3.5523790664394319</v>
      </c>
      <c r="J635" s="9">
        <f t="shared" si="136"/>
        <v>4.0544864237717784</v>
      </c>
      <c r="K635" s="11">
        <f t="shared" si="137"/>
        <v>0.48309178743961356</v>
      </c>
      <c r="L635" s="11">
        <f t="shared" si="138"/>
        <v>0.29069767441860467</v>
      </c>
      <c r="M635" s="11">
        <f t="shared" si="139"/>
        <v>0.25510204081632654</v>
      </c>
      <c r="N635" s="11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-0.27311251430130534</v>
      </c>
      <c r="O635" s="11">
        <f>0</f>
        <v>0</v>
      </c>
      <c r="P635" s="11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0.23035419088430786</v>
      </c>
      <c r="Q635" s="11">
        <f>2*'OddsRatio_working_3-way'!K635*'OddsRatio_working_3-way'!L635*'OddsRatio_working_3-way'!M635</f>
        <v>7.1649826091542121E-2</v>
      </c>
      <c r="R635" s="11">
        <f t="shared" si="140"/>
        <v>0</v>
      </c>
      <c r="S635" s="11">
        <f t="shared" si="141"/>
        <v>-0.84344062912538198</v>
      </c>
      <c r="T635" s="11">
        <f t="shared" si="142"/>
        <v>-0.26234545229405354</v>
      </c>
      <c r="U635" s="11">
        <f>'OddsRatio_working_3-way'!S635-'OddsRatio_working_3-way'!R635^2/3</f>
        <v>-0.84344062912538198</v>
      </c>
      <c r="V635" s="11">
        <f>'OddsRatio_working_3-way'!S635*'OddsRatio_working_3-way'!R635/3-2*'OddsRatio_working_3-way'!R635^3/27-'OddsRatio_working_3-way'!T635</f>
        <v>0.26234545229405354</v>
      </c>
      <c r="W635" s="11">
        <f>'OddsRatio_working_3-way'!V635^2+4*'OddsRatio_working_3-way'!U635^3/27</f>
        <v>-2.0066270481821469E-2</v>
      </c>
      <c r="X635" s="11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0.1490733098354573</v>
      </c>
      <c r="Y635" s="11">
        <f>IF('OddsRatio_working_3-way'!W635&gt;=0,IF('OddsRatio_working_3-way'!V635+SQRT('OddsRatio_working_3-way'!W635)&gt;0,0,PI()),ACOS('OddsRatio_working_3-way'!V635/(2*'OddsRatio_working_3-way'!X635)))</f>
        <v>0.49510056291472804</v>
      </c>
      <c r="Z635" s="11">
        <f>'OddsRatio_working_3-way'!X635^(1/3)*COS('OddsRatio_working_3-way'!Y635/3)</f>
        <v>0.52302849722119504</v>
      </c>
      <c r="AA635" s="11">
        <f>'OddsRatio_working_3-way'!X635^(1/3)*COS(('OddsRatio_working_3-way'!Y635+2*PI())/3)</f>
        <v>-0.33695330084648717</v>
      </c>
      <c r="AB635" s="11">
        <f>'OddsRatio_working_3-way'!X635^(1/3)*COS(('OddsRatio_working_3-way'!Y635+4*PI())/3)</f>
        <v>-0.18607519637470801</v>
      </c>
      <c r="AC635" s="11">
        <f>'OddsRatio_working_3-way'!X635^(1/3)*SIN('OddsRatio_working_3-way'!Y635/3)</f>
        <v>8.7109514231602195E-2</v>
      </c>
      <c r="AD635" s="11">
        <f>'OddsRatio_working_3-way'!X635^(1/3)*SIN(('OddsRatio_working_3-way'!Y635+2*PI())/3)</f>
        <v>0.40940120838095245</v>
      </c>
      <c r="AE635" s="11">
        <f>'OddsRatio_working_3-way'!X635^(1/3)*SIN(('OddsRatio_working_3-way'!Y635+4*PI())/3)</f>
        <v>-0.49651072261255463</v>
      </c>
      <c r="AF635" s="11">
        <f>-'OddsRatio_working_3-way'!U635/(3*'OddsRatio_working_3-way'!X635^(1/3))*COS(('OddsRatio_working_3-way'!Y635)/3)</f>
        <v>0.52302849722119504</v>
      </c>
      <c r="AG635" s="11">
        <f>-'OddsRatio_working_3-way'!U635/(3*'OddsRatio_working_3-way'!X635^(1/3))*COS(('OddsRatio_working_3-way'!Y635+2*PI())/3)</f>
        <v>-0.33695330084648717</v>
      </c>
      <c r="AH635" s="11">
        <f>-'OddsRatio_working_3-way'!U635/(3*'OddsRatio_working_3-way'!X635^(1/3))*COS(('OddsRatio_working_3-way'!Y635+4*PI())/3)</f>
        <v>-0.18607519637470801</v>
      </c>
      <c r="AI635" s="11">
        <f>'OddsRatio_working_3-way'!U635/(3*'OddsRatio_working_3-way'!X635^(1/3))*SIN(('OddsRatio_working_3-way'!Y635)/3)</f>
        <v>-8.7109514231602195E-2</v>
      </c>
      <c r="AJ635" s="11">
        <f>'OddsRatio_working_3-way'!U635/(3*'OddsRatio_working_3-way'!X635^(1/3))*SIN(('OddsRatio_working_3-way'!Y635+2*PI())/3)</f>
        <v>-0.40940120838095245</v>
      </c>
      <c r="AK635" s="11">
        <f>'OddsRatio_working_3-way'!U635/(3*'OddsRatio_working_3-way'!X635^(1/3))*SIN(('OddsRatio_working_3-way'!Y635+4*PI())/3)</f>
        <v>0.49651072261255463</v>
      </c>
      <c r="AL635" s="11">
        <f>'OddsRatio_working_3-way'!Z635+'OddsRatio_working_3-way'!AF635</f>
        <v>1.0460569944423901</v>
      </c>
      <c r="AM635" s="11">
        <f>'OddsRatio_working_3-way'!AA635+'OddsRatio_working_3-way'!AG635</f>
        <v>-0.67390660169297434</v>
      </c>
      <c r="AN635" s="11">
        <f>'OddsRatio_working_3-way'!AB635+'OddsRatio_working_3-way'!AH635</f>
        <v>-0.37215039274941603</v>
      </c>
      <c r="AO635" s="11">
        <f>'OddsRatio_working_3-way'!AC635+'OddsRatio_working_3-way'!AI635</f>
        <v>0</v>
      </c>
      <c r="AP635" s="11">
        <f>'OddsRatio_working_3-way'!AD635+'OddsRatio_working_3-way'!AJ635</f>
        <v>0</v>
      </c>
      <c r="AQ635" s="11">
        <f>'OddsRatio_working_3-way'!AE635+'OddsRatio_working_3-way'!AK635</f>
        <v>0</v>
      </c>
      <c r="AR635" s="10">
        <f>IF(A635="","",IF(('OddsRatio_working_3-way'!X635=0),IF(Q635&gt;0,-Q635^(1/3),(-Q635)^(1/3)),'OddsRatio_working_3-way'!AL635-'OddsRatio_working_3-way'!R635/3))</f>
        <v>1.0460569944423901</v>
      </c>
      <c r="AS635" s="11">
        <f>IF(('OddsRatio_working_3-way'!X635=0),IF(Q635&gt;0,-Q635^(1/3),(-Q635)^(1/3)),'OddsRatio_working_3-way'!AM635-'OddsRatio_working_3-way'!R635/3)</f>
        <v>-0.67390660169297434</v>
      </c>
      <c r="AT635" s="11">
        <f>IF(('OddsRatio_working_3-way'!X635=0),IF(Q635&gt;0,-Q635^(1/3),(-Q635)^(1/3)),'OddsRatio_working_3-way'!AN635-'OddsRatio_working_3-way'!R635/3)</f>
        <v>-0.37215039274941603</v>
      </c>
      <c r="AU635" s="11">
        <f>IF(('OddsRatio_working_3-way'!X635=0),0,'OddsRatio_working_3-way'!AO635)</f>
        <v>0</v>
      </c>
      <c r="AV635" s="11">
        <f>IF(('OddsRatio_working_3-way'!X635=0),0,'OddsRatio_working_3-way'!AP635)</f>
        <v>0</v>
      </c>
      <c r="AW635" s="11">
        <f>IF(('OddsRatio_working_3-way'!X635=0),0,'OddsRatio_working_3-way'!AQ635)</f>
        <v>0</v>
      </c>
    </row>
    <row r="636" spans="1:49" x14ac:dyDescent="0.2">
      <c r="A636" s="4">
        <f>IF('True_Odds_Calculator_3-way'!A637="","",'True_Odds_Calculator_3-way'!A637)</f>
        <v>1.97</v>
      </c>
      <c r="B636" s="4">
        <f>IF('True_Odds_Calculator_3-way'!B637="","",'True_Odds_Calculator_3-way'!B637)</f>
        <v>3.41</v>
      </c>
      <c r="C636" s="4">
        <f>IF('True_Odds_Calculator_3-way'!C637="","",'True_Odds_Calculator_3-way'!C637)</f>
        <v>4.25</v>
      </c>
      <c r="D636" s="9">
        <f t="shared" si="130"/>
        <v>0.49330910656768923</v>
      </c>
      <c r="E636" s="9">
        <f t="shared" si="131"/>
        <v>0.28153683897608406</v>
      </c>
      <c r="F636" s="9">
        <f t="shared" si="132"/>
        <v>0.2251540544562268</v>
      </c>
      <c r="G636" s="9">
        <f t="shared" si="133"/>
        <v>1.0588933770976925</v>
      </c>
      <c r="H636" s="9">
        <f t="shared" si="134"/>
        <v>2.0271265757847616</v>
      </c>
      <c r="I636" s="9">
        <f t="shared" si="135"/>
        <v>3.5519330388054398</v>
      </c>
      <c r="J636" s="9">
        <f t="shared" si="136"/>
        <v>4.4414034755675003</v>
      </c>
      <c r="K636" s="11">
        <f t="shared" si="137"/>
        <v>0.50761421319796951</v>
      </c>
      <c r="L636" s="11">
        <f t="shared" si="138"/>
        <v>0.29325513196480935</v>
      </c>
      <c r="M636" s="11">
        <f t="shared" si="139"/>
        <v>0.23529411764705882</v>
      </c>
      <c r="N636" s="11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-0.26611086252385052</v>
      </c>
      <c r="O636" s="11">
        <f>0</f>
        <v>0</v>
      </c>
      <c r="P636" s="11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0.23222233800259012</v>
      </c>
      <c r="Q636" s="11">
        <f>2*'OddsRatio_working_3-way'!K636*'OddsRatio_working_3-way'!L636*'OddsRatio_working_3-way'!M636</f>
        <v>7.0051987331098076E-2</v>
      </c>
      <c r="R636" s="11">
        <f t="shared" si="140"/>
        <v>0</v>
      </c>
      <c r="S636" s="11">
        <f t="shared" si="141"/>
        <v>-0.87265260726354943</v>
      </c>
      <c r="T636" s="11">
        <f t="shared" si="142"/>
        <v>-0.26324362210061825</v>
      </c>
      <c r="U636" s="11">
        <f>'OddsRatio_working_3-way'!S636-'OddsRatio_working_3-way'!R636^2/3</f>
        <v>-0.87265260726354943</v>
      </c>
      <c r="V636" s="11">
        <f>'OddsRatio_working_3-way'!S636*'OddsRatio_working_3-way'!R636/3-2*'OddsRatio_working_3-way'!R636^3/27-'OddsRatio_working_3-way'!T636</f>
        <v>0.26324362210061825</v>
      </c>
      <c r="W636" s="11">
        <f>'OddsRatio_working_3-way'!V636^2+4*'OddsRatio_working_3-way'!U636^3/27</f>
        <v>-2.9153855984379223E-2</v>
      </c>
      <c r="X636" s="11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0.15688455991670461</v>
      </c>
      <c r="Y636" s="11">
        <f>IF('OddsRatio_working_3-way'!W636&gt;=0,IF('OddsRatio_working_3-way'!V636+SQRT('OddsRatio_working_3-way'!W636)&gt;0,0,PI()),ACOS('OddsRatio_working_3-way'!V636/(2*'OddsRatio_working_3-way'!X636)))</f>
        <v>0.57540428425226753</v>
      </c>
      <c r="Z636" s="11">
        <f>'OddsRatio_working_3-way'!X636^(1/3)*COS('OddsRatio_working_3-way'!Y636/3)</f>
        <v>0.52944668854884636</v>
      </c>
      <c r="AA636" s="11">
        <f>'OddsRatio_working_3-way'!X636^(1/3)*COS(('OddsRatio_working_3-way'!Y636+2*PI())/3)</f>
        <v>-0.35376156530552327</v>
      </c>
      <c r="AB636" s="11">
        <f>'OddsRatio_working_3-way'!X636^(1/3)*COS(('OddsRatio_working_3-way'!Y636+4*PI())/3)</f>
        <v>-0.17568512324332342</v>
      </c>
      <c r="AC636" s="11">
        <f>'OddsRatio_working_3-way'!X636^(1/3)*SIN('OddsRatio_working_3-way'!Y636/3)</f>
        <v>0.10281248176094211</v>
      </c>
      <c r="AD636" s="11">
        <f>'OddsRatio_working_3-way'!X636^(1/3)*SIN(('OddsRatio_working_3-way'!Y636+2*PI())/3)</f>
        <v>0.40710804135237755</v>
      </c>
      <c r="AE636" s="11">
        <f>'OddsRatio_working_3-way'!X636^(1/3)*SIN(('OddsRatio_working_3-way'!Y636+4*PI())/3)</f>
        <v>-0.50992052311331959</v>
      </c>
      <c r="AF636" s="11">
        <f>-'OddsRatio_working_3-way'!U636/(3*'OddsRatio_working_3-way'!X636^(1/3))*COS(('OddsRatio_working_3-way'!Y636)/3)</f>
        <v>0.52944668854884624</v>
      </c>
      <c r="AG636" s="11">
        <f>-'OddsRatio_working_3-way'!U636/(3*'OddsRatio_working_3-way'!X636^(1/3))*COS(('OddsRatio_working_3-way'!Y636+2*PI())/3)</f>
        <v>-0.35376156530552322</v>
      </c>
      <c r="AH636" s="11">
        <f>-'OddsRatio_working_3-way'!U636/(3*'OddsRatio_working_3-way'!X636^(1/3))*COS(('OddsRatio_working_3-way'!Y636+4*PI())/3)</f>
        <v>-0.17568512324332336</v>
      </c>
      <c r="AI636" s="11">
        <f>'OddsRatio_working_3-way'!U636/(3*'OddsRatio_working_3-way'!X636^(1/3))*SIN(('OddsRatio_working_3-way'!Y636)/3)</f>
        <v>-0.10281248176094208</v>
      </c>
      <c r="AJ636" s="11">
        <f>'OddsRatio_working_3-way'!U636/(3*'OddsRatio_working_3-way'!X636^(1/3))*SIN(('OddsRatio_working_3-way'!Y636+2*PI())/3)</f>
        <v>-0.40710804135237749</v>
      </c>
      <c r="AK636" s="11">
        <f>'OddsRatio_working_3-way'!U636/(3*'OddsRatio_working_3-way'!X636^(1/3))*SIN(('OddsRatio_working_3-way'!Y636+4*PI())/3)</f>
        <v>0.50992052311331948</v>
      </c>
      <c r="AL636" s="11">
        <f>'OddsRatio_working_3-way'!Z636+'OddsRatio_working_3-way'!AF636</f>
        <v>1.0588933770976925</v>
      </c>
      <c r="AM636" s="11">
        <f>'OddsRatio_working_3-way'!AA636+'OddsRatio_working_3-way'!AG636</f>
        <v>-0.70752313061104655</v>
      </c>
      <c r="AN636" s="11">
        <f>'OddsRatio_working_3-way'!AB636+'OddsRatio_working_3-way'!AH636</f>
        <v>-0.35137024648664678</v>
      </c>
      <c r="AO636" s="11">
        <f>'OddsRatio_working_3-way'!AC636+'OddsRatio_working_3-way'!AI636</f>
        <v>0</v>
      </c>
      <c r="AP636" s="11">
        <f>'OddsRatio_working_3-way'!AD636+'OddsRatio_working_3-way'!AJ636</f>
        <v>0</v>
      </c>
      <c r="AQ636" s="11">
        <f>'OddsRatio_working_3-way'!AE636+'OddsRatio_working_3-way'!AK636</f>
        <v>0</v>
      </c>
      <c r="AR636" s="10">
        <f>IF(A636="","",IF(('OddsRatio_working_3-way'!X636=0),IF(Q636&gt;0,-Q636^(1/3),(-Q636)^(1/3)),'OddsRatio_working_3-way'!AL636-'OddsRatio_working_3-way'!R636/3))</f>
        <v>1.0588933770976925</v>
      </c>
      <c r="AS636" s="11">
        <f>IF(('OddsRatio_working_3-way'!X636=0),IF(Q636&gt;0,-Q636^(1/3),(-Q636)^(1/3)),'OddsRatio_working_3-way'!AM636-'OddsRatio_working_3-way'!R636/3)</f>
        <v>-0.70752313061104655</v>
      </c>
      <c r="AT636" s="11">
        <f>IF(('OddsRatio_working_3-way'!X636=0),IF(Q636&gt;0,-Q636^(1/3),(-Q636)^(1/3)),'OddsRatio_working_3-way'!AN636-'OddsRatio_working_3-way'!R636/3)</f>
        <v>-0.35137024648664678</v>
      </c>
      <c r="AU636" s="11">
        <f>IF(('OddsRatio_working_3-way'!X636=0),0,'OddsRatio_working_3-way'!AO636)</f>
        <v>0</v>
      </c>
      <c r="AV636" s="11">
        <f>IF(('OddsRatio_working_3-way'!X636=0),0,'OddsRatio_working_3-way'!AP636)</f>
        <v>0</v>
      </c>
      <c r="AW636" s="11">
        <f>IF(('OddsRatio_working_3-way'!X636=0),0,'OddsRatio_working_3-way'!AQ636)</f>
        <v>0</v>
      </c>
    </row>
    <row r="637" spans="1:49" x14ac:dyDescent="0.2">
      <c r="A637" s="4">
        <f>IF('True_Odds_Calculator_3-way'!A638="","",'True_Odds_Calculator_3-way'!A638)</f>
        <v>4.34</v>
      </c>
      <c r="B637" s="4">
        <f>IF('True_Odds_Calculator_3-way'!B638="","",'True_Odds_Calculator_3-way'!B638)</f>
        <v>3.52</v>
      </c>
      <c r="C637" s="4">
        <f>IF('True_Odds_Calculator_3-way'!C638="","",'True_Odds_Calculator_3-way'!C638)</f>
        <v>1.93</v>
      </c>
      <c r="D637" s="9">
        <f t="shared" si="130"/>
        <v>0.22129548248332381</v>
      </c>
      <c r="E637" s="9">
        <f t="shared" si="131"/>
        <v>0.27360252730094142</v>
      </c>
      <c r="F637" s="9">
        <f t="shared" si="132"/>
        <v>0.50510199021573476</v>
      </c>
      <c r="G637" s="9">
        <f t="shared" si="133"/>
        <v>1.0535464280990121</v>
      </c>
      <c r="H637" s="9">
        <f t="shared" si="134"/>
        <v>4.518845069850701</v>
      </c>
      <c r="I637" s="9">
        <f t="shared" si="135"/>
        <v>3.6549369988095104</v>
      </c>
      <c r="J637" s="9">
        <f t="shared" si="136"/>
        <v>1.9797981781320813</v>
      </c>
      <c r="K637" s="11">
        <f t="shared" si="137"/>
        <v>0.2304147465437788</v>
      </c>
      <c r="L637" s="11">
        <f t="shared" si="138"/>
        <v>0.28409090909090912</v>
      </c>
      <c r="M637" s="11">
        <f t="shared" si="139"/>
        <v>0.5181347150259068</v>
      </c>
      <c r="N637" s="11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-0.26548516250588794</v>
      </c>
      <c r="O637" s="11">
        <f>0</f>
        <v>0</v>
      </c>
      <c r="P637" s="11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0.23029264734930793</v>
      </c>
      <c r="Q637" s="11">
        <f>2*'OddsRatio_working_3-way'!K637*'OddsRatio_working_3-way'!L637*'OddsRatio_working_3-way'!M637</f>
        <v>6.7832885817174657E-2</v>
      </c>
      <c r="R637" s="11">
        <f t="shared" si="140"/>
        <v>0</v>
      </c>
      <c r="S637" s="11">
        <f t="shared" si="141"/>
        <v>-0.86744074574864605</v>
      </c>
      <c r="T637" s="11">
        <f t="shared" si="142"/>
        <v>-0.25550537430004305</v>
      </c>
      <c r="U637" s="11">
        <f>'OddsRatio_working_3-way'!S637-'OddsRatio_working_3-way'!R637^2/3</f>
        <v>-0.86744074574864605</v>
      </c>
      <c r="V637" s="11">
        <f>'OddsRatio_working_3-way'!S637*'OddsRatio_working_3-way'!R637/3-2*'OddsRatio_working_3-way'!R637^3/27-'OddsRatio_working_3-way'!T637</f>
        <v>0.25550537430004305</v>
      </c>
      <c r="W637" s="11">
        <f>'OddsRatio_working_3-way'!V637^2+4*'OddsRatio_working_3-way'!U637^3/27</f>
        <v>-3.1414600672795723E-2</v>
      </c>
      <c r="X637" s="11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0.15548118613597661</v>
      </c>
      <c r="Y637" s="11">
        <f>IF('OddsRatio_working_3-way'!W637&gt;=0,IF('OddsRatio_working_3-way'!V637+SQRT('OddsRatio_working_3-way'!W637)&gt;0,0,PI()),ACOS('OddsRatio_working_3-way'!V637/(2*'OddsRatio_working_3-way'!X637)))</f>
        <v>0.60647882095022376</v>
      </c>
      <c r="Z637" s="11">
        <f>'OddsRatio_working_3-way'!X637^(1/3)*COS('OddsRatio_working_3-way'!Y637/3)</f>
        <v>0.52677321404950606</v>
      </c>
      <c r="AA637" s="11">
        <f>'OddsRatio_working_3-way'!X637^(1/3)*COS(('OddsRatio_working_3-way'!Y637+2*PI())/3)</f>
        <v>-0.35688886452224045</v>
      </c>
      <c r="AB637" s="11">
        <f>'OddsRatio_working_3-way'!X637^(1/3)*COS(('OddsRatio_working_3-way'!Y637+4*PI())/3)</f>
        <v>-0.16988434952726553</v>
      </c>
      <c r="AC637" s="11">
        <f>'OddsRatio_working_3-way'!X637^(1/3)*SIN('OddsRatio_working_3-way'!Y637/3)</f>
        <v>0.10796710707202423</v>
      </c>
      <c r="AD637" s="11">
        <f>'OddsRatio_working_3-way'!X637^(1/3)*SIN(('OddsRatio_working_3-way'!Y637+2*PI())/3)</f>
        <v>0.40221543186403796</v>
      </c>
      <c r="AE637" s="11">
        <f>'OddsRatio_working_3-way'!X637^(1/3)*SIN(('OddsRatio_working_3-way'!Y637+4*PI())/3)</f>
        <v>-0.51018253893606214</v>
      </c>
      <c r="AF637" s="11">
        <f>-'OddsRatio_working_3-way'!U637/(3*'OddsRatio_working_3-way'!X637^(1/3))*COS(('OddsRatio_working_3-way'!Y637)/3)</f>
        <v>0.52677321404950617</v>
      </c>
      <c r="AG637" s="11">
        <f>-'OddsRatio_working_3-way'!U637/(3*'OddsRatio_working_3-way'!X637^(1/3))*COS(('OddsRatio_working_3-way'!Y637+2*PI())/3)</f>
        <v>-0.3568888645222405</v>
      </c>
      <c r="AH637" s="11">
        <f>-'OddsRatio_working_3-way'!U637/(3*'OddsRatio_working_3-way'!X637^(1/3))*COS(('OddsRatio_working_3-way'!Y637+4*PI())/3)</f>
        <v>-0.16988434952726558</v>
      </c>
      <c r="AI637" s="11">
        <f>'OddsRatio_working_3-way'!U637/(3*'OddsRatio_working_3-way'!X637^(1/3))*SIN(('OddsRatio_working_3-way'!Y637)/3)</f>
        <v>-0.10796710707202424</v>
      </c>
      <c r="AJ637" s="11">
        <f>'OddsRatio_working_3-way'!U637/(3*'OddsRatio_working_3-way'!X637^(1/3))*SIN(('OddsRatio_working_3-way'!Y637+2*PI())/3)</f>
        <v>-0.40221543186403802</v>
      </c>
      <c r="AK637" s="11">
        <f>'OddsRatio_working_3-way'!U637/(3*'OddsRatio_working_3-way'!X637^(1/3))*SIN(('OddsRatio_working_3-way'!Y637+4*PI())/3)</f>
        <v>0.51018253893606225</v>
      </c>
      <c r="AL637" s="11">
        <f>'OddsRatio_working_3-way'!Z637+'OddsRatio_working_3-way'!AF637</f>
        <v>1.0535464280990121</v>
      </c>
      <c r="AM637" s="11">
        <f>'OddsRatio_working_3-way'!AA637+'OddsRatio_working_3-way'!AG637</f>
        <v>-0.71377772904448089</v>
      </c>
      <c r="AN637" s="11">
        <f>'OddsRatio_working_3-way'!AB637+'OddsRatio_working_3-way'!AH637</f>
        <v>-0.33976869905453111</v>
      </c>
      <c r="AO637" s="11">
        <f>'OddsRatio_working_3-way'!AC637+'OddsRatio_working_3-way'!AI637</f>
        <v>0</v>
      </c>
      <c r="AP637" s="11">
        <f>'OddsRatio_working_3-way'!AD637+'OddsRatio_working_3-way'!AJ637</f>
        <v>0</v>
      </c>
      <c r="AQ637" s="11">
        <f>'OddsRatio_working_3-way'!AE637+'OddsRatio_working_3-way'!AK637</f>
        <v>0</v>
      </c>
      <c r="AR637" s="10">
        <f>IF(A637="","",IF(('OddsRatio_working_3-way'!X637=0),IF(Q637&gt;0,-Q637^(1/3),(-Q637)^(1/3)),'OddsRatio_working_3-way'!AL637-'OddsRatio_working_3-way'!R637/3))</f>
        <v>1.0535464280990121</v>
      </c>
      <c r="AS637" s="11">
        <f>IF(('OddsRatio_working_3-way'!X637=0),IF(Q637&gt;0,-Q637^(1/3),(-Q637)^(1/3)),'OddsRatio_working_3-way'!AM637-'OddsRatio_working_3-way'!R637/3)</f>
        <v>-0.71377772904448089</v>
      </c>
      <c r="AT637" s="11">
        <f>IF(('OddsRatio_working_3-way'!X637=0),IF(Q637&gt;0,-Q637^(1/3),(-Q637)^(1/3)),'OddsRatio_working_3-way'!AN637-'OddsRatio_working_3-way'!R637/3)</f>
        <v>-0.33976869905453111</v>
      </c>
      <c r="AU637" s="11">
        <f>IF(('OddsRatio_working_3-way'!X637=0),0,'OddsRatio_working_3-way'!AO637)</f>
        <v>0</v>
      </c>
      <c r="AV637" s="11">
        <f>IF(('OddsRatio_working_3-way'!X637=0),0,'OddsRatio_working_3-way'!AP637)</f>
        <v>0</v>
      </c>
      <c r="AW637" s="11">
        <f>IF(('OddsRatio_working_3-way'!X637=0),0,'OddsRatio_working_3-way'!AQ637)</f>
        <v>0</v>
      </c>
    </row>
    <row r="638" spans="1:49" x14ac:dyDescent="0.2">
      <c r="A638" s="4">
        <f>IF('True_Odds_Calculator_3-way'!A639="","",'True_Odds_Calculator_3-way'!A639)</f>
        <v>1.56</v>
      </c>
      <c r="B638" s="4">
        <f>IF('True_Odds_Calculator_3-way'!B639="","",'True_Odds_Calculator_3-way'!B639)</f>
        <v>4.38</v>
      </c>
      <c r="C638" s="4">
        <f>IF('True_Odds_Calculator_3-way'!C639="","",'True_Odds_Calculator_3-way'!C639)</f>
        <v>5.95</v>
      </c>
      <c r="D638" s="9">
        <f t="shared" si="130"/>
        <v>0.62498973616606124</v>
      </c>
      <c r="E638" s="9">
        <f t="shared" si="131"/>
        <v>0.21637588220520967</v>
      </c>
      <c r="F638" s="9">
        <f t="shared" si="132"/>
        <v>0.15863438162872917</v>
      </c>
      <c r="G638" s="9">
        <f t="shared" si="133"/>
        <v>1.0714754925828367</v>
      </c>
      <c r="H638" s="9">
        <f t="shared" si="134"/>
        <v>1.6000262758463888</v>
      </c>
      <c r="I638" s="9">
        <f t="shared" si="135"/>
        <v>4.6215871649299878</v>
      </c>
      <c r="J638" s="9">
        <f t="shared" si="136"/>
        <v>6.3038036882850426</v>
      </c>
      <c r="K638" s="11">
        <f t="shared" si="137"/>
        <v>0.64102564102564097</v>
      </c>
      <c r="L638" s="11">
        <f t="shared" si="138"/>
        <v>0.22831050228310504</v>
      </c>
      <c r="M638" s="11">
        <f t="shared" si="139"/>
        <v>0.16806722689075629</v>
      </c>
      <c r="N638" s="11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-0.23045930701047557</v>
      </c>
      <c r="O638" s="11">
        <f>0</f>
        <v>0</v>
      </c>
      <c r="P638" s="11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0.21866842978849421</v>
      </c>
      <c r="Q638" s="11">
        <f>2*'OddsRatio_working_3-way'!K638*'OddsRatio_working_3-way'!L638*'OddsRatio_working_3-way'!M638</f>
        <v>4.9194247421483518E-2</v>
      </c>
      <c r="R638" s="11">
        <f t="shared" si="140"/>
        <v>0</v>
      </c>
      <c r="S638" s="11">
        <f t="shared" si="141"/>
        <v>-0.94883748729902495</v>
      </c>
      <c r="T638" s="11">
        <f t="shared" si="142"/>
        <v>-0.21346175192329023</v>
      </c>
      <c r="U638" s="11">
        <f>'OddsRatio_working_3-way'!S638-'OddsRatio_working_3-way'!R638^2/3</f>
        <v>-0.94883748729902495</v>
      </c>
      <c r="V638" s="11">
        <f>'OddsRatio_working_3-way'!S638*'OddsRatio_working_3-way'!R638/3-2*'OddsRatio_working_3-way'!R638^3/27-'OddsRatio_working_3-way'!T638</f>
        <v>0.21346175192329023</v>
      </c>
      <c r="W638" s="11">
        <f>'OddsRatio_working_3-way'!V638^2+4*'OddsRatio_working_3-way'!U638^3/27</f>
        <v>-8.0986872596657725E-2</v>
      </c>
      <c r="X638" s="11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0.17787129625857148</v>
      </c>
      <c r="Y638" s="11">
        <f>IF('OddsRatio_working_3-way'!W638&gt;=0,IF('OddsRatio_working_3-way'!V638+SQRT('OddsRatio_working_3-way'!W638)&gt;0,0,PI()),ACOS('OddsRatio_working_3-way'!V638/(2*'OddsRatio_working_3-way'!X638)))</f>
        <v>0.9272383062098285</v>
      </c>
      <c r="Z638" s="11">
        <f>'OddsRatio_working_3-way'!X638^(1/3)*COS('OddsRatio_working_3-way'!Y638/3)</f>
        <v>0.53573774629141835</v>
      </c>
      <c r="AA638" s="11">
        <f>'OddsRatio_working_3-way'!X638^(1/3)*COS(('OddsRatio_working_3-way'!Y638+2*PI())/3)</f>
        <v>-0.41601802847134761</v>
      </c>
      <c r="AB638" s="11">
        <f>'OddsRatio_working_3-way'!X638^(1/3)*COS(('OddsRatio_working_3-way'!Y638+4*PI())/3)</f>
        <v>-0.11971971782007064</v>
      </c>
      <c r="AC638" s="11">
        <f>'OddsRatio_working_3-way'!X638^(1/3)*SIN('OddsRatio_working_3-way'!Y638/3)</f>
        <v>0.17106790941494615</v>
      </c>
      <c r="AD638" s="11">
        <f>'OddsRatio_working_3-way'!X638^(1/3)*SIN(('OddsRatio_working_3-way'!Y638+2*PI())/3)</f>
        <v>0.37842854334711773</v>
      </c>
      <c r="AE638" s="11">
        <f>'OddsRatio_working_3-way'!X638^(1/3)*SIN(('OddsRatio_working_3-way'!Y638+4*PI())/3)</f>
        <v>-0.54949645276206383</v>
      </c>
      <c r="AF638" s="11">
        <f>-'OddsRatio_working_3-way'!U638/(3*'OddsRatio_working_3-way'!X638^(1/3))*COS(('OddsRatio_working_3-way'!Y638)/3)</f>
        <v>0.53573774629141824</v>
      </c>
      <c r="AG638" s="11">
        <f>-'OddsRatio_working_3-way'!U638/(3*'OddsRatio_working_3-way'!X638^(1/3))*COS(('OddsRatio_working_3-way'!Y638+2*PI())/3)</f>
        <v>-0.41601802847134756</v>
      </c>
      <c r="AH638" s="11">
        <f>-'OddsRatio_working_3-way'!U638/(3*'OddsRatio_working_3-way'!X638^(1/3))*COS(('OddsRatio_working_3-way'!Y638+4*PI())/3)</f>
        <v>-0.11971971782007063</v>
      </c>
      <c r="AI638" s="11">
        <f>'OddsRatio_working_3-way'!U638/(3*'OddsRatio_working_3-way'!X638^(1/3))*SIN(('OddsRatio_working_3-way'!Y638)/3)</f>
        <v>-0.17106790941494612</v>
      </c>
      <c r="AJ638" s="11">
        <f>'OddsRatio_working_3-way'!U638/(3*'OddsRatio_working_3-way'!X638^(1/3))*SIN(('OddsRatio_working_3-way'!Y638+2*PI())/3)</f>
        <v>-0.37842854334711767</v>
      </c>
      <c r="AK638" s="11">
        <f>'OddsRatio_working_3-way'!U638/(3*'OddsRatio_working_3-way'!X638^(1/3))*SIN(('OddsRatio_working_3-way'!Y638+4*PI())/3)</f>
        <v>0.54949645276206371</v>
      </c>
      <c r="AL638" s="11">
        <f>'OddsRatio_working_3-way'!Z638+'OddsRatio_working_3-way'!AF638</f>
        <v>1.0714754925828367</v>
      </c>
      <c r="AM638" s="11">
        <f>'OddsRatio_working_3-way'!AA638+'OddsRatio_working_3-way'!AG638</f>
        <v>-0.83203605694269522</v>
      </c>
      <c r="AN638" s="11">
        <f>'OddsRatio_working_3-way'!AB638+'OddsRatio_working_3-way'!AH638</f>
        <v>-0.23943943564014125</v>
      </c>
      <c r="AO638" s="11">
        <f>'OddsRatio_working_3-way'!AC638+'OddsRatio_working_3-way'!AI638</f>
        <v>0</v>
      </c>
      <c r="AP638" s="11">
        <f>'OddsRatio_working_3-way'!AD638+'OddsRatio_working_3-way'!AJ638</f>
        <v>0</v>
      </c>
      <c r="AQ638" s="11">
        <f>'OddsRatio_working_3-way'!AE638+'OddsRatio_working_3-way'!AK638</f>
        <v>0</v>
      </c>
      <c r="AR638" s="10">
        <f>IF(A638="","",IF(('OddsRatio_working_3-way'!X638=0),IF(Q638&gt;0,-Q638^(1/3),(-Q638)^(1/3)),'OddsRatio_working_3-way'!AL638-'OddsRatio_working_3-way'!R638/3))</f>
        <v>1.0714754925828367</v>
      </c>
      <c r="AS638" s="11">
        <f>IF(('OddsRatio_working_3-way'!X638=0),IF(Q638&gt;0,-Q638^(1/3),(-Q638)^(1/3)),'OddsRatio_working_3-way'!AM638-'OddsRatio_working_3-way'!R638/3)</f>
        <v>-0.83203605694269522</v>
      </c>
      <c r="AT638" s="11">
        <f>IF(('OddsRatio_working_3-way'!X638=0),IF(Q638&gt;0,-Q638^(1/3),(-Q638)^(1/3)),'OddsRatio_working_3-way'!AN638-'OddsRatio_working_3-way'!R638/3)</f>
        <v>-0.23943943564014125</v>
      </c>
      <c r="AU638" s="11">
        <f>IF(('OddsRatio_working_3-way'!X638=0),0,'OddsRatio_working_3-way'!AO638)</f>
        <v>0</v>
      </c>
      <c r="AV638" s="11">
        <f>IF(('OddsRatio_working_3-way'!X638=0),0,'OddsRatio_working_3-way'!AP638)</f>
        <v>0</v>
      </c>
      <c r="AW638" s="11">
        <f>IF(('OddsRatio_working_3-way'!X638=0),0,'OddsRatio_working_3-way'!AQ638)</f>
        <v>0</v>
      </c>
    </row>
    <row r="639" spans="1:49" x14ac:dyDescent="0.2">
      <c r="A639" s="4">
        <f>IF('True_Odds_Calculator_3-way'!A640="","",'True_Odds_Calculator_3-way'!A640)</f>
        <v>2.88</v>
      </c>
      <c r="B639" s="4">
        <f>IF('True_Odds_Calculator_3-way'!B640="","",'True_Odds_Calculator_3-way'!B640)</f>
        <v>3.25</v>
      </c>
      <c r="C639" s="4">
        <f>IF('True_Odds_Calculator_3-way'!C640="","",'True_Odds_Calculator_3-way'!C640)</f>
        <v>2.69</v>
      </c>
      <c r="D639" s="9">
        <f t="shared" si="130"/>
        <v>0.33824447029569871</v>
      </c>
      <c r="E639" s="9">
        <f t="shared" si="131"/>
        <v>0.29926806128735167</v>
      </c>
      <c r="F639" s="9">
        <f t="shared" si="132"/>
        <v>0.36248746841694957</v>
      </c>
      <c r="G639" s="9">
        <f t="shared" si="133"/>
        <v>1.0406603894379027</v>
      </c>
      <c r="H639" s="9">
        <f t="shared" si="134"/>
        <v>2.9564415321432573</v>
      </c>
      <c r="I639" s="9">
        <f t="shared" si="135"/>
        <v>3.3414858762352808</v>
      </c>
      <c r="J639" s="9">
        <f t="shared" si="136"/>
        <v>2.758716058150056</v>
      </c>
      <c r="K639" s="11">
        <f t="shared" si="137"/>
        <v>0.34722222222222221</v>
      </c>
      <c r="L639" s="11">
        <f t="shared" si="138"/>
        <v>0.30769230769230771</v>
      </c>
      <c r="M639" s="11">
        <f t="shared" si="139"/>
        <v>0.37174721189591081</v>
      </c>
      <c r="N639" s="11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-0.28392193308550195</v>
      </c>
      <c r="O639" s="11">
        <f>0</f>
        <v>0</v>
      </c>
      <c r="P639" s="11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0.23115050996091893</v>
      </c>
      <c r="Q639" s="11">
        <f>2*'OddsRatio_working_3-way'!K639*'OddsRatio_working_3-way'!L639*'OddsRatio_working_3-way'!M639</f>
        <v>7.9433164935023684E-2</v>
      </c>
      <c r="R639" s="11">
        <f t="shared" si="140"/>
        <v>0</v>
      </c>
      <c r="S639" s="11">
        <f t="shared" si="141"/>
        <v>-0.81413403835662423</v>
      </c>
      <c r="T639" s="11">
        <f t="shared" si="142"/>
        <v>-0.27977114720158908</v>
      </c>
      <c r="U639" s="11">
        <f>'OddsRatio_working_3-way'!S639-'OddsRatio_working_3-way'!R639^2/3</f>
        <v>-0.81413403835662423</v>
      </c>
      <c r="V639" s="11">
        <f>'OddsRatio_working_3-way'!S639*'OddsRatio_working_3-way'!R639/3-2*'OddsRatio_working_3-way'!R639^3/27-'OddsRatio_working_3-way'!T639</f>
        <v>0.27977114720158908</v>
      </c>
      <c r="W639" s="11">
        <f>'OddsRatio_working_3-way'!V639^2+4*'OddsRatio_working_3-way'!U639^3/27</f>
        <v>-1.671753743566623E-3</v>
      </c>
      <c r="X639" s="11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0.14137153934761751</v>
      </c>
      <c r="Y639" s="11">
        <f>IF('OddsRatio_working_3-way'!W639&gt;=0,IF('OddsRatio_working_3-way'!V639+SQRT('OddsRatio_working_3-way'!W639)&gt;0,0,PI()),ACOS('OddsRatio_working_3-way'!V639/(2*'OddsRatio_working_3-way'!X639)))</f>
        <v>0.14511741948626344</v>
      </c>
      <c r="Z639" s="11">
        <f>'OddsRatio_working_3-way'!X639^(1/3)*COS('OddsRatio_working_3-way'!Y639/3)</f>
        <v>0.52033019471895137</v>
      </c>
      <c r="AA639" s="11">
        <f>'OddsRatio_working_3-way'!X639^(1/3)*COS(('OddsRatio_working_3-way'!Y639+2*PI())/3)</f>
        <v>-0.28197967819339737</v>
      </c>
      <c r="AB639" s="11">
        <f>'OddsRatio_working_3-way'!X639^(1/3)*COS(('OddsRatio_working_3-way'!Y639+4*PI())/3)</f>
        <v>-0.23835051652555411</v>
      </c>
      <c r="AC639" s="11">
        <f>'OddsRatio_working_3-way'!X639^(1/3)*SIN('OddsRatio_working_3-way'!Y639/3)</f>
        <v>2.5189308233447165E-2</v>
      </c>
      <c r="AD639" s="11">
        <f>'OddsRatio_working_3-way'!X639^(1/3)*SIN(('OddsRatio_working_3-way'!Y639+2*PI())/3)</f>
        <v>0.43802451286599187</v>
      </c>
      <c r="AE639" s="11">
        <f>'OddsRatio_working_3-way'!X639^(1/3)*SIN(('OddsRatio_working_3-way'!Y639+4*PI())/3)</f>
        <v>-0.46321382109943887</v>
      </c>
      <c r="AF639" s="11">
        <f>-'OddsRatio_working_3-way'!U639/(3*'OddsRatio_working_3-way'!X639^(1/3))*COS(('OddsRatio_working_3-way'!Y639)/3)</f>
        <v>0.52033019471895126</v>
      </c>
      <c r="AG639" s="11">
        <f>-'OddsRatio_working_3-way'!U639/(3*'OddsRatio_working_3-way'!X639^(1/3))*COS(('OddsRatio_working_3-way'!Y639+2*PI())/3)</f>
        <v>-0.28197967819339731</v>
      </c>
      <c r="AH639" s="11">
        <f>-'OddsRatio_working_3-way'!U639/(3*'OddsRatio_working_3-way'!X639^(1/3))*COS(('OddsRatio_working_3-way'!Y639+4*PI())/3)</f>
        <v>-0.23835051652555408</v>
      </c>
      <c r="AI639" s="11">
        <f>'OddsRatio_working_3-way'!U639/(3*'OddsRatio_working_3-way'!X639^(1/3))*SIN(('OddsRatio_working_3-way'!Y639)/3)</f>
        <v>-2.5189308233447161E-2</v>
      </c>
      <c r="AJ639" s="11">
        <f>'OddsRatio_working_3-way'!U639/(3*'OddsRatio_working_3-way'!X639^(1/3))*SIN(('OddsRatio_working_3-way'!Y639+2*PI())/3)</f>
        <v>-0.43802451286599181</v>
      </c>
      <c r="AK639" s="11">
        <f>'OddsRatio_working_3-way'!U639/(3*'OddsRatio_working_3-way'!X639^(1/3))*SIN(('OddsRatio_working_3-way'!Y639+4*PI())/3)</f>
        <v>0.46321382109943882</v>
      </c>
      <c r="AL639" s="11">
        <f>'OddsRatio_working_3-way'!Z639+'OddsRatio_working_3-way'!AF639</f>
        <v>1.0406603894379027</v>
      </c>
      <c r="AM639" s="11">
        <f>'OddsRatio_working_3-way'!AA639+'OddsRatio_working_3-way'!AG639</f>
        <v>-0.56395935638679462</v>
      </c>
      <c r="AN639" s="11">
        <f>'OddsRatio_working_3-way'!AB639+'OddsRatio_working_3-way'!AH639</f>
        <v>-0.47670103305110823</v>
      </c>
      <c r="AO639" s="11">
        <f>'OddsRatio_working_3-way'!AC639+'OddsRatio_working_3-way'!AI639</f>
        <v>0</v>
      </c>
      <c r="AP639" s="11">
        <f>'OddsRatio_working_3-way'!AD639+'OddsRatio_working_3-way'!AJ639</f>
        <v>0</v>
      </c>
      <c r="AQ639" s="11">
        <f>'OddsRatio_working_3-way'!AE639+'OddsRatio_working_3-way'!AK639</f>
        <v>0</v>
      </c>
      <c r="AR639" s="10">
        <f>IF(A639="","",IF(('OddsRatio_working_3-way'!X639=0),IF(Q639&gt;0,-Q639^(1/3),(-Q639)^(1/3)),'OddsRatio_working_3-way'!AL639-'OddsRatio_working_3-way'!R639/3))</f>
        <v>1.0406603894379027</v>
      </c>
      <c r="AS639" s="11">
        <f>IF(('OddsRatio_working_3-way'!X639=0),IF(Q639&gt;0,-Q639^(1/3),(-Q639)^(1/3)),'OddsRatio_working_3-way'!AM639-'OddsRatio_working_3-way'!R639/3)</f>
        <v>-0.56395935638679462</v>
      </c>
      <c r="AT639" s="11">
        <f>IF(('OddsRatio_working_3-way'!X639=0),IF(Q639&gt;0,-Q639^(1/3),(-Q639)^(1/3)),'OddsRatio_working_3-way'!AN639-'OddsRatio_working_3-way'!R639/3)</f>
        <v>-0.47670103305110823</v>
      </c>
      <c r="AU639" s="11">
        <f>IF(('OddsRatio_working_3-way'!X639=0),0,'OddsRatio_working_3-way'!AO639)</f>
        <v>0</v>
      </c>
      <c r="AV639" s="11">
        <f>IF(('OddsRatio_working_3-way'!X639=0),0,'OddsRatio_working_3-way'!AP639)</f>
        <v>0</v>
      </c>
      <c r="AW639" s="11">
        <f>IF(('OddsRatio_working_3-way'!X639=0),0,'OddsRatio_working_3-way'!AQ639)</f>
        <v>0</v>
      </c>
    </row>
    <row r="640" spans="1:49" x14ac:dyDescent="0.2">
      <c r="A640" s="4">
        <f>IF('True_Odds_Calculator_3-way'!A641="","",'True_Odds_Calculator_3-way'!A641)</f>
        <v>1.62</v>
      </c>
      <c r="B640" s="4">
        <f>IF('True_Odds_Calculator_3-way'!B641="","",'True_Odds_Calculator_3-way'!B641)</f>
        <v>4.0999999999999996</v>
      </c>
      <c r="C640" s="4">
        <f>IF('True_Odds_Calculator_3-way'!C641="","",'True_Odds_Calculator_3-way'!C641)</f>
        <v>5.91</v>
      </c>
      <c r="D640" s="9">
        <f t="shared" si="130"/>
        <v>0.60432790398800007</v>
      </c>
      <c r="E640" s="9">
        <f t="shared" si="131"/>
        <v>0.23399180006408724</v>
      </c>
      <c r="F640" s="9">
        <f t="shared" si="132"/>
        <v>0.16168029594791272</v>
      </c>
      <c r="G640" s="9">
        <f t="shared" si="133"/>
        <v>1.0560174299547598</v>
      </c>
      <c r="H640" s="9">
        <f t="shared" si="134"/>
        <v>1.654730806571951</v>
      </c>
      <c r="I640" s="9">
        <f t="shared" si="135"/>
        <v>4.2736540328597554</v>
      </c>
      <c r="J640" s="9">
        <f t="shared" si="136"/>
        <v>6.1850455810778708</v>
      </c>
      <c r="K640" s="11">
        <f t="shared" si="137"/>
        <v>0.61728395061728392</v>
      </c>
      <c r="L640" s="11">
        <f t="shared" si="138"/>
        <v>0.24390243902439027</v>
      </c>
      <c r="M640" s="11">
        <f t="shared" si="139"/>
        <v>0.16920473773265651</v>
      </c>
      <c r="N640" s="11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-0.24040778290843645</v>
      </c>
      <c r="O640" s="11">
        <f>0</f>
        <v>0</v>
      </c>
      <c r="P640" s="11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0.21984897419946187</v>
      </c>
      <c r="Q640" s="11">
        <f>2*'OddsRatio_working_3-way'!K640*'OddsRatio_working_3-way'!L640*'OddsRatio_working_3-way'!M640</f>
        <v>5.0949936083305183E-2</v>
      </c>
      <c r="R640" s="11">
        <f t="shared" si="140"/>
        <v>0</v>
      </c>
      <c r="S640" s="11">
        <f t="shared" si="141"/>
        <v>-0.91448359757635311</v>
      </c>
      <c r="T640" s="11">
        <f t="shared" si="142"/>
        <v>-0.21193130882418382</v>
      </c>
      <c r="U640" s="11">
        <f>'OddsRatio_working_3-way'!S640-'OddsRatio_working_3-way'!R640^2/3</f>
        <v>-0.91448359757635311</v>
      </c>
      <c r="V640" s="11">
        <f>'OddsRatio_working_3-way'!S640*'OddsRatio_working_3-way'!R640/3-2*'OddsRatio_working_3-way'!R640^3/27-'OddsRatio_working_3-way'!T640</f>
        <v>0.21193130882418382</v>
      </c>
      <c r="W640" s="11">
        <f>'OddsRatio_working_3-way'!V640^2+4*'OddsRatio_working_3-way'!U640^3/27</f>
        <v>-6.8383575424222978E-2</v>
      </c>
      <c r="X640" s="11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0.16829917935343189</v>
      </c>
      <c r="Y640" s="11">
        <f>IF('OddsRatio_working_3-way'!W640&gt;=0,IF('OddsRatio_working_3-way'!V640+SQRT('OddsRatio_working_3-way'!W640)&gt;0,0,PI()),ACOS('OddsRatio_working_3-way'!V640/(2*'OddsRatio_working_3-way'!X640)))</f>
        <v>0.88972372871137118</v>
      </c>
      <c r="Z640" s="11">
        <f>'OddsRatio_working_3-way'!X640^(1/3)*COS('OddsRatio_working_3-way'!Y640/3)</f>
        <v>0.52800871497737989</v>
      </c>
      <c r="AA640" s="11">
        <f>'OddsRatio_working_3-way'!X640^(1/3)*COS(('OddsRatio_working_3-way'!Y640+2*PI())/3)</f>
        <v>-0.40373981138296944</v>
      </c>
      <c r="AB640" s="11">
        <f>'OddsRatio_working_3-way'!X640^(1/3)*COS(('OddsRatio_working_3-way'!Y640+4*PI())/3)</f>
        <v>-0.1242689035944108</v>
      </c>
      <c r="AC640" s="11">
        <f>'OddsRatio_working_3-way'!X640^(1/3)*SIN('OddsRatio_working_3-way'!Y640/3)</f>
        <v>0.16135260384239364</v>
      </c>
      <c r="AD640" s="11">
        <f>'OddsRatio_working_3-way'!X640^(1/3)*SIN(('OddsRatio_working_3-way'!Y640+2*PI())/3)</f>
        <v>0.37659265866879116</v>
      </c>
      <c r="AE640" s="11">
        <f>'OddsRatio_working_3-way'!X640^(1/3)*SIN(('OddsRatio_working_3-way'!Y640+4*PI())/3)</f>
        <v>-0.53794526251118469</v>
      </c>
      <c r="AF640" s="11">
        <f>-'OddsRatio_working_3-way'!U640/(3*'OddsRatio_working_3-way'!X640^(1/3))*COS(('OddsRatio_working_3-way'!Y640)/3)</f>
        <v>0.52800871497737989</v>
      </c>
      <c r="AG640" s="11">
        <f>-'OddsRatio_working_3-way'!U640/(3*'OddsRatio_working_3-way'!X640^(1/3))*COS(('OddsRatio_working_3-way'!Y640+2*PI())/3)</f>
        <v>-0.40373981138296944</v>
      </c>
      <c r="AH640" s="11">
        <f>-'OddsRatio_working_3-way'!U640/(3*'OddsRatio_working_3-way'!X640^(1/3))*COS(('OddsRatio_working_3-way'!Y640+4*PI())/3)</f>
        <v>-0.1242689035944108</v>
      </c>
      <c r="AI640" s="11">
        <f>'OddsRatio_working_3-way'!U640/(3*'OddsRatio_working_3-way'!X640^(1/3))*SIN(('OddsRatio_working_3-way'!Y640)/3)</f>
        <v>-0.16135260384239364</v>
      </c>
      <c r="AJ640" s="11">
        <f>'OddsRatio_working_3-way'!U640/(3*'OddsRatio_working_3-way'!X640^(1/3))*SIN(('OddsRatio_working_3-way'!Y640+2*PI())/3)</f>
        <v>-0.37659265866879116</v>
      </c>
      <c r="AK640" s="11">
        <f>'OddsRatio_working_3-way'!U640/(3*'OddsRatio_working_3-way'!X640^(1/3))*SIN(('OddsRatio_working_3-way'!Y640+4*PI())/3)</f>
        <v>0.53794526251118469</v>
      </c>
      <c r="AL640" s="11">
        <f>'OddsRatio_working_3-way'!Z640+'OddsRatio_working_3-way'!AF640</f>
        <v>1.0560174299547598</v>
      </c>
      <c r="AM640" s="11">
        <f>'OddsRatio_working_3-way'!AA640+'OddsRatio_working_3-way'!AG640</f>
        <v>-0.80747962276593888</v>
      </c>
      <c r="AN640" s="11">
        <f>'OddsRatio_working_3-way'!AB640+'OddsRatio_working_3-way'!AH640</f>
        <v>-0.2485378071888216</v>
      </c>
      <c r="AO640" s="11">
        <f>'OddsRatio_working_3-way'!AC640+'OddsRatio_working_3-way'!AI640</f>
        <v>0</v>
      </c>
      <c r="AP640" s="11">
        <f>'OddsRatio_working_3-way'!AD640+'OddsRatio_working_3-way'!AJ640</f>
        <v>0</v>
      </c>
      <c r="AQ640" s="11">
        <f>'OddsRatio_working_3-way'!AE640+'OddsRatio_working_3-way'!AK640</f>
        <v>0</v>
      </c>
      <c r="AR640" s="10">
        <f>IF(A640="","",IF(('OddsRatio_working_3-way'!X640=0),IF(Q640&gt;0,-Q640^(1/3),(-Q640)^(1/3)),'OddsRatio_working_3-way'!AL640-'OddsRatio_working_3-way'!R640/3))</f>
        <v>1.0560174299547598</v>
      </c>
      <c r="AS640" s="11">
        <f>IF(('OddsRatio_working_3-way'!X640=0),IF(Q640&gt;0,-Q640^(1/3),(-Q640)^(1/3)),'OddsRatio_working_3-way'!AM640-'OddsRatio_working_3-way'!R640/3)</f>
        <v>-0.80747962276593888</v>
      </c>
      <c r="AT640" s="11">
        <f>IF(('OddsRatio_working_3-way'!X640=0),IF(Q640&gt;0,-Q640^(1/3),(-Q640)^(1/3)),'OddsRatio_working_3-way'!AN640-'OddsRatio_working_3-way'!R640/3)</f>
        <v>-0.2485378071888216</v>
      </c>
      <c r="AU640" s="11">
        <f>IF(('OddsRatio_working_3-way'!X640=0),0,'OddsRatio_working_3-way'!AO640)</f>
        <v>0</v>
      </c>
      <c r="AV640" s="11">
        <f>IF(('OddsRatio_working_3-way'!X640=0),0,'OddsRatio_working_3-way'!AP640)</f>
        <v>0</v>
      </c>
      <c r="AW640" s="11">
        <f>IF(('OddsRatio_working_3-way'!X640=0),0,'OddsRatio_working_3-way'!AQ640)</f>
        <v>0</v>
      </c>
    </row>
    <row r="641" spans="1:49" x14ac:dyDescent="0.2">
      <c r="A641" s="4">
        <f>IF('True_Odds_Calculator_3-way'!A642="","",'True_Odds_Calculator_3-way'!A642)</f>
        <v>2.76</v>
      </c>
      <c r="B641" s="4">
        <f>IF('True_Odds_Calculator_3-way'!B642="","",'True_Odds_Calculator_3-way'!B642)</f>
        <v>3.33</v>
      </c>
      <c r="C641" s="4">
        <f>IF('True_Odds_Calculator_3-way'!C642="","",'True_Odds_Calculator_3-way'!C642)</f>
        <v>2.7</v>
      </c>
      <c r="D641" s="9">
        <f t="shared" si="130"/>
        <v>0.3510071092523927</v>
      </c>
      <c r="E641" s="9">
        <f t="shared" si="131"/>
        <v>0.29004412709452732</v>
      </c>
      <c r="F641" s="9">
        <f t="shared" si="132"/>
        <v>0.35894876365307976</v>
      </c>
      <c r="G641" s="9">
        <f t="shared" si="133"/>
        <v>1.050537014584801</v>
      </c>
      <c r="H641" s="9">
        <f t="shared" si="134"/>
        <v>2.8489451456692492</v>
      </c>
      <c r="I641" s="9">
        <f t="shared" si="135"/>
        <v>3.4477512439825868</v>
      </c>
      <c r="J641" s="9">
        <f t="shared" si="136"/>
        <v>2.7859129247941623</v>
      </c>
      <c r="K641" s="11">
        <f t="shared" si="137"/>
        <v>0.3623188405797102</v>
      </c>
      <c r="L641" s="11">
        <f t="shared" si="138"/>
        <v>0.3003003003003003</v>
      </c>
      <c r="M641" s="11">
        <f t="shared" si="139"/>
        <v>0.37037037037037035</v>
      </c>
      <c r="N641" s="11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-0.28093149510218751</v>
      </c>
      <c r="O641" s="11">
        <f>0</f>
        <v>0</v>
      </c>
      <c r="P641" s="11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0.2333251125521657</v>
      </c>
      <c r="Q641" s="11">
        <f>2*'OddsRatio_working_3-way'!K641*'OddsRatio_working_3-way'!L641*'OddsRatio_working_3-way'!M641</f>
        <v>8.0595893800402676E-2</v>
      </c>
      <c r="R641" s="11">
        <f t="shared" si="140"/>
        <v>0</v>
      </c>
      <c r="S641" s="11">
        <f t="shared" si="141"/>
        <v>-0.83054095614055234</v>
      </c>
      <c r="T641" s="11">
        <f t="shared" si="142"/>
        <v>-0.28688806775148618</v>
      </c>
      <c r="U641" s="11">
        <f>'OddsRatio_working_3-way'!S641-'OddsRatio_working_3-way'!R641^2/3</f>
        <v>-0.83054095614055234</v>
      </c>
      <c r="V641" s="11">
        <f>'OddsRatio_working_3-way'!S641*'OddsRatio_working_3-way'!R641/3-2*'OddsRatio_working_3-way'!R641^3/27-'OddsRatio_working_3-way'!T641</f>
        <v>0.28688806775148618</v>
      </c>
      <c r="W641" s="11">
        <f>'OddsRatio_working_3-way'!V641^2+4*'OddsRatio_working_3-way'!U641^3/27</f>
        <v>-2.5701584887091872E-3</v>
      </c>
      <c r="X641" s="11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0.14566650430597497</v>
      </c>
      <c r="Y641" s="11">
        <f>IF('OddsRatio_working_3-way'!W641&gt;=0,IF('OddsRatio_working_3-way'!V641+SQRT('OddsRatio_working_3-way'!W641)&gt;0,0,PI()),ACOS('OddsRatio_working_3-way'!V641/(2*'OddsRatio_working_3-way'!X641)))</f>
        <v>0.17490687233320767</v>
      </c>
      <c r="Z641" s="11">
        <f>'OddsRatio_working_3-way'!X641^(1/3)*COS('OddsRatio_working_3-way'!Y641/3)</f>
        <v>0.52526850729240049</v>
      </c>
      <c r="AA641" s="11">
        <f>'OddsRatio_working_3-way'!X641^(1/3)*COS(('OddsRatio_working_3-way'!Y641+2*PI())/3)</f>
        <v>-0.2891858161284383</v>
      </c>
      <c r="AB641" s="11">
        <f>'OddsRatio_working_3-way'!X641^(1/3)*COS(('OddsRatio_working_3-way'!Y641+4*PI())/3)</f>
        <v>-0.23608269116396202</v>
      </c>
      <c r="AC641" s="11">
        <f>'OddsRatio_working_3-way'!X641^(1/3)*SIN('OddsRatio_working_3-way'!Y641/3)</f>
        <v>3.0659103493050743E-2</v>
      </c>
      <c r="AD641" s="11">
        <f>'OddsRatio_working_3-way'!X641^(1/3)*SIN(('OddsRatio_working_3-way'!Y641+2*PI())/3)</f>
        <v>0.43956631937662516</v>
      </c>
      <c r="AE641" s="11">
        <f>'OddsRatio_working_3-way'!X641^(1/3)*SIN(('OddsRatio_working_3-way'!Y641+4*PI())/3)</f>
        <v>-0.47022542286967584</v>
      </c>
      <c r="AF641" s="11">
        <f>-'OddsRatio_working_3-way'!U641/(3*'OddsRatio_working_3-way'!X641^(1/3))*COS(('OddsRatio_working_3-way'!Y641)/3)</f>
        <v>0.52526850729240049</v>
      </c>
      <c r="AG641" s="11">
        <f>-'OddsRatio_working_3-way'!U641/(3*'OddsRatio_working_3-way'!X641^(1/3))*COS(('OddsRatio_working_3-way'!Y641+2*PI())/3)</f>
        <v>-0.2891858161284383</v>
      </c>
      <c r="AH641" s="11">
        <f>-'OddsRatio_working_3-way'!U641/(3*'OddsRatio_working_3-way'!X641^(1/3))*COS(('OddsRatio_working_3-way'!Y641+4*PI())/3)</f>
        <v>-0.23608269116396202</v>
      </c>
      <c r="AI641" s="11">
        <f>'OddsRatio_working_3-way'!U641/(3*'OddsRatio_working_3-way'!X641^(1/3))*SIN(('OddsRatio_working_3-way'!Y641)/3)</f>
        <v>-3.0659103493050743E-2</v>
      </c>
      <c r="AJ641" s="11">
        <f>'OddsRatio_working_3-way'!U641/(3*'OddsRatio_working_3-way'!X641^(1/3))*SIN(('OddsRatio_working_3-way'!Y641+2*PI())/3)</f>
        <v>-0.43956631937662516</v>
      </c>
      <c r="AK641" s="11">
        <f>'OddsRatio_working_3-way'!U641/(3*'OddsRatio_working_3-way'!X641^(1/3))*SIN(('OddsRatio_working_3-way'!Y641+4*PI())/3)</f>
        <v>0.47022542286967584</v>
      </c>
      <c r="AL641" s="11">
        <f>'OddsRatio_working_3-way'!Z641+'OddsRatio_working_3-way'!AF641</f>
        <v>1.050537014584801</v>
      </c>
      <c r="AM641" s="11">
        <f>'OddsRatio_working_3-way'!AA641+'OddsRatio_working_3-way'!AG641</f>
        <v>-0.5783716322568766</v>
      </c>
      <c r="AN641" s="11">
        <f>'OddsRatio_working_3-way'!AB641+'OddsRatio_working_3-way'!AH641</f>
        <v>-0.47216538232792404</v>
      </c>
      <c r="AO641" s="11">
        <f>'OddsRatio_working_3-way'!AC641+'OddsRatio_working_3-way'!AI641</f>
        <v>0</v>
      </c>
      <c r="AP641" s="11">
        <f>'OddsRatio_working_3-way'!AD641+'OddsRatio_working_3-way'!AJ641</f>
        <v>0</v>
      </c>
      <c r="AQ641" s="11">
        <f>'OddsRatio_working_3-way'!AE641+'OddsRatio_working_3-way'!AK641</f>
        <v>0</v>
      </c>
      <c r="AR641" s="10">
        <f>IF(A641="","",IF(('OddsRatio_working_3-way'!X641=0),IF(Q641&gt;0,-Q641^(1/3),(-Q641)^(1/3)),'OddsRatio_working_3-way'!AL641-'OddsRatio_working_3-way'!R641/3))</f>
        <v>1.050537014584801</v>
      </c>
      <c r="AS641" s="11">
        <f>IF(('OddsRatio_working_3-way'!X641=0),IF(Q641&gt;0,-Q641^(1/3),(-Q641)^(1/3)),'OddsRatio_working_3-way'!AM641-'OddsRatio_working_3-way'!R641/3)</f>
        <v>-0.5783716322568766</v>
      </c>
      <c r="AT641" s="11">
        <f>IF(('OddsRatio_working_3-way'!X641=0),IF(Q641&gt;0,-Q641^(1/3),(-Q641)^(1/3)),'OddsRatio_working_3-way'!AN641-'OddsRatio_working_3-way'!R641/3)</f>
        <v>-0.47216538232792404</v>
      </c>
      <c r="AU641" s="11">
        <f>IF(('OddsRatio_working_3-way'!X641=0),0,'OddsRatio_working_3-way'!AO641)</f>
        <v>0</v>
      </c>
      <c r="AV641" s="11">
        <f>IF(('OddsRatio_working_3-way'!X641=0),0,'OddsRatio_working_3-way'!AP641)</f>
        <v>0</v>
      </c>
      <c r="AW641" s="11">
        <f>IF(('OddsRatio_working_3-way'!X641=0),0,'OddsRatio_working_3-way'!AQ641)</f>
        <v>0</v>
      </c>
    </row>
    <row r="642" spans="1:49" x14ac:dyDescent="0.2">
      <c r="A642" s="4">
        <f>IF('True_Odds_Calculator_3-way'!A643="","",'True_Odds_Calculator_3-way'!A643)</f>
        <v>2.86</v>
      </c>
      <c r="B642" s="4">
        <f>IF('True_Odds_Calculator_3-way'!B643="","",'True_Odds_Calculator_3-way'!B643)</f>
        <v>3.47</v>
      </c>
      <c r="C642" s="4">
        <f>IF('True_Odds_Calculator_3-way'!C643="","",'True_Odds_Calculator_3-way'!C643)</f>
        <v>2.5299999999999998</v>
      </c>
      <c r="D642" s="9">
        <f t="shared" si="130"/>
        <v>0.33844387812559901</v>
      </c>
      <c r="E642" s="9">
        <f t="shared" si="131"/>
        <v>0.27810555377480994</v>
      </c>
      <c r="F642" s="9">
        <f t="shared" si="132"/>
        <v>0.38345056809959122</v>
      </c>
      <c r="G642" s="9">
        <f t="shared" si="133"/>
        <v>1.0509137772292108</v>
      </c>
      <c r="H642" s="9">
        <f t="shared" si="134"/>
        <v>2.9546996256463314</v>
      </c>
      <c r="I642" s="9">
        <f t="shared" si="135"/>
        <v>3.5957570297561507</v>
      </c>
      <c r="J642" s="9">
        <f t="shared" si="136"/>
        <v>2.6078980791606918</v>
      </c>
      <c r="K642" s="11">
        <f t="shared" si="137"/>
        <v>0.34965034965034969</v>
      </c>
      <c r="L642" s="11">
        <f t="shared" si="138"/>
        <v>0.28818443804034583</v>
      </c>
      <c r="M642" s="11">
        <f t="shared" si="139"/>
        <v>0.39525691699604748</v>
      </c>
      <c r="N642" s="11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-0.27995311178097571</v>
      </c>
      <c r="O642" s="11">
        <f>0</f>
        <v>0</v>
      </c>
      <c r="P642" s="11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0.23338964688305738</v>
      </c>
      <c r="Q642" s="11">
        <f>2*'OddsRatio_working_3-way'!K642*'OddsRatio_working_3-way'!L642*'OddsRatio_working_3-way'!M642</f>
        <v>7.9655169584661234E-2</v>
      </c>
      <c r="R642" s="11">
        <f t="shared" si="140"/>
        <v>0</v>
      </c>
      <c r="S642" s="11">
        <f t="shared" si="141"/>
        <v>-0.83367405848180842</v>
      </c>
      <c r="T642" s="11">
        <f t="shared" si="142"/>
        <v>-0.28453039538628278</v>
      </c>
      <c r="U642" s="11">
        <f>'OddsRatio_working_3-way'!S642-'OddsRatio_working_3-way'!R642^2/3</f>
        <v>-0.83367405848180842</v>
      </c>
      <c r="V642" s="11">
        <f>'OddsRatio_working_3-way'!S642*'OddsRatio_working_3-way'!R642/3-2*'OddsRatio_working_3-way'!R642^3/27-'OddsRatio_working_3-way'!T642</f>
        <v>0.28453039538628278</v>
      </c>
      <c r="W642" s="11">
        <f>'OddsRatio_working_3-way'!V642^2+4*'OddsRatio_working_3-way'!U642^3/27</f>
        <v>-4.8815412178663115E-3</v>
      </c>
      <c r="X642" s="11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0.14649154166413561</v>
      </c>
      <c r="Y642" s="11">
        <f>IF('OddsRatio_working_3-way'!W642&gt;=0,IF('OddsRatio_working_3-way'!V642+SQRT('OddsRatio_working_3-way'!W642)&gt;0,0,PI()),ACOS('OddsRatio_working_3-way'!V642/(2*'OddsRatio_working_3-way'!X642)))</f>
        <v>0.2407913280825329</v>
      </c>
      <c r="Z642" s="11">
        <f>'OddsRatio_working_3-way'!X642^(1/3)*COS('OddsRatio_working_3-way'!Y642/3)</f>
        <v>0.52545688861460538</v>
      </c>
      <c r="AA642" s="11">
        <f>'OddsRatio_working_3-way'!X642^(1/3)*COS(('OddsRatio_working_3-way'!Y642+2*PI())/3)</f>
        <v>-0.29933183589941798</v>
      </c>
      <c r="AB642" s="11">
        <f>'OddsRatio_working_3-way'!X642^(1/3)*COS(('OddsRatio_working_3-way'!Y642+4*PI())/3)</f>
        <v>-0.22612505271518751</v>
      </c>
      <c r="AC642" s="11">
        <f>'OddsRatio_working_3-way'!X642^(1/3)*SIN('OddsRatio_working_3-way'!Y642/3)</f>
        <v>4.226595597792214E-2</v>
      </c>
      <c r="AD642" s="11">
        <f>'OddsRatio_working_3-way'!X642^(1/3)*SIN(('OddsRatio_working_3-way'!Y642+2*PI())/3)</f>
        <v>0.4339260361448174</v>
      </c>
      <c r="AE642" s="11">
        <f>'OddsRatio_working_3-way'!X642^(1/3)*SIN(('OddsRatio_working_3-way'!Y642+4*PI())/3)</f>
        <v>-0.47619199212273944</v>
      </c>
      <c r="AF642" s="11">
        <f>-'OddsRatio_working_3-way'!U642/(3*'OddsRatio_working_3-way'!X642^(1/3))*COS(('OddsRatio_working_3-way'!Y642)/3)</f>
        <v>0.52545688861460538</v>
      </c>
      <c r="AG642" s="11">
        <f>-'OddsRatio_working_3-way'!U642/(3*'OddsRatio_working_3-way'!X642^(1/3))*COS(('OddsRatio_working_3-way'!Y642+2*PI())/3)</f>
        <v>-0.29933183589941798</v>
      </c>
      <c r="AH642" s="11">
        <f>-'OddsRatio_working_3-way'!U642/(3*'OddsRatio_working_3-way'!X642^(1/3))*COS(('OddsRatio_working_3-way'!Y642+4*PI())/3)</f>
        <v>-0.22612505271518751</v>
      </c>
      <c r="AI642" s="11">
        <f>'OddsRatio_working_3-way'!U642/(3*'OddsRatio_working_3-way'!X642^(1/3))*SIN(('OddsRatio_working_3-way'!Y642)/3)</f>
        <v>-4.226595597792214E-2</v>
      </c>
      <c r="AJ642" s="11">
        <f>'OddsRatio_working_3-way'!U642/(3*'OddsRatio_working_3-way'!X642^(1/3))*SIN(('OddsRatio_working_3-way'!Y642+2*PI())/3)</f>
        <v>-0.4339260361448174</v>
      </c>
      <c r="AK642" s="11">
        <f>'OddsRatio_working_3-way'!U642/(3*'OddsRatio_working_3-way'!X642^(1/3))*SIN(('OddsRatio_working_3-way'!Y642+4*PI())/3)</f>
        <v>0.47619199212273944</v>
      </c>
      <c r="AL642" s="11">
        <f>'OddsRatio_working_3-way'!Z642+'OddsRatio_working_3-way'!AF642</f>
        <v>1.0509137772292108</v>
      </c>
      <c r="AM642" s="11">
        <f>'OddsRatio_working_3-way'!AA642+'OddsRatio_working_3-way'!AG642</f>
        <v>-0.59866367179883595</v>
      </c>
      <c r="AN642" s="11">
        <f>'OddsRatio_working_3-way'!AB642+'OddsRatio_working_3-way'!AH642</f>
        <v>-0.45225010543037503</v>
      </c>
      <c r="AO642" s="11">
        <f>'OddsRatio_working_3-way'!AC642+'OddsRatio_working_3-way'!AI642</f>
        <v>0</v>
      </c>
      <c r="AP642" s="11">
        <f>'OddsRatio_working_3-way'!AD642+'OddsRatio_working_3-way'!AJ642</f>
        <v>0</v>
      </c>
      <c r="AQ642" s="11">
        <f>'OddsRatio_working_3-way'!AE642+'OddsRatio_working_3-way'!AK642</f>
        <v>0</v>
      </c>
      <c r="AR642" s="10">
        <f>IF(A642="","",IF(('OddsRatio_working_3-way'!X642=0),IF(Q642&gt;0,-Q642^(1/3),(-Q642)^(1/3)),'OddsRatio_working_3-way'!AL642-'OddsRatio_working_3-way'!R642/3))</f>
        <v>1.0509137772292108</v>
      </c>
      <c r="AS642" s="11">
        <f>IF(('OddsRatio_working_3-way'!X642=0),IF(Q642&gt;0,-Q642^(1/3),(-Q642)^(1/3)),'OddsRatio_working_3-way'!AM642-'OddsRatio_working_3-way'!R642/3)</f>
        <v>-0.59866367179883595</v>
      </c>
      <c r="AT642" s="11">
        <f>IF(('OddsRatio_working_3-way'!X642=0),IF(Q642&gt;0,-Q642^(1/3),(-Q642)^(1/3)),'OddsRatio_working_3-way'!AN642-'OddsRatio_working_3-way'!R642/3)</f>
        <v>-0.45225010543037503</v>
      </c>
      <c r="AU642" s="11">
        <f>IF(('OddsRatio_working_3-way'!X642=0),0,'OddsRatio_working_3-way'!AO642)</f>
        <v>0</v>
      </c>
      <c r="AV642" s="11">
        <f>IF(('OddsRatio_working_3-way'!X642=0),0,'OddsRatio_working_3-way'!AP642)</f>
        <v>0</v>
      </c>
      <c r="AW642" s="11">
        <f>IF(('OddsRatio_working_3-way'!X642=0),0,'OddsRatio_working_3-way'!AQ642)</f>
        <v>0</v>
      </c>
    </row>
    <row r="643" spans="1:49" x14ac:dyDescent="0.2">
      <c r="A643" s="4">
        <f>IF('True_Odds_Calculator_3-way'!A644="","",'True_Odds_Calculator_3-way'!A644)</f>
        <v>2.08</v>
      </c>
      <c r="B643" s="4">
        <f>IF('True_Odds_Calculator_3-way'!B644="","",'True_Odds_Calculator_3-way'!B644)</f>
        <v>3.33</v>
      </c>
      <c r="C643" s="4">
        <f>IF('True_Odds_Calculator_3-way'!C644="","",'True_Odds_Calculator_3-way'!C644)</f>
        <v>3.94</v>
      </c>
      <c r="D643" s="9">
        <f t="shared" si="130"/>
        <v>0.46726720175107606</v>
      </c>
      <c r="E643" s="9">
        <f t="shared" si="131"/>
        <v>0.28904516513041717</v>
      </c>
      <c r="F643" s="9">
        <f t="shared" si="132"/>
        <v>0.2436876331185065</v>
      </c>
      <c r="G643" s="9">
        <f t="shared" si="133"/>
        <v>1.0556510442873348</v>
      </c>
      <c r="H643" s="9">
        <f t="shared" si="134"/>
        <v>2.1401031278303222</v>
      </c>
      <c r="I643" s="9">
        <f t="shared" si="135"/>
        <v>3.4596669331894896</v>
      </c>
      <c r="J643" s="9">
        <f t="shared" si="136"/>
        <v>4.103614070204765</v>
      </c>
      <c r="K643" s="11">
        <f t="shared" si="137"/>
        <v>0.48076923076923073</v>
      </c>
      <c r="L643" s="11">
        <f t="shared" si="138"/>
        <v>0.3003003003003003</v>
      </c>
      <c r="M643" s="11">
        <f t="shared" si="139"/>
        <v>0.25380710659898476</v>
      </c>
      <c r="N643" s="11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-0.2710960667813459</v>
      </c>
      <c r="O643" s="11">
        <f>0</f>
        <v>0</v>
      </c>
      <c r="P643" s="11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0.23268582913252964</v>
      </c>
      <c r="Q643" s="11">
        <f>2*'OddsRatio_working_3-way'!K643*'OddsRatio_working_3-way'!L643*'OddsRatio_working_3-way'!M643</f>
        <v>7.3286875317332162E-2</v>
      </c>
      <c r="R643" s="11">
        <f t="shared" si="140"/>
        <v>0</v>
      </c>
      <c r="S643" s="11">
        <f t="shared" si="141"/>
        <v>-0.85831503162384037</v>
      </c>
      <c r="T643" s="11">
        <f t="shared" si="142"/>
        <v>-0.27033544303113077</v>
      </c>
      <c r="U643" s="11">
        <f>'OddsRatio_working_3-way'!S643-'OddsRatio_working_3-way'!R643^2/3</f>
        <v>-0.85831503162384037</v>
      </c>
      <c r="V643" s="11">
        <f>'OddsRatio_working_3-way'!S643*'OddsRatio_working_3-way'!R643/3-2*'OddsRatio_working_3-way'!R643^3/27-'OddsRatio_working_3-way'!T643</f>
        <v>0.27033544303113077</v>
      </c>
      <c r="W643" s="11">
        <f>'OddsRatio_working_3-way'!V643^2+4*'OddsRatio_working_3-way'!U643^3/27</f>
        <v>-2.0596483398006418E-2</v>
      </c>
      <c r="X643" s="11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0.15303409355176723</v>
      </c>
      <c r="Y643" s="11">
        <f>IF('OddsRatio_working_3-way'!W643&gt;=0,IF('OddsRatio_working_3-way'!V643+SQRT('OddsRatio_working_3-way'!W643)&gt;0,0,PI()),ACOS('OddsRatio_working_3-way'!V643/(2*'OddsRatio_working_3-way'!X643)))</f>
        <v>0.48804266179223843</v>
      </c>
      <c r="Z643" s="11">
        <f>'OddsRatio_working_3-way'!X643^(1/3)*COS('OddsRatio_working_3-way'!Y643/3)</f>
        <v>0.5278255221436674</v>
      </c>
      <c r="AA643" s="11">
        <f>'OddsRatio_working_3-way'!X643^(1/3)*COS(('OddsRatio_working_3-way'!Y643+2*PI())/3)</f>
        <v>-0.33893890009206989</v>
      </c>
      <c r="AB643" s="11">
        <f>'OddsRatio_working_3-way'!X643^(1/3)*COS(('OddsRatio_working_3-way'!Y643+4*PI())/3)</f>
        <v>-0.18888662205159756</v>
      </c>
      <c r="AC643" s="11">
        <f>'OddsRatio_working_3-way'!X643^(1/3)*SIN('OddsRatio_working_3-way'!Y643/3)</f>
        <v>8.6632723119183214E-2</v>
      </c>
      <c r="AD643" s="11">
        <f>'OddsRatio_working_3-way'!X643^(1/3)*SIN(('OddsRatio_working_3-way'!Y643+2*PI())/3)</f>
        <v>0.41379394938260999</v>
      </c>
      <c r="AE643" s="11">
        <f>'OddsRatio_working_3-way'!X643^(1/3)*SIN(('OddsRatio_working_3-way'!Y643+4*PI())/3)</f>
        <v>-0.50042667250179329</v>
      </c>
      <c r="AF643" s="11">
        <f>-'OddsRatio_working_3-way'!U643/(3*'OddsRatio_working_3-way'!X643^(1/3))*COS(('OddsRatio_working_3-way'!Y643)/3)</f>
        <v>0.5278255221436674</v>
      </c>
      <c r="AG643" s="11">
        <f>-'OddsRatio_working_3-way'!U643/(3*'OddsRatio_working_3-way'!X643^(1/3))*COS(('OddsRatio_working_3-way'!Y643+2*PI())/3)</f>
        <v>-0.33893890009206989</v>
      </c>
      <c r="AH643" s="11">
        <f>-'OddsRatio_working_3-way'!U643/(3*'OddsRatio_working_3-way'!X643^(1/3))*COS(('OddsRatio_working_3-way'!Y643+4*PI())/3)</f>
        <v>-0.18888662205159756</v>
      </c>
      <c r="AI643" s="11">
        <f>'OddsRatio_working_3-way'!U643/(3*'OddsRatio_working_3-way'!X643^(1/3))*SIN(('OddsRatio_working_3-way'!Y643)/3)</f>
        <v>-8.6632723119183214E-2</v>
      </c>
      <c r="AJ643" s="11">
        <f>'OddsRatio_working_3-way'!U643/(3*'OddsRatio_working_3-way'!X643^(1/3))*SIN(('OddsRatio_working_3-way'!Y643+2*PI())/3)</f>
        <v>-0.41379394938260999</v>
      </c>
      <c r="AK643" s="11">
        <f>'OddsRatio_working_3-way'!U643/(3*'OddsRatio_working_3-way'!X643^(1/3))*SIN(('OddsRatio_working_3-way'!Y643+4*PI())/3)</f>
        <v>0.50042667250179329</v>
      </c>
      <c r="AL643" s="11">
        <f>'OddsRatio_working_3-way'!Z643+'OddsRatio_working_3-way'!AF643</f>
        <v>1.0556510442873348</v>
      </c>
      <c r="AM643" s="11">
        <f>'OddsRatio_working_3-way'!AA643+'OddsRatio_working_3-way'!AG643</f>
        <v>-0.67787780018413979</v>
      </c>
      <c r="AN643" s="11">
        <f>'OddsRatio_working_3-way'!AB643+'OddsRatio_working_3-way'!AH643</f>
        <v>-0.37777324410319513</v>
      </c>
      <c r="AO643" s="11">
        <f>'OddsRatio_working_3-way'!AC643+'OddsRatio_working_3-way'!AI643</f>
        <v>0</v>
      </c>
      <c r="AP643" s="11">
        <f>'OddsRatio_working_3-way'!AD643+'OddsRatio_working_3-way'!AJ643</f>
        <v>0</v>
      </c>
      <c r="AQ643" s="11">
        <f>'OddsRatio_working_3-way'!AE643+'OddsRatio_working_3-way'!AK643</f>
        <v>0</v>
      </c>
      <c r="AR643" s="10">
        <f>IF(A643="","",IF(('OddsRatio_working_3-way'!X643=0),IF(Q643&gt;0,-Q643^(1/3),(-Q643)^(1/3)),'OddsRatio_working_3-way'!AL643-'OddsRatio_working_3-way'!R643/3))</f>
        <v>1.0556510442873348</v>
      </c>
      <c r="AS643" s="11">
        <f>IF(('OddsRatio_working_3-way'!X643=0),IF(Q643&gt;0,-Q643^(1/3),(-Q643)^(1/3)),'OddsRatio_working_3-way'!AM643-'OddsRatio_working_3-way'!R643/3)</f>
        <v>-0.67787780018413979</v>
      </c>
      <c r="AT643" s="11">
        <f>IF(('OddsRatio_working_3-way'!X643=0),IF(Q643&gt;0,-Q643^(1/3),(-Q643)^(1/3)),'OddsRatio_working_3-way'!AN643-'OddsRatio_working_3-way'!R643/3)</f>
        <v>-0.37777324410319513</v>
      </c>
      <c r="AU643" s="11">
        <f>IF(('OddsRatio_working_3-way'!X643=0),0,'OddsRatio_working_3-way'!AO643)</f>
        <v>0</v>
      </c>
      <c r="AV643" s="11">
        <f>IF(('OddsRatio_working_3-way'!X643=0),0,'OddsRatio_working_3-way'!AP643)</f>
        <v>0</v>
      </c>
      <c r="AW643" s="11">
        <f>IF(('OddsRatio_working_3-way'!X643=0),0,'OddsRatio_working_3-way'!AQ643)</f>
        <v>0</v>
      </c>
    </row>
    <row r="644" spans="1:49" x14ac:dyDescent="0.2">
      <c r="A644" s="4">
        <f>IF('True_Odds_Calculator_3-way'!A645="","",'True_Odds_Calculator_3-way'!A645)</f>
        <v>2.4900000000000002</v>
      </c>
      <c r="B644" s="4">
        <f>IF('True_Odds_Calculator_3-way'!B645="","",'True_Odds_Calculator_3-way'!B645)</f>
        <v>3.42</v>
      </c>
      <c r="C644" s="4">
        <f>IF('True_Odds_Calculator_3-way'!C645="","",'True_Odds_Calculator_3-way'!C645)</f>
        <v>2.95</v>
      </c>
      <c r="D644" s="9">
        <f t="shared" ref="D644:D707" si="143">(K644/(AR644+K644-(AR644*K644)))</f>
        <v>0.38976555514875932</v>
      </c>
      <c r="E644" s="9">
        <f t="shared" ref="E644:E707" si="144">(L644/(AR644+L644-(AR644*L644)))</f>
        <v>0.28225787947238934</v>
      </c>
      <c r="F644" s="9">
        <f t="shared" ref="F644:F707" si="145">(M644/(AR644+M644-(AR644*M644)))</f>
        <v>0.32797656537885139</v>
      </c>
      <c r="G644" s="9">
        <f t="shared" ref="G644:G707" si="146">AR644</f>
        <v>1.0507683741725105</v>
      </c>
      <c r="H644" s="9">
        <f t="shared" ref="H644:H707" si="147">IF(A644="","",1/D644)</f>
        <v>2.5656448775170406</v>
      </c>
      <c r="I644" s="9">
        <f t="shared" ref="I644:I707" si="148">IF(B644="","",1/E644)</f>
        <v>3.5428594654974748</v>
      </c>
      <c r="J644" s="9">
        <f t="shared" ref="J644:J707" si="149">IF(C644="","",1/F644)</f>
        <v>3.0489983296363956</v>
      </c>
      <c r="K644" s="11">
        <f t="shared" ref="K644:K707" si="150">1/A644</f>
        <v>0.40160642570281119</v>
      </c>
      <c r="L644" s="11">
        <f t="shared" ref="L644:L707" si="151">1/B644</f>
        <v>0.29239766081871343</v>
      </c>
      <c r="M644" s="11">
        <f t="shared" ref="M644:M707" si="152">1/C644</f>
        <v>0.33898305084745761</v>
      </c>
      <c r="N644" s="11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-0.27989089871230388</v>
      </c>
      <c r="O644" s="11">
        <f>0</f>
        <v>0</v>
      </c>
      <c r="P644" s="11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0.23326530425398687</v>
      </c>
      <c r="Q644" s="11">
        <f>2*'OddsRatio_working_3-way'!K644*'OddsRatio_working_3-way'!L644*'OddsRatio_working_3-way'!M644</f>
        <v>7.9612731827299263E-2</v>
      </c>
      <c r="R644" s="11">
        <f t="shared" ref="R644:R707" si="153">O644/N644</f>
        <v>0</v>
      </c>
      <c r="S644" s="11">
        <f t="shared" ref="S644:S707" si="154">P644/N644</f>
        <v>-0.83341511041327987</v>
      </c>
      <c r="T644" s="11">
        <f t="shared" ref="T644:T707" si="155">Q644/N644</f>
        <v>-0.28444201720589751</v>
      </c>
      <c r="U644" s="11">
        <f>'OddsRatio_working_3-way'!S644-'OddsRatio_working_3-way'!R644^2/3</f>
        <v>-0.83341511041327987</v>
      </c>
      <c r="V644" s="11">
        <f>'OddsRatio_working_3-way'!S644*'OddsRatio_working_3-way'!R644/3-2*'OddsRatio_working_3-way'!R644^3/27-'OddsRatio_working_3-way'!T644</f>
        <v>0.28444201720589751</v>
      </c>
      <c r="W644" s="11">
        <f>'OddsRatio_working_3-way'!V644^2+4*'OddsRatio_working_3-way'!U644^3/27</f>
        <v>-4.8518631944373669E-3</v>
      </c>
      <c r="X644" s="11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0.14642329420775019</v>
      </c>
      <c r="Y644" s="11">
        <f>IF('OddsRatio_working_3-way'!W644&gt;=0,IF('OddsRatio_working_3-way'!V644+SQRT('OddsRatio_working_3-way'!W644)&gt;0,0,PI()),ACOS('OddsRatio_working_3-way'!V644/(2*'OddsRatio_working_3-way'!X644)))</f>
        <v>0.24015789855388281</v>
      </c>
      <c r="Z644" s="11">
        <f>'OddsRatio_working_3-way'!X644^(1/3)*COS('OddsRatio_working_3-way'!Y644/3)</f>
        <v>0.52538418708625523</v>
      </c>
      <c r="AA644" s="11">
        <f>'OddsRatio_working_3-way'!X644^(1/3)*COS(('OddsRatio_working_3-way'!Y644+2*PI())/3)</f>
        <v>-0.29919373149412964</v>
      </c>
      <c r="AB644" s="11">
        <f>'OddsRatio_working_3-way'!X644^(1/3)*COS(('OddsRatio_working_3-way'!Y644+4*PI())/3)</f>
        <v>-0.22619045559212567</v>
      </c>
      <c r="AC644" s="11">
        <f>'OddsRatio_working_3-way'!X644^(1/3)*SIN('OddsRatio_working_3-way'!Y644/3)</f>
        <v>4.2148460993746709E-2</v>
      </c>
      <c r="AD644" s="11">
        <f>'OddsRatio_working_3-way'!X644^(1/3)*SIN(('OddsRatio_working_3-way'!Y644+2*PI())/3)</f>
        <v>0.43392182226645998</v>
      </c>
      <c r="AE644" s="11">
        <f>'OddsRatio_working_3-way'!X644^(1/3)*SIN(('OddsRatio_working_3-way'!Y644+4*PI())/3)</f>
        <v>-0.47607028326020651</v>
      </c>
      <c r="AF644" s="11">
        <f>-'OddsRatio_working_3-way'!U644/(3*'OddsRatio_working_3-way'!X644^(1/3))*COS(('OddsRatio_working_3-way'!Y644)/3)</f>
        <v>0.52538418708625523</v>
      </c>
      <c r="AG644" s="11">
        <f>-'OddsRatio_working_3-way'!U644/(3*'OddsRatio_working_3-way'!X644^(1/3))*COS(('OddsRatio_working_3-way'!Y644+2*PI())/3)</f>
        <v>-0.29919373149412964</v>
      </c>
      <c r="AH644" s="11">
        <f>-'OddsRatio_working_3-way'!U644/(3*'OddsRatio_working_3-way'!X644^(1/3))*COS(('OddsRatio_working_3-way'!Y644+4*PI())/3)</f>
        <v>-0.22619045559212567</v>
      </c>
      <c r="AI644" s="11">
        <f>'OddsRatio_working_3-way'!U644/(3*'OddsRatio_working_3-way'!X644^(1/3))*SIN(('OddsRatio_working_3-way'!Y644)/3)</f>
        <v>-4.2148460993746709E-2</v>
      </c>
      <c r="AJ644" s="11">
        <f>'OddsRatio_working_3-way'!U644/(3*'OddsRatio_working_3-way'!X644^(1/3))*SIN(('OddsRatio_working_3-way'!Y644+2*PI())/3)</f>
        <v>-0.43392182226645998</v>
      </c>
      <c r="AK644" s="11">
        <f>'OddsRatio_working_3-way'!U644/(3*'OddsRatio_working_3-way'!X644^(1/3))*SIN(('OddsRatio_working_3-way'!Y644+4*PI())/3)</f>
        <v>0.47607028326020651</v>
      </c>
      <c r="AL644" s="11">
        <f>'OddsRatio_working_3-way'!Z644+'OddsRatio_working_3-way'!AF644</f>
        <v>1.0507683741725105</v>
      </c>
      <c r="AM644" s="11">
        <f>'OddsRatio_working_3-way'!AA644+'OddsRatio_working_3-way'!AG644</f>
        <v>-0.59838746298825929</v>
      </c>
      <c r="AN644" s="11">
        <f>'OddsRatio_working_3-way'!AB644+'OddsRatio_working_3-way'!AH644</f>
        <v>-0.45238091118425133</v>
      </c>
      <c r="AO644" s="11">
        <f>'OddsRatio_working_3-way'!AC644+'OddsRatio_working_3-way'!AI644</f>
        <v>0</v>
      </c>
      <c r="AP644" s="11">
        <f>'OddsRatio_working_3-way'!AD644+'OddsRatio_working_3-way'!AJ644</f>
        <v>0</v>
      </c>
      <c r="AQ644" s="11">
        <f>'OddsRatio_working_3-way'!AE644+'OddsRatio_working_3-way'!AK644</f>
        <v>0</v>
      </c>
      <c r="AR644" s="10">
        <f>IF(A644="","",IF(('OddsRatio_working_3-way'!X644=0),IF(Q644&gt;0,-Q644^(1/3),(-Q644)^(1/3)),'OddsRatio_working_3-way'!AL644-'OddsRatio_working_3-way'!R644/3))</f>
        <v>1.0507683741725105</v>
      </c>
      <c r="AS644" s="11">
        <f>IF(('OddsRatio_working_3-way'!X644=0),IF(Q644&gt;0,-Q644^(1/3),(-Q644)^(1/3)),'OddsRatio_working_3-way'!AM644-'OddsRatio_working_3-way'!R644/3)</f>
        <v>-0.59838746298825929</v>
      </c>
      <c r="AT644" s="11">
        <f>IF(('OddsRatio_working_3-way'!X644=0),IF(Q644&gt;0,-Q644^(1/3),(-Q644)^(1/3)),'OddsRatio_working_3-way'!AN644-'OddsRatio_working_3-way'!R644/3)</f>
        <v>-0.45238091118425133</v>
      </c>
      <c r="AU644" s="11">
        <f>IF(('OddsRatio_working_3-way'!X644=0),0,'OddsRatio_working_3-way'!AO644)</f>
        <v>0</v>
      </c>
      <c r="AV644" s="11">
        <f>IF(('OddsRatio_working_3-way'!X644=0),0,'OddsRatio_working_3-way'!AP644)</f>
        <v>0</v>
      </c>
      <c r="AW644" s="11">
        <f>IF(('OddsRatio_working_3-way'!X644=0),0,'OddsRatio_working_3-way'!AQ644)</f>
        <v>0</v>
      </c>
    </row>
    <row r="645" spans="1:49" x14ac:dyDescent="0.2">
      <c r="A645" s="4">
        <f>IF('True_Odds_Calculator_3-way'!A646="","",'True_Odds_Calculator_3-way'!A646)</f>
        <v>2.75</v>
      </c>
      <c r="B645" s="4">
        <f>IF('True_Odds_Calculator_3-way'!B646="","",'True_Odds_Calculator_3-way'!B646)</f>
        <v>3.19</v>
      </c>
      <c r="C645" s="4">
        <f>IF('True_Odds_Calculator_3-way'!C646="","",'True_Odds_Calculator_3-way'!C646)</f>
        <v>2.81</v>
      </c>
      <c r="D645" s="9">
        <f t="shared" si="143"/>
        <v>0.35233122856825255</v>
      </c>
      <c r="E645" s="9">
        <f t="shared" si="144"/>
        <v>0.3029913755111362</v>
      </c>
      <c r="F645" s="9">
        <f t="shared" si="145"/>
        <v>0.34467739592061153</v>
      </c>
      <c r="G645" s="9">
        <f t="shared" si="146"/>
        <v>1.0504219064602371</v>
      </c>
      <c r="H645" s="9">
        <f t="shared" si="147"/>
        <v>2.8382383363054151</v>
      </c>
      <c r="I645" s="9">
        <f t="shared" si="148"/>
        <v>3.3004239751479192</v>
      </c>
      <c r="J645" s="9">
        <f t="shared" si="149"/>
        <v>2.9012636506930289</v>
      </c>
      <c r="K645" s="11">
        <f t="shared" si="150"/>
        <v>0.36363636363636365</v>
      </c>
      <c r="L645" s="11">
        <f t="shared" si="151"/>
        <v>0.31347962382445144</v>
      </c>
      <c r="M645" s="11">
        <f t="shared" si="152"/>
        <v>0.35587188612099646</v>
      </c>
      <c r="N645" s="11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-0.28140450230165659</v>
      </c>
      <c r="O645" s="11">
        <f>0</f>
        <v>0</v>
      </c>
      <c r="P645" s="11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0.23325885952644396</v>
      </c>
      <c r="Q645" s="11">
        <f>2*'OddsRatio_working_3-way'!K645*'OddsRatio_working_3-way'!L645*'OddsRatio_working_3-way'!M645</f>
        <v>8.1133516357023996E-2</v>
      </c>
      <c r="R645" s="11">
        <f t="shared" si="153"/>
        <v>0</v>
      </c>
      <c r="S645" s="11">
        <f t="shared" si="154"/>
        <v>-0.828909479480886</v>
      </c>
      <c r="T645" s="11">
        <f t="shared" si="155"/>
        <v>-0.28831634068900386</v>
      </c>
      <c r="U645" s="11">
        <f>'OddsRatio_working_3-way'!S645-'OddsRatio_working_3-way'!R645^2/3</f>
        <v>-0.828909479480886</v>
      </c>
      <c r="V645" s="11">
        <f>'OddsRatio_working_3-way'!S645*'OddsRatio_working_3-way'!R645/3-2*'OddsRatio_working_3-way'!R645^3/27-'OddsRatio_working_3-way'!T645</f>
        <v>0.28831634068900386</v>
      </c>
      <c r="W645" s="11">
        <f>'OddsRatio_working_3-way'!V645^2+4*'OddsRatio_working_3-way'!U645^3/27</f>
        <v>-1.2494182311716534E-3</v>
      </c>
      <c r="X645" s="11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0.14523750422968357</v>
      </c>
      <c r="Y645" s="11">
        <f>IF('OddsRatio_working_3-way'!W645&gt;=0,IF('OddsRatio_working_3-way'!V645+SQRT('OddsRatio_working_3-way'!W645)&gt;0,0,PI()),ACOS('OddsRatio_working_3-way'!V645/(2*'OddsRatio_working_3-way'!X645)))</f>
        <v>0.12198960849323215</v>
      </c>
      <c r="Z645" s="11">
        <f>'OddsRatio_working_3-way'!X645^(1/3)*COS('OddsRatio_working_3-way'!Y645/3)</f>
        <v>0.52521095323011868</v>
      </c>
      <c r="AA645" s="11">
        <f>'OddsRatio_working_3-way'!X645^(1/3)*COS(('OddsRatio_working_3-way'!Y645+2*PI())/3)</f>
        <v>-0.2811111737257897</v>
      </c>
      <c r="AB645" s="11">
        <f>'OddsRatio_working_3-way'!X645^(1/3)*COS(('OddsRatio_working_3-way'!Y645+4*PI())/3)</f>
        <v>-0.24409977950432904</v>
      </c>
      <c r="AC645" s="11">
        <f>'OddsRatio_working_3-way'!X645^(1/3)*SIN('OddsRatio_working_3-way'!Y645/3)</f>
        <v>2.1368538416843753E-2</v>
      </c>
      <c r="AD645" s="11">
        <f>'OddsRatio_working_3-way'!X645^(1/3)*SIN(('OddsRatio_working_3-way'!Y645+2*PI())/3)</f>
        <v>0.44416175863470159</v>
      </c>
      <c r="AE645" s="11">
        <f>'OddsRatio_working_3-way'!X645^(1/3)*SIN(('OddsRatio_working_3-way'!Y645+4*PI())/3)</f>
        <v>-0.46553029705154531</v>
      </c>
      <c r="AF645" s="11">
        <f>-'OddsRatio_working_3-way'!U645/(3*'OddsRatio_working_3-way'!X645^(1/3))*COS(('OddsRatio_working_3-way'!Y645)/3)</f>
        <v>0.52521095323011857</v>
      </c>
      <c r="AG645" s="11">
        <f>-'OddsRatio_working_3-way'!U645/(3*'OddsRatio_working_3-way'!X645^(1/3))*COS(('OddsRatio_working_3-way'!Y645+2*PI())/3)</f>
        <v>-0.28111117372578964</v>
      </c>
      <c r="AH645" s="11">
        <f>-'OddsRatio_working_3-way'!U645/(3*'OddsRatio_working_3-way'!X645^(1/3))*COS(('OddsRatio_working_3-way'!Y645+4*PI())/3)</f>
        <v>-0.24409977950432901</v>
      </c>
      <c r="AI645" s="11">
        <f>'OddsRatio_working_3-way'!U645/(3*'OddsRatio_working_3-way'!X645^(1/3))*SIN(('OddsRatio_working_3-way'!Y645)/3)</f>
        <v>-2.136853841684375E-2</v>
      </c>
      <c r="AJ645" s="11">
        <f>'OddsRatio_working_3-way'!U645/(3*'OddsRatio_working_3-way'!X645^(1/3))*SIN(('OddsRatio_working_3-way'!Y645+2*PI())/3)</f>
        <v>-0.44416175863470148</v>
      </c>
      <c r="AK645" s="11">
        <f>'OddsRatio_working_3-way'!U645/(3*'OddsRatio_working_3-way'!X645^(1/3))*SIN(('OddsRatio_working_3-way'!Y645+4*PI())/3)</f>
        <v>0.46553029705154519</v>
      </c>
      <c r="AL645" s="11">
        <f>'OddsRatio_working_3-way'!Z645+'OddsRatio_working_3-way'!AF645</f>
        <v>1.0504219064602371</v>
      </c>
      <c r="AM645" s="11">
        <f>'OddsRatio_working_3-way'!AA645+'OddsRatio_working_3-way'!AG645</f>
        <v>-0.56222234745157929</v>
      </c>
      <c r="AN645" s="11">
        <f>'OddsRatio_working_3-way'!AB645+'OddsRatio_working_3-way'!AH645</f>
        <v>-0.48819955900865808</v>
      </c>
      <c r="AO645" s="11">
        <f>'OddsRatio_working_3-way'!AC645+'OddsRatio_working_3-way'!AI645</f>
        <v>0</v>
      </c>
      <c r="AP645" s="11">
        <f>'OddsRatio_working_3-way'!AD645+'OddsRatio_working_3-way'!AJ645</f>
        <v>0</v>
      </c>
      <c r="AQ645" s="11">
        <f>'OddsRatio_working_3-way'!AE645+'OddsRatio_working_3-way'!AK645</f>
        <v>0</v>
      </c>
      <c r="AR645" s="10">
        <f>IF(A645="","",IF(('OddsRatio_working_3-way'!X645=0),IF(Q645&gt;0,-Q645^(1/3),(-Q645)^(1/3)),'OddsRatio_working_3-way'!AL645-'OddsRatio_working_3-way'!R645/3))</f>
        <v>1.0504219064602371</v>
      </c>
      <c r="AS645" s="11">
        <f>IF(('OddsRatio_working_3-way'!X645=0),IF(Q645&gt;0,-Q645^(1/3),(-Q645)^(1/3)),'OddsRatio_working_3-way'!AM645-'OddsRatio_working_3-way'!R645/3)</f>
        <v>-0.56222234745157929</v>
      </c>
      <c r="AT645" s="11">
        <f>IF(('OddsRatio_working_3-way'!X645=0),IF(Q645&gt;0,-Q645^(1/3),(-Q645)^(1/3)),'OddsRatio_working_3-way'!AN645-'OddsRatio_working_3-way'!R645/3)</f>
        <v>-0.48819955900865808</v>
      </c>
      <c r="AU645" s="11">
        <f>IF(('OddsRatio_working_3-way'!X645=0),0,'OddsRatio_working_3-way'!AO645)</f>
        <v>0</v>
      </c>
      <c r="AV645" s="11">
        <f>IF(('OddsRatio_working_3-way'!X645=0),0,'OddsRatio_working_3-way'!AP645)</f>
        <v>0</v>
      </c>
      <c r="AW645" s="11">
        <f>IF(('OddsRatio_working_3-way'!X645=0),0,'OddsRatio_working_3-way'!AQ645)</f>
        <v>0</v>
      </c>
    </row>
    <row r="646" spans="1:49" x14ac:dyDescent="0.2">
      <c r="A646" s="4">
        <f>IF('True_Odds_Calculator_3-way'!A647="","",'True_Odds_Calculator_3-way'!A647)</f>
        <v>2.81</v>
      </c>
      <c r="B646" s="4">
        <f>IF('True_Odds_Calculator_3-way'!B647="","",'True_Odds_Calculator_3-way'!B647)</f>
        <v>3.42</v>
      </c>
      <c r="C646" s="4">
        <f>IF('True_Odds_Calculator_3-way'!C647="","",'True_Odds_Calculator_3-way'!C647)</f>
        <v>2.59</v>
      </c>
      <c r="D646" s="9">
        <f t="shared" si="143"/>
        <v>0.34416276360171644</v>
      </c>
      <c r="E646" s="9">
        <f t="shared" si="144"/>
        <v>0.28186311720570301</v>
      </c>
      <c r="F646" s="9">
        <f t="shared" si="145"/>
        <v>0.37397411919258033</v>
      </c>
      <c r="G646" s="9">
        <f t="shared" si="146"/>
        <v>1.0528187616601299</v>
      </c>
      <c r="H646" s="9">
        <f t="shared" si="147"/>
        <v>2.9056019586048345</v>
      </c>
      <c r="I646" s="9">
        <f t="shared" si="148"/>
        <v>3.5478214032175144</v>
      </c>
      <c r="J646" s="9">
        <f t="shared" si="149"/>
        <v>2.6739818310396064</v>
      </c>
      <c r="K646" s="11">
        <f t="shared" si="150"/>
        <v>0.35587188612099646</v>
      </c>
      <c r="L646" s="11">
        <f t="shared" si="151"/>
        <v>0.29239766081871343</v>
      </c>
      <c r="M646" s="11">
        <f t="shared" si="152"/>
        <v>0.38610038610038611</v>
      </c>
      <c r="N646" s="11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-0.27980719327413439</v>
      </c>
      <c r="O646" s="11">
        <f>0</f>
        <v>0</v>
      </c>
      <c r="P646" s="11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0.23382492009575728</v>
      </c>
      <c r="Q646" s="11">
        <f>2*'OddsRatio_working_3-way'!K646*'OddsRatio_working_3-way'!L646*'OddsRatio_working_3-way'!M646</f>
        <v>8.0352206218473318E-2</v>
      </c>
      <c r="R646" s="11">
        <f t="shared" si="153"/>
        <v>0</v>
      </c>
      <c r="S646" s="11">
        <f t="shared" si="154"/>
        <v>-0.83566443506930477</v>
      </c>
      <c r="T646" s="11">
        <f t="shared" si="155"/>
        <v>-0.28716990895852407</v>
      </c>
      <c r="U646" s="11">
        <f>'OddsRatio_working_3-way'!S646-'OddsRatio_working_3-way'!R646^2/3</f>
        <v>-0.83566443506930477</v>
      </c>
      <c r="V646" s="11">
        <f>'OddsRatio_working_3-way'!S646*'OddsRatio_working_3-way'!R646/3-2*'OddsRatio_working_3-way'!R646^3/27-'OddsRatio_working_3-way'!T646</f>
        <v>0.28716990895852407</v>
      </c>
      <c r="W646" s="11">
        <f>'OddsRatio_working_3-way'!V646^2+4*'OddsRatio_working_3-way'!U646^3/27</f>
        <v>-3.9888157456703099E-3</v>
      </c>
      <c r="X646" s="11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0.14701647216971753</v>
      </c>
      <c r="Y646" s="11">
        <f>IF('OddsRatio_working_3-way'!W646&gt;=0,IF('OddsRatio_working_3-way'!V646+SQRT('OddsRatio_working_3-way'!W646)&gt;0,0,PI()),ACOS('OddsRatio_working_3-way'!V646/(2*'OddsRatio_working_3-way'!X646)))</f>
        <v>0.21648285113502541</v>
      </c>
      <c r="Z646" s="11">
        <f>'OddsRatio_working_3-way'!X646^(1/3)*COS('OddsRatio_working_3-way'!Y646/3)</f>
        <v>0.52640938083006494</v>
      </c>
      <c r="AA646" s="11">
        <f>'OddsRatio_working_3-way'!X646^(1/3)*COS(('OddsRatio_working_3-way'!Y646+2*PI())/3)</f>
        <v>-0.29615892531598165</v>
      </c>
      <c r="AB646" s="11">
        <f>'OddsRatio_working_3-way'!X646^(1/3)*COS(('OddsRatio_working_3-way'!Y646+4*PI())/3)</f>
        <v>-0.23025045551408357</v>
      </c>
      <c r="AC646" s="11">
        <f>'OddsRatio_working_3-way'!X646^(1/3)*SIN('OddsRatio_working_3-way'!Y646/3)</f>
        <v>3.8052272782002371E-2</v>
      </c>
      <c r="AD646" s="11">
        <f>'OddsRatio_working_3-way'!X646^(1/3)*SIN(('OddsRatio_working_3-way'!Y646+2*PI())/3)</f>
        <v>0.4368577601982721</v>
      </c>
      <c r="AE646" s="11">
        <f>'OddsRatio_working_3-way'!X646^(1/3)*SIN(('OddsRatio_working_3-way'!Y646+4*PI())/3)</f>
        <v>-0.47491003298027434</v>
      </c>
      <c r="AF646" s="11">
        <f>-'OddsRatio_working_3-way'!U646/(3*'OddsRatio_working_3-way'!X646^(1/3))*COS(('OddsRatio_working_3-way'!Y646)/3)</f>
        <v>0.52640938083006505</v>
      </c>
      <c r="AG646" s="11">
        <f>-'OddsRatio_working_3-way'!U646/(3*'OddsRatio_working_3-way'!X646^(1/3))*COS(('OddsRatio_working_3-way'!Y646+2*PI())/3)</f>
        <v>-0.29615892531598176</v>
      </c>
      <c r="AH646" s="11">
        <f>-'OddsRatio_working_3-way'!U646/(3*'OddsRatio_working_3-way'!X646^(1/3))*COS(('OddsRatio_working_3-way'!Y646+4*PI())/3)</f>
        <v>-0.23025045551408363</v>
      </c>
      <c r="AI646" s="11">
        <f>'OddsRatio_working_3-way'!U646/(3*'OddsRatio_working_3-way'!X646^(1/3))*SIN(('OddsRatio_working_3-way'!Y646)/3)</f>
        <v>-3.8052272782002378E-2</v>
      </c>
      <c r="AJ646" s="11">
        <f>'OddsRatio_working_3-way'!U646/(3*'OddsRatio_working_3-way'!X646^(1/3))*SIN(('OddsRatio_working_3-way'!Y646+2*PI())/3)</f>
        <v>-0.43685776019827222</v>
      </c>
      <c r="AK646" s="11">
        <f>'OddsRatio_working_3-way'!U646/(3*'OddsRatio_working_3-way'!X646^(1/3))*SIN(('OddsRatio_working_3-way'!Y646+4*PI())/3)</f>
        <v>0.47491003298027445</v>
      </c>
      <c r="AL646" s="11">
        <f>'OddsRatio_working_3-way'!Z646+'OddsRatio_working_3-way'!AF646</f>
        <v>1.0528187616601299</v>
      </c>
      <c r="AM646" s="11">
        <f>'OddsRatio_working_3-way'!AA646+'OddsRatio_working_3-way'!AG646</f>
        <v>-0.59231785063196341</v>
      </c>
      <c r="AN646" s="11">
        <f>'OddsRatio_working_3-way'!AB646+'OddsRatio_working_3-way'!AH646</f>
        <v>-0.4605009110281672</v>
      </c>
      <c r="AO646" s="11">
        <f>'OddsRatio_working_3-way'!AC646+'OddsRatio_working_3-way'!AI646</f>
        <v>0</v>
      </c>
      <c r="AP646" s="11">
        <f>'OddsRatio_working_3-way'!AD646+'OddsRatio_working_3-way'!AJ646</f>
        <v>0</v>
      </c>
      <c r="AQ646" s="11">
        <f>'OddsRatio_working_3-way'!AE646+'OddsRatio_working_3-way'!AK646</f>
        <v>0</v>
      </c>
      <c r="AR646" s="10">
        <f>IF(A646="","",IF(('OddsRatio_working_3-way'!X646=0),IF(Q646&gt;0,-Q646^(1/3),(-Q646)^(1/3)),'OddsRatio_working_3-way'!AL646-'OddsRatio_working_3-way'!R646/3))</f>
        <v>1.0528187616601299</v>
      </c>
      <c r="AS646" s="11">
        <f>IF(('OddsRatio_working_3-way'!X646=0),IF(Q646&gt;0,-Q646^(1/3),(-Q646)^(1/3)),'OddsRatio_working_3-way'!AM646-'OddsRatio_working_3-way'!R646/3)</f>
        <v>-0.59231785063196341</v>
      </c>
      <c r="AT646" s="11">
        <f>IF(('OddsRatio_working_3-way'!X646=0),IF(Q646&gt;0,-Q646^(1/3),(-Q646)^(1/3)),'OddsRatio_working_3-way'!AN646-'OddsRatio_working_3-way'!R646/3)</f>
        <v>-0.4605009110281672</v>
      </c>
      <c r="AU646" s="11">
        <f>IF(('OddsRatio_working_3-way'!X646=0),0,'OddsRatio_working_3-way'!AO646)</f>
        <v>0</v>
      </c>
      <c r="AV646" s="11">
        <f>IF(('OddsRatio_working_3-way'!X646=0),0,'OddsRatio_working_3-way'!AP646)</f>
        <v>0</v>
      </c>
      <c r="AW646" s="11">
        <f>IF(('OddsRatio_working_3-way'!X646=0),0,'OddsRatio_working_3-way'!AQ646)</f>
        <v>0</v>
      </c>
    </row>
    <row r="647" spans="1:49" x14ac:dyDescent="0.2">
      <c r="A647" s="4">
        <f>IF('True_Odds_Calculator_3-way'!A648="","",'True_Odds_Calculator_3-way'!A648)</f>
        <v>2.76</v>
      </c>
      <c r="B647" s="4">
        <f>IF('True_Odds_Calculator_3-way'!B648="","",'True_Odds_Calculator_3-way'!B648)</f>
        <v>3.17</v>
      </c>
      <c r="C647" s="4">
        <f>IF('True_Odds_Calculator_3-way'!C648="","",'True_Odds_Calculator_3-way'!C648)</f>
        <v>2.81</v>
      </c>
      <c r="D647" s="9">
        <f t="shared" si="143"/>
        <v>0.35081239784682122</v>
      </c>
      <c r="E647" s="9">
        <f t="shared" si="144"/>
        <v>0.30472801380071013</v>
      </c>
      <c r="F647" s="9">
        <f t="shared" si="145"/>
        <v>0.34445958835246865</v>
      </c>
      <c r="G647" s="9">
        <f t="shared" si="146"/>
        <v>1.0514354521003719</v>
      </c>
      <c r="H647" s="9">
        <f t="shared" si="147"/>
        <v>2.850526395696654</v>
      </c>
      <c r="I647" s="9">
        <f t="shared" si="148"/>
        <v>3.2816149310578075</v>
      </c>
      <c r="J647" s="9">
        <f t="shared" si="149"/>
        <v>2.903098168301673</v>
      </c>
      <c r="K647" s="11">
        <f t="shared" si="150"/>
        <v>0.3623188405797102</v>
      </c>
      <c r="L647" s="11">
        <f t="shared" si="151"/>
        <v>0.31545741324921134</v>
      </c>
      <c r="M647" s="11">
        <f t="shared" si="152"/>
        <v>0.35587188612099646</v>
      </c>
      <c r="N647" s="11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-0.28117474655130648</v>
      </c>
      <c r="O647" s="11">
        <f>0</f>
        <v>0</v>
      </c>
      <c r="P647" s="11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0.23347330342597261</v>
      </c>
      <c r="Q647" s="11">
        <f>2*'OddsRatio_working_3-way'!K647*'OddsRatio_working_3-way'!L647*'OddsRatio_working_3-way'!M647</f>
        <v>8.1349583075251794E-2</v>
      </c>
      <c r="R647" s="11">
        <f t="shared" si="153"/>
        <v>0</v>
      </c>
      <c r="S647" s="11">
        <f t="shared" si="154"/>
        <v>-0.83034947586720886</v>
      </c>
      <c r="T647" s="11">
        <f t="shared" si="155"/>
        <v>-0.28932037486662332</v>
      </c>
      <c r="U647" s="11">
        <f>'OddsRatio_working_3-way'!S647-'OddsRatio_working_3-way'!R647^2/3</f>
        <v>-0.83034947586720886</v>
      </c>
      <c r="V647" s="11">
        <f>'OddsRatio_working_3-way'!S647*'OddsRatio_working_3-way'!R647/3-2*'OddsRatio_working_3-way'!R647^3/27-'OddsRatio_working_3-way'!T647</f>
        <v>0.28932037486662332</v>
      </c>
      <c r="W647" s="11">
        <f>'OddsRatio_working_3-way'!V647^2+4*'OddsRatio_working_3-way'!U647^3/27</f>
        <v>-1.1099526766015638E-3</v>
      </c>
      <c r="X647" s="11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0.14561613233907586</v>
      </c>
      <c r="Y647" s="11">
        <f>IF('OddsRatio_working_3-way'!W647&gt;=0,IF('OddsRatio_working_3-way'!V647+SQRT('OddsRatio_working_3-way'!W647)&gt;0,0,PI()),ACOS('OddsRatio_working_3-way'!V647/(2*'OddsRatio_working_3-way'!X647)))</f>
        <v>0.11464749211618108</v>
      </c>
      <c r="Z647" s="11">
        <f>'OddsRatio_working_3-way'!X647^(1/3)*COS('OddsRatio_working_3-way'!Y647/3)</f>
        <v>0.52571772605018596</v>
      </c>
      <c r="AA647" s="11">
        <f>'OddsRatio_working_3-way'!X647^(1/3)*COS(('OddsRatio_working_3-way'!Y647+2*PI())/3)</f>
        <v>-0.28026642903152993</v>
      </c>
      <c r="AB647" s="11">
        <f>'OddsRatio_working_3-way'!X647^(1/3)*COS(('OddsRatio_working_3-way'!Y647+4*PI())/3)</f>
        <v>-0.24545129701865626</v>
      </c>
      <c r="AC647" s="11">
        <f>'OddsRatio_working_3-way'!X647^(1/3)*SIN('OddsRatio_working_3-way'!Y647/3)</f>
        <v>2.0100525839505168E-2</v>
      </c>
      <c r="AD647" s="11">
        <f>'OddsRatio_working_3-way'!X647^(1/3)*SIN(('OddsRatio_working_3-way'!Y647+2*PI())/3)</f>
        <v>0.44523464305949656</v>
      </c>
      <c r="AE647" s="11">
        <f>'OddsRatio_working_3-way'!X647^(1/3)*SIN(('OddsRatio_working_3-way'!Y647+4*PI())/3)</f>
        <v>-0.46533516889900156</v>
      </c>
      <c r="AF647" s="11">
        <f>-'OddsRatio_working_3-way'!U647/(3*'OddsRatio_working_3-way'!X647^(1/3))*COS(('OddsRatio_working_3-way'!Y647)/3)</f>
        <v>0.52571772605018607</v>
      </c>
      <c r="AG647" s="11">
        <f>-'OddsRatio_working_3-way'!U647/(3*'OddsRatio_working_3-way'!X647^(1/3))*COS(('OddsRatio_working_3-way'!Y647+2*PI())/3)</f>
        <v>-0.28026642903153004</v>
      </c>
      <c r="AH647" s="11">
        <f>-'OddsRatio_working_3-way'!U647/(3*'OddsRatio_working_3-way'!X647^(1/3))*COS(('OddsRatio_working_3-way'!Y647+4*PI())/3)</f>
        <v>-0.24545129701865631</v>
      </c>
      <c r="AI647" s="11">
        <f>'OddsRatio_working_3-way'!U647/(3*'OddsRatio_working_3-way'!X647^(1/3))*SIN(('OddsRatio_working_3-way'!Y647)/3)</f>
        <v>-2.0100525839505171E-2</v>
      </c>
      <c r="AJ647" s="11">
        <f>'OddsRatio_working_3-way'!U647/(3*'OddsRatio_working_3-way'!X647^(1/3))*SIN(('OddsRatio_working_3-way'!Y647+2*PI())/3)</f>
        <v>-0.44523464305949667</v>
      </c>
      <c r="AK647" s="11">
        <f>'OddsRatio_working_3-way'!U647/(3*'OddsRatio_working_3-way'!X647^(1/3))*SIN(('OddsRatio_working_3-way'!Y647+4*PI())/3)</f>
        <v>0.46533516889900167</v>
      </c>
      <c r="AL647" s="11">
        <f>'OddsRatio_working_3-way'!Z647+'OddsRatio_working_3-way'!AF647</f>
        <v>1.0514354521003719</v>
      </c>
      <c r="AM647" s="11">
        <f>'OddsRatio_working_3-way'!AA647+'OddsRatio_working_3-way'!AG647</f>
        <v>-0.56053285806305997</v>
      </c>
      <c r="AN647" s="11">
        <f>'OddsRatio_working_3-way'!AB647+'OddsRatio_working_3-way'!AH647</f>
        <v>-0.49090259403731257</v>
      </c>
      <c r="AO647" s="11">
        <f>'OddsRatio_working_3-way'!AC647+'OddsRatio_working_3-way'!AI647</f>
        <v>0</v>
      </c>
      <c r="AP647" s="11">
        <f>'OddsRatio_working_3-way'!AD647+'OddsRatio_working_3-way'!AJ647</f>
        <v>0</v>
      </c>
      <c r="AQ647" s="11">
        <f>'OddsRatio_working_3-way'!AE647+'OddsRatio_working_3-way'!AK647</f>
        <v>0</v>
      </c>
      <c r="AR647" s="10">
        <f>IF(A647="","",IF(('OddsRatio_working_3-way'!X647=0),IF(Q647&gt;0,-Q647^(1/3),(-Q647)^(1/3)),'OddsRatio_working_3-way'!AL647-'OddsRatio_working_3-way'!R647/3))</f>
        <v>1.0514354521003719</v>
      </c>
      <c r="AS647" s="11">
        <f>IF(('OddsRatio_working_3-way'!X647=0),IF(Q647&gt;0,-Q647^(1/3),(-Q647)^(1/3)),'OddsRatio_working_3-way'!AM647-'OddsRatio_working_3-way'!R647/3)</f>
        <v>-0.56053285806305997</v>
      </c>
      <c r="AT647" s="11">
        <f>IF(('OddsRatio_working_3-way'!X647=0),IF(Q647&gt;0,-Q647^(1/3),(-Q647)^(1/3)),'OddsRatio_working_3-way'!AN647-'OddsRatio_working_3-way'!R647/3)</f>
        <v>-0.49090259403731257</v>
      </c>
      <c r="AU647" s="11">
        <f>IF(('OddsRatio_working_3-way'!X647=0),0,'OddsRatio_working_3-way'!AO647)</f>
        <v>0</v>
      </c>
      <c r="AV647" s="11">
        <f>IF(('OddsRatio_working_3-way'!X647=0),0,'OddsRatio_working_3-way'!AP647)</f>
        <v>0</v>
      </c>
      <c r="AW647" s="11">
        <f>IF(('OddsRatio_working_3-way'!X647=0),0,'OddsRatio_working_3-way'!AQ647)</f>
        <v>0</v>
      </c>
    </row>
    <row r="648" spans="1:49" x14ac:dyDescent="0.2">
      <c r="A648" s="4">
        <f>IF('True_Odds_Calculator_3-way'!A649="","",'True_Odds_Calculator_3-way'!A649)</f>
        <v>1.95</v>
      </c>
      <c r="B648" s="4">
        <f>IF('True_Odds_Calculator_3-way'!B649="","",'True_Odds_Calculator_3-way'!B649)</f>
        <v>3.79</v>
      </c>
      <c r="C648" s="4">
        <f>IF('True_Odds_Calculator_3-way'!C649="","",'True_Odds_Calculator_3-way'!C649)</f>
        <v>3.86</v>
      </c>
      <c r="D648" s="9">
        <f t="shared" si="143"/>
        <v>0.49866067566488226</v>
      </c>
      <c r="E648" s="9">
        <f t="shared" si="144"/>
        <v>0.25299688091107059</v>
      </c>
      <c r="F648" s="9">
        <f t="shared" si="145"/>
        <v>0.24834244342404724</v>
      </c>
      <c r="G648" s="9">
        <f t="shared" si="146"/>
        <v>1.0582859854742837</v>
      </c>
      <c r="H648" s="9">
        <f t="shared" si="147"/>
        <v>2.005371686200569</v>
      </c>
      <c r="I648" s="9">
        <f t="shared" si="148"/>
        <v>3.9526178994732506</v>
      </c>
      <c r="J648" s="9">
        <f t="shared" si="149"/>
        <v>4.0266979184564509</v>
      </c>
      <c r="K648" s="11">
        <f t="shared" si="150"/>
        <v>0.51282051282051289</v>
      </c>
      <c r="L648" s="11">
        <f t="shared" si="151"/>
        <v>0.26385224274406333</v>
      </c>
      <c r="M648" s="11">
        <f t="shared" si="152"/>
        <v>0.2590673575129534</v>
      </c>
      <c r="N648" s="11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-0.26572518353452634</v>
      </c>
      <c r="O648" s="11">
        <f>0</f>
        <v>0</v>
      </c>
      <c r="P648" s="11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0.23135708809762429</v>
      </c>
      <c r="Q648" s="11">
        <f>2*'OddsRatio_working_3-way'!K648*'OddsRatio_working_3-way'!L648*'OddsRatio_working_3-way'!M648</f>
        <v>7.0108208514431627E-2</v>
      </c>
      <c r="R648" s="11">
        <f t="shared" si="153"/>
        <v>0</v>
      </c>
      <c r="S648" s="11">
        <f t="shared" si="154"/>
        <v>-0.87066300988202527</v>
      </c>
      <c r="T648" s="11">
        <f t="shared" si="155"/>
        <v>-0.26383727572182591</v>
      </c>
      <c r="U648" s="11">
        <f>'OddsRatio_working_3-way'!S648-'OddsRatio_working_3-way'!R648^2/3</f>
        <v>-0.87066300988202527</v>
      </c>
      <c r="V648" s="11">
        <f>'OddsRatio_working_3-way'!S648*'OddsRatio_working_3-way'!R648/3-2*'OddsRatio_working_3-way'!R648^3/27-'OddsRatio_working_3-way'!T648</f>
        <v>0.26383727572182591</v>
      </c>
      <c r="W648" s="11">
        <f>'OddsRatio_working_3-way'!V648^2+4*'OddsRatio_working_3-way'!U648^3/27</f>
        <v>-2.8169098478922641E-2</v>
      </c>
      <c r="X648" s="11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0.15634833428856657</v>
      </c>
      <c r="Y648" s="11">
        <f>IF('OddsRatio_working_3-way'!W648&gt;=0,IF('OddsRatio_working_3-way'!V648+SQRT('OddsRatio_working_3-way'!W648)&gt;0,0,PI()),ACOS('OddsRatio_working_3-way'!V648/(2*'OddsRatio_working_3-way'!X648)))</f>
        <v>0.56656753845378205</v>
      </c>
      <c r="Z648" s="11">
        <f>'OddsRatio_working_3-way'!X648^(1/3)*COS('OddsRatio_working_3-way'!Y648/3)</f>
        <v>0.52914299273714183</v>
      </c>
      <c r="AA648" s="11">
        <f>'OddsRatio_working_3-way'!X648^(1/3)*COS(('OddsRatio_working_3-way'!Y648+2*PI())/3)</f>
        <v>-0.35215872373873103</v>
      </c>
      <c r="AB648" s="11">
        <f>'OddsRatio_working_3-way'!X648^(1/3)*COS(('OddsRatio_working_3-way'!Y648+4*PI())/3)</f>
        <v>-0.17698426899841063</v>
      </c>
      <c r="AC648" s="11">
        <f>'OddsRatio_working_3-way'!X648^(1/3)*SIN('OddsRatio_working_3-way'!Y648/3)</f>
        <v>0.10113701859946987</v>
      </c>
      <c r="AD648" s="11">
        <f>'OddsRatio_working_3-way'!X648^(1/3)*SIN(('OddsRatio_working_3-way'!Y648+2*PI())/3)</f>
        <v>0.40768276464515463</v>
      </c>
      <c r="AE648" s="11">
        <f>'OddsRatio_working_3-way'!X648^(1/3)*SIN(('OddsRatio_working_3-way'!Y648+4*PI())/3)</f>
        <v>-0.5088197832446244</v>
      </c>
      <c r="AF648" s="11">
        <f>-'OddsRatio_working_3-way'!U648/(3*'OddsRatio_working_3-way'!X648^(1/3))*COS(('OddsRatio_working_3-way'!Y648)/3)</f>
        <v>0.52914299273714183</v>
      </c>
      <c r="AG648" s="11">
        <f>-'OddsRatio_working_3-way'!U648/(3*'OddsRatio_working_3-way'!X648^(1/3))*COS(('OddsRatio_working_3-way'!Y648+2*PI())/3)</f>
        <v>-0.35215872373873103</v>
      </c>
      <c r="AH648" s="11">
        <f>-'OddsRatio_working_3-way'!U648/(3*'OddsRatio_working_3-way'!X648^(1/3))*COS(('OddsRatio_working_3-way'!Y648+4*PI())/3)</f>
        <v>-0.17698426899841063</v>
      </c>
      <c r="AI648" s="11">
        <f>'OddsRatio_working_3-way'!U648/(3*'OddsRatio_working_3-way'!X648^(1/3))*SIN(('OddsRatio_working_3-way'!Y648)/3)</f>
        <v>-0.10113701859946987</v>
      </c>
      <c r="AJ648" s="11">
        <f>'OddsRatio_working_3-way'!U648/(3*'OddsRatio_working_3-way'!X648^(1/3))*SIN(('OddsRatio_working_3-way'!Y648+2*PI())/3)</f>
        <v>-0.40768276464515463</v>
      </c>
      <c r="AK648" s="11">
        <f>'OddsRatio_working_3-way'!U648/(3*'OddsRatio_working_3-way'!X648^(1/3))*SIN(('OddsRatio_working_3-way'!Y648+4*PI())/3)</f>
        <v>0.5088197832446244</v>
      </c>
      <c r="AL648" s="11">
        <f>'OddsRatio_working_3-way'!Z648+'OddsRatio_working_3-way'!AF648</f>
        <v>1.0582859854742837</v>
      </c>
      <c r="AM648" s="11">
        <f>'OddsRatio_working_3-way'!AA648+'OddsRatio_working_3-way'!AG648</f>
        <v>-0.70431744747746206</v>
      </c>
      <c r="AN648" s="11">
        <f>'OddsRatio_working_3-way'!AB648+'OddsRatio_working_3-way'!AH648</f>
        <v>-0.35396853799682126</v>
      </c>
      <c r="AO648" s="11">
        <f>'OddsRatio_working_3-way'!AC648+'OddsRatio_working_3-way'!AI648</f>
        <v>0</v>
      </c>
      <c r="AP648" s="11">
        <f>'OddsRatio_working_3-way'!AD648+'OddsRatio_working_3-way'!AJ648</f>
        <v>0</v>
      </c>
      <c r="AQ648" s="11">
        <f>'OddsRatio_working_3-way'!AE648+'OddsRatio_working_3-way'!AK648</f>
        <v>0</v>
      </c>
      <c r="AR648" s="10">
        <f>IF(A648="","",IF(('OddsRatio_working_3-way'!X648=0),IF(Q648&gt;0,-Q648^(1/3),(-Q648)^(1/3)),'OddsRatio_working_3-way'!AL648-'OddsRatio_working_3-way'!R648/3))</f>
        <v>1.0582859854742837</v>
      </c>
      <c r="AS648" s="11">
        <f>IF(('OddsRatio_working_3-way'!X648=0),IF(Q648&gt;0,-Q648^(1/3),(-Q648)^(1/3)),'OddsRatio_working_3-way'!AM648-'OddsRatio_working_3-way'!R648/3)</f>
        <v>-0.70431744747746206</v>
      </c>
      <c r="AT648" s="11">
        <f>IF(('OddsRatio_working_3-way'!X648=0),IF(Q648&gt;0,-Q648^(1/3),(-Q648)^(1/3)),'OddsRatio_working_3-way'!AN648-'OddsRatio_working_3-way'!R648/3)</f>
        <v>-0.35396853799682126</v>
      </c>
      <c r="AU648" s="11">
        <f>IF(('OddsRatio_working_3-way'!X648=0),0,'OddsRatio_working_3-way'!AO648)</f>
        <v>0</v>
      </c>
      <c r="AV648" s="11">
        <f>IF(('OddsRatio_working_3-way'!X648=0),0,'OddsRatio_working_3-way'!AP648)</f>
        <v>0</v>
      </c>
      <c r="AW648" s="11">
        <f>IF(('OddsRatio_working_3-way'!X648=0),0,'OddsRatio_working_3-way'!AQ648)</f>
        <v>0</v>
      </c>
    </row>
    <row r="649" spans="1:49" x14ac:dyDescent="0.2">
      <c r="A649" s="4">
        <f>IF('True_Odds_Calculator_3-way'!A650="","",'True_Odds_Calculator_3-way'!A650)</f>
        <v>3.43</v>
      </c>
      <c r="B649" s="4">
        <f>IF('True_Odds_Calculator_3-way'!B650="","",'True_Odds_Calculator_3-way'!B650)</f>
        <v>3.19</v>
      </c>
      <c r="C649" s="4">
        <f>IF('True_Odds_Calculator_3-way'!C650="","",'True_Odds_Calculator_3-way'!C650)</f>
        <v>2.34</v>
      </c>
      <c r="D649" s="9">
        <f t="shared" si="143"/>
        <v>0.28153963453863323</v>
      </c>
      <c r="E649" s="9">
        <f t="shared" si="144"/>
        <v>0.30304329864692869</v>
      </c>
      <c r="F649" s="9">
        <f t="shared" si="145"/>
        <v>0.41541706681443796</v>
      </c>
      <c r="G649" s="9">
        <f t="shared" si="146"/>
        <v>1.0501636912346779</v>
      </c>
      <c r="H649" s="9">
        <f t="shared" si="147"/>
        <v>3.5518977697002683</v>
      </c>
      <c r="I649" s="9">
        <f t="shared" si="148"/>
        <v>3.2998584838039444</v>
      </c>
      <c r="J649" s="9">
        <f t="shared" si="149"/>
        <v>2.4072193462544678</v>
      </c>
      <c r="K649" s="11">
        <f t="shared" si="150"/>
        <v>0.29154518950437314</v>
      </c>
      <c r="L649" s="11">
        <f t="shared" si="151"/>
        <v>0.31347962382445144</v>
      </c>
      <c r="M649" s="11">
        <f t="shared" si="152"/>
        <v>0.42735042735042739</v>
      </c>
      <c r="N649" s="11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-0.27851880701986254</v>
      </c>
      <c r="O649" s="11">
        <f>0</f>
        <v>0</v>
      </c>
      <c r="P649" s="11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0.23277996536265363</v>
      </c>
      <c r="Q649" s="11">
        <f>2*'OddsRatio_working_3-way'!K649*'OddsRatio_working_3-way'!L649*'OddsRatio_working_3-way'!M649</f>
        <v>7.8114082336460944E-2</v>
      </c>
      <c r="R649" s="11">
        <f t="shared" si="153"/>
        <v>0</v>
      </c>
      <c r="S649" s="11">
        <f t="shared" si="154"/>
        <v>-0.83577826522161203</v>
      </c>
      <c r="T649" s="11">
        <f t="shared" si="155"/>
        <v>-0.28046250510792348</v>
      </c>
      <c r="U649" s="11">
        <f>'OddsRatio_working_3-way'!S649-'OddsRatio_working_3-way'!R649^2/3</f>
        <v>-0.83577826522161203</v>
      </c>
      <c r="V649" s="11">
        <f>'OddsRatio_working_3-way'!S649*'OddsRatio_working_3-way'!R649/3-2*'OddsRatio_working_3-way'!R649^3/27-'OddsRatio_working_3-way'!T649</f>
        <v>0.28046250510792348</v>
      </c>
      <c r="W649" s="11">
        <f>'OddsRatio_working_3-way'!V649^2+4*'OddsRatio_working_3-way'!U649^3/27</f>
        <v>-7.8314899914294356E-3</v>
      </c>
      <c r="X649" s="11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0.14704651199777016</v>
      </c>
      <c r="Y649" s="11">
        <f>IF('OddsRatio_working_3-way'!W649&gt;=0,IF('OddsRatio_working_3-way'!V649+SQRT('OddsRatio_working_3-way'!W649)&gt;0,0,PI()),ACOS('OddsRatio_working_3-way'!V649/(2*'OddsRatio_working_3-way'!X649)))</f>
        <v>0.30564735765361384</v>
      </c>
      <c r="Z649" s="11">
        <f>'OddsRatio_working_3-way'!X649^(1/3)*COS('OddsRatio_working_3-way'!Y649/3)</f>
        <v>0.52508184561733906</v>
      </c>
      <c r="AA649" s="11">
        <f>'OddsRatio_working_3-way'!X649^(1/3)*COS(('OddsRatio_working_3-way'!Y649+2*PI())/3)</f>
        <v>-0.30903132889121282</v>
      </c>
      <c r="AB649" s="11">
        <f>'OddsRatio_working_3-way'!X649^(1/3)*COS(('OddsRatio_working_3-way'!Y649+4*PI())/3)</f>
        <v>-0.2160505167261261</v>
      </c>
      <c r="AC649" s="11">
        <f>'OddsRatio_working_3-way'!X649^(1/3)*SIN('OddsRatio_working_3-way'!Y649/3)</f>
        <v>5.3682496932982833E-2</v>
      </c>
      <c r="AD649" s="11">
        <f>'OddsRatio_working_3-way'!X649^(1/3)*SIN(('OddsRatio_working_3-way'!Y649+2*PI())/3)</f>
        <v>0.42789296890414291</v>
      </c>
      <c r="AE649" s="11">
        <f>'OddsRatio_working_3-way'!X649^(1/3)*SIN(('OddsRatio_working_3-way'!Y649+4*PI())/3)</f>
        <v>-0.48157546583712574</v>
      </c>
      <c r="AF649" s="11">
        <f>-'OddsRatio_working_3-way'!U649/(3*'OddsRatio_working_3-way'!X649^(1/3))*COS(('OddsRatio_working_3-way'!Y649)/3)</f>
        <v>0.52508184561733895</v>
      </c>
      <c r="AG649" s="11">
        <f>-'OddsRatio_working_3-way'!U649/(3*'OddsRatio_working_3-way'!X649^(1/3))*COS(('OddsRatio_working_3-way'!Y649+2*PI())/3)</f>
        <v>-0.30903132889121276</v>
      </c>
      <c r="AH649" s="11">
        <f>-'OddsRatio_working_3-way'!U649/(3*'OddsRatio_working_3-way'!X649^(1/3))*COS(('OddsRatio_working_3-way'!Y649+4*PI())/3)</f>
        <v>-0.21605051672612605</v>
      </c>
      <c r="AI649" s="11">
        <f>'OddsRatio_working_3-way'!U649/(3*'OddsRatio_working_3-way'!X649^(1/3))*SIN(('OddsRatio_working_3-way'!Y649)/3)</f>
        <v>-5.3682496932982826E-2</v>
      </c>
      <c r="AJ649" s="11">
        <f>'OddsRatio_working_3-way'!U649/(3*'OddsRatio_working_3-way'!X649^(1/3))*SIN(('OddsRatio_working_3-way'!Y649+2*PI())/3)</f>
        <v>-0.4278929689041428</v>
      </c>
      <c r="AK649" s="11">
        <f>'OddsRatio_working_3-way'!U649/(3*'OddsRatio_working_3-way'!X649^(1/3))*SIN(('OddsRatio_working_3-way'!Y649+4*PI())/3)</f>
        <v>0.48157546583712563</v>
      </c>
      <c r="AL649" s="11">
        <f>'OddsRatio_working_3-way'!Z649+'OddsRatio_working_3-way'!AF649</f>
        <v>1.0501636912346779</v>
      </c>
      <c r="AM649" s="11">
        <f>'OddsRatio_working_3-way'!AA649+'OddsRatio_working_3-way'!AG649</f>
        <v>-0.61806265778242553</v>
      </c>
      <c r="AN649" s="11">
        <f>'OddsRatio_working_3-way'!AB649+'OddsRatio_working_3-way'!AH649</f>
        <v>-0.43210103345225215</v>
      </c>
      <c r="AO649" s="11">
        <f>'OddsRatio_working_3-way'!AC649+'OddsRatio_working_3-way'!AI649</f>
        <v>0</v>
      </c>
      <c r="AP649" s="11">
        <f>'OddsRatio_working_3-way'!AD649+'OddsRatio_working_3-way'!AJ649</f>
        <v>0</v>
      </c>
      <c r="AQ649" s="11">
        <f>'OddsRatio_working_3-way'!AE649+'OddsRatio_working_3-way'!AK649</f>
        <v>0</v>
      </c>
      <c r="AR649" s="10">
        <f>IF(A649="","",IF(('OddsRatio_working_3-way'!X649=0),IF(Q649&gt;0,-Q649^(1/3),(-Q649)^(1/3)),'OddsRatio_working_3-way'!AL649-'OddsRatio_working_3-way'!R649/3))</f>
        <v>1.0501636912346779</v>
      </c>
      <c r="AS649" s="11">
        <f>IF(('OddsRatio_working_3-way'!X649=0),IF(Q649&gt;0,-Q649^(1/3),(-Q649)^(1/3)),'OddsRatio_working_3-way'!AM649-'OddsRatio_working_3-way'!R649/3)</f>
        <v>-0.61806265778242553</v>
      </c>
      <c r="AT649" s="11">
        <f>IF(('OddsRatio_working_3-way'!X649=0),IF(Q649&gt;0,-Q649^(1/3),(-Q649)^(1/3)),'OddsRatio_working_3-way'!AN649-'OddsRatio_working_3-way'!R649/3)</f>
        <v>-0.43210103345225215</v>
      </c>
      <c r="AU649" s="11">
        <f>IF(('OddsRatio_working_3-way'!X649=0),0,'OddsRatio_working_3-way'!AO649)</f>
        <v>0</v>
      </c>
      <c r="AV649" s="11">
        <f>IF(('OddsRatio_working_3-way'!X649=0),0,'OddsRatio_working_3-way'!AP649)</f>
        <v>0</v>
      </c>
      <c r="AW649" s="11">
        <f>IF(('OddsRatio_working_3-way'!X649=0),0,'OddsRatio_working_3-way'!AQ649)</f>
        <v>0</v>
      </c>
    </row>
    <row r="650" spans="1:49" x14ac:dyDescent="0.2">
      <c r="A650" s="4">
        <f>IF('True_Odds_Calculator_3-way'!A651="","",'True_Odds_Calculator_3-way'!A651)</f>
        <v>3.87</v>
      </c>
      <c r="B650" s="4">
        <f>IF('True_Odds_Calculator_3-way'!B651="","",'True_Odds_Calculator_3-way'!B651)</f>
        <v>3.56</v>
      </c>
      <c r="C650" s="4">
        <f>IF('True_Odds_Calculator_3-way'!C651="","",'True_Odds_Calculator_3-way'!C651)</f>
        <v>2.02</v>
      </c>
      <c r="D650" s="9">
        <f t="shared" si="143"/>
        <v>0.24822556362031933</v>
      </c>
      <c r="E650" s="9">
        <f t="shared" si="144"/>
        <v>0.27016340390511634</v>
      </c>
      <c r="F650" s="9">
        <f t="shared" si="145"/>
        <v>0.48161103247456438</v>
      </c>
      <c r="G650" s="9">
        <f t="shared" si="146"/>
        <v>1.0552592106430922</v>
      </c>
      <c r="H650" s="9">
        <f t="shared" si="147"/>
        <v>4.0285939345456745</v>
      </c>
      <c r="I650" s="9">
        <f t="shared" si="148"/>
        <v>3.7014635792463157</v>
      </c>
      <c r="J650" s="9">
        <f t="shared" si="149"/>
        <v>2.076364394855954</v>
      </c>
      <c r="K650" s="11">
        <f t="shared" si="150"/>
        <v>0.25839793281653745</v>
      </c>
      <c r="L650" s="11">
        <f t="shared" si="151"/>
        <v>0.2808988764044944</v>
      </c>
      <c r="M650" s="11">
        <f t="shared" si="152"/>
        <v>0.49504950495049505</v>
      </c>
      <c r="N650" s="11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-0.26928347394446794</v>
      </c>
      <c r="O650" s="11">
        <f>0</f>
        <v>0</v>
      </c>
      <c r="P650" s="11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0.23176474950865872</v>
      </c>
      <c r="Q650" s="11">
        <f>2*'OddsRatio_working_3-way'!K650*'OddsRatio_working_3-way'!L650*'OddsRatio_working_3-way'!M650</f>
        <v>7.1865038607336049E-2</v>
      </c>
      <c r="R650" s="11">
        <f t="shared" si="153"/>
        <v>0</v>
      </c>
      <c r="S650" s="11">
        <f t="shared" si="154"/>
        <v>-0.86067201270752181</v>
      </c>
      <c r="T650" s="11">
        <f t="shared" si="155"/>
        <v>-0.26687504270000678</v>
      </c>
      <c r="U650" s="11">
        <f>'OddsRatio_working_3-way'!S650-'OddsRatio_working_3-way'!R650^2/3</f>
        <v>-0.86067201270752181</v>
      </c>
      <c r="V650" s="11">
        <f>'OddsRatio_working_3-way'!S650*'OddsRatio_working_3-way'!R650/3-2*'OddsRatio_working_3-way'!R650^3/27-'OddsRatio_working_3-way'!T650</f>
        <v>0.26687504270000678</v>
      </c>
      <c r="W650" s="11">
        <f>'OddsRatio_working_3-way'!V650^2+4*'OddsRatio_working_3-way'!U650^3/27</f>
        <v>-2.3229300803086605E-2</v>
      </c>
      <c r="X650" s="11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0.15366488637552908</v>
      </c>
      <c r="Y650" s="11">
        <f>IF('OddsRatio_working_3-way'!W650&gt;=0,IF('OddsRatio_working_3-way'!V650+SQRT('OddsRatio_working_3-way'!W650)&gt;0,0,PI()),ACOS('OddsRatio_working_3-way'!V650/(2*'OddsRatio_working_3-way'!X650)))</f>
        <v>0.51889635103633314</v>
      </c>
      <c r="Z650" s="11">
        <f>'OddsRatio_working_3-way'!X650^(1/3)*COS('OddsRatio_working_3-way'!Y650/3)</f>
        <v>0.52762960532154612</v>
      </c>
      <c r="AA650" s="11">
        <f>'OddsRatio_working_3-way'!X650^(1/3)*COS(('OddsRatio_working_3-way'!Y650+2*PI())/3)</f>
        <v>-0.34364745805975511</v>
      </c>
      <c r="AB650" s="11">
        <f>'OddsRatio_working_3-way'!X650^(1/3)*COS(('OddsRatio_working_3-way'!Y650+4*PI())/3)</f>
        <v>-0.18398214726179138</v>
      </c>
      <c r="AC650" s="11">
        <f>'OddsRatio_working_3-way'!X650^(1/3)*SIN('OddsRatio_working_3-way'!Y650/3)</f>
        <v>9.2182810169449861E-2</v>
      </c>
      <c r="AD650" s="11">
        <f>'OddsRatio_working_3-way'!X650^(1/3)*SIN(('OddsRatio_working_3-way'!Y650+2*PI())/3)</f>
        <v>0.41084923691249103</v>
      </c>
      <c r="AE650" s="11">
        <f>'OddsRatio_working_3-way'!X650^(1/3)*SIN(('OddsRatio_working_3-way'!Y650+4*PI())/3)</f>
        <v>-0.50303204708194071</v>
      </c>
      <c r="AF650" s="11">
        <f>-'OddsRatio_working_3-way'!U650/(3*'OddsRatio_working_3-way'!X650^(1/3))*COS(('OddsRatio_working_3-way'!Y650)/3)</f>
        <v>0.52762960532154601</v>
      </c>
      <c r="AG650" s="11">
        <f>-'OddsRatio_working_3-way'!U650/(3*'OddsRatio_working_3-way'!X650^(1/3))*COS(('OddsRatio_working_3-way'!Y650+2*PI())/3)</f>
        <v>-0.343647458059755</v>
      </c>
      <c r="AH650" s="11">
        <f>-'OddsRatio_working_3-way'!U650/(3*'OddsRatio_working_3-way'!X650^(1/3))*COS(('OddsRatio_working_3-way'!Y650+4*PI())/3)</f>
        <v>-0.18398214726179132</v>
      </c>
      <c r="AI650" s="11">
        <f>'OddsRatio_working_3-way'!U650/(3*'OddsRatio_working_3-way'!X650^(1/3))*SIN(('OddsRatio_working_3-way'!Y650)/3)</f>
        <v>-9.2182810169449833E-2</v>
      </c>
      <c r="AJ650" s="11">
        <f>'OddsRatio_working_3-way'!U650/(3*'OddsRatio_working_3-way'!X650^(1/3))*SIN(('OddsRatio_working_3-way'!Y650+2*PI())/3)</f>
        <v>-0.41084923691249098</v>
      </c>
      <c r="AK650" s="11">
        <f>'OddsRatio_working_3-way'!U650/(3*'OddsRatio_working_3-way'!X650^(1/3))*SIN(('OddsRatio_working_3-way'!Y650+4*PI())/3)</f>
        <v>0.5030320470819406</v>
      </c>
      <c r="AL650" s="11">
        <f>'OddsRatio_working_3-way'!Z650+'OddsRatio_working_3-way'!AF650</f>
        <v>1.0552592106430922</v>
      </c>
      <c r="AM650" s="11">
        <f>'OddsRatio_working_3-way'!AA650+'OddsRatio_working_3-way'!AG650</f>
        <v>-0.6872949161195101</v>
      </c>
      <c r="AN650" s="11">
        <f>'OddsRatio_working_3-way'!AB650+'OddsRatio_working_3-way'!AH650</f>
        <v>-0.3679642945235827</v>
      </c>
      <c r="AO650" s="11">
        <f>'OddsRatio_working_3-way'!AC650+'OddsRatio_working_3-way'!AI650</f>
        <v>0</v>
      </c>
      <c r="AP650" s="11">
        <f>'OddsRatio_working_3-way'!AD650+'OddsRatio_working_3-way'!AJ650</f>
        <v>0</v>
      </c>
      <c r="AQ650" s="11">
        <f>'OddsRatio_working_3-way'!AE650+'OddsRatio_working_3-way'!AK650</f>
        <v>0</v>
      </c>
      <c r="AR650" s="10">
        <f>IF(A650="","",IF(('OddsRatio_working_3-way'!X650=0),IF(Q650&gt;0,-Q650^(1/3),(-Q650)^(1/3)),'OddsRatio_working_3-way'!AL650-'OddsRatio_working_3-way'!R650/3))</f>
        <v>1.0552592106430922</v>
      </c>
      <c r="AS650" s="11">
        <f>IF(('OddsRatio_working_3-way'!X650=0),IF(Q650&gt;0,-Q650^(1/3),(-Q650)^(1/3)),'OddsRatio_working_3-way'!AM650-'OddsRatio_working_3-way'!R650/3)</f>
        <v>-0.6872949161195101</v>
      </c>
      <c r="AT650" s="11">
        <f>IF(('OddsRatio_working_3-way'!X650=0),IF(Q650&gt;0,-Q650^(1/3),(-Q650)^(1/3)),'OddsRatio_working_3-way'!AN650-'OddsRatio_working_3-way'!R650/3)</f>
        <v>-0.3679642945235827</v>
      </c>
      <c r="AU650" s="11">
        <f>IF(('OddsRatio_working_3-way'!X650=0),0,'OddsRatio_working_3-way'!AO650)</f>
        <v>0</v>
      </c>
      <c r="AV650" s="11">
        <f>IF(('OddsRatio_working_3-way'!X650=0),0,'OddsRatio_working_3-way'!AP650)</f>
        <v>0</v>
      </c>
      <c r="AW650" s="11">
        <f>IF(('OddsRatio_working_3-way'!X650=0),0,'OddsRatio_working_3-way'!AQ650)</f>
        <v>0</v>
      </c>
    </row>
    <row r="651" spans="1:49" x14ac:dyDescent="0.2">
      <c r="A651" s="4">
        <f>IF('True_Odds_Calculator_3-way'!A652="","",'True_Odds_Calculator_3-way'!A652)</f>
        <v>2.2200000000000002</v>
      </c>
      <c r="B651" s="4">
        <f>IF('True_Odds_Calculator_3-way'!B652="","",'True_Odds_Calculator_3-way'!B652)</f>
        <v>3.34</v>
      </c>
      <c r="C651" s="4">
        <f>IF('True_Odds_Calculator_3-way'!C652="","",'True_Odds_Calculator_3-way'!C652)</f>
        <v>3.51</v>
      </c>
      <c r="D651" s="9">
        <f t="shared" si="143"/>
        <v>0.4373687236801771</v>
      </c>
      <c r="E651" s="9">
        <f t="shared" si="144"/>
        <v>0.28840402107950563</v>
      </c>
      <c r="F651" s="9">
        <f t="shared" si="145"/>
        <v>0.27422725524031749</v>
      </c>
      <c r="G651" s="9">
        <f t="shared" si="146"/>
        <v>1.0544265109559139</v>
      </c>
      <c r="H651" s="9">
        <f t="shared" si="147"/>
        <v>2.2864003433662146</v>
      </c>
      <c r="I651" s="9">
        <f t="shared" si="148"/>
        <v>3.4673580356368383</v>
      </c>
      <c r="J651" s="9">
        <f t="shared" si="149"/>
        <v>3.6466105424993431</v>
      </c>
      <c r="K651" s="11">
        <f t="shared" si="150"/>
        <v>0.4504504504504504</v>
      </c>
      <c r="L651" s="11">
        <f t="shared" si="151"/>
        <v>0.29940119760479045</v>
      </c>
      <c r="M651" s="11">
        <f t="shared" si="152"/>
        <v>0.28490028490028491</v>
      </c>
      <c r="N651" s="11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-0.27532322741903581</v>
      </c>
      <c r="O651" s="11">
        <f>0</f>
        <v>0</v>
      </c>
      <c r="P651" s="11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0.23322877614294774</v>
      </c>
      <c r="Q651" s="11">
        <f>2*'OddsRatio_working_3-way'!K651*'OddsRatio_working_3-way'!L651*'OddsRatio_working_3-way'!M651</f>
        <v>7.6846384231613774E-2</v>
      </c>
      <c r="R651" s="11">
        <f t="shared" si="153"/>
        <v>0</v>
      </c>
      <c r="S651" s="11">
        <f t="shared" si="154"/>
        <v>-0.84710897198651081</v>
      </c>
      <c r="T651" s="11">
        <f t="shared" si="155"/>
        <v>-0.27911333508616509</v>
      </c>
      <c r="U651" s="11">
        <f>'OddsRatio_working_3-way'!S651-'OddsRatio_working_3-way'!R651^2/3</f>
        <v>-0.84710897198651081</v>
      </c>
      <c r="V651" s="11">
        <f>'OddsRatio_working_3-way'!S651*'OddsRatio_working_3-way'!R651/3-2*'OddsRatio_working_3-way'!R651^3/27-'OddsRatio_working_3-way'!T651</f>
        <v>0.27911333508616509</v>
      </c>
      <c r="W651" s="11">
        <f>'OddsRatio_working_3-way'!V651^2+4*'OddsRatio_working_3-way'!U651^3/27</f>
        <v>-1.2152040344042769E-2</v>
      </c>
      <c r="X651" s="11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0.15004690447237212</v>
      </c>
      <c r="Y651" s="11">
        <f>IF('OddsRatio_working_3-way'!W651&gt;=0,IF('OddsRatio_working_3-way'!V651+SQRT('OddsRatio_working_3-way'!W651)&gt;0,0,PI()),ACOS('OddsRatio_working_3-way'!V651/(2*'OddsRatio_working_3-way'!X651)))</f>
        <v>0.37614685468006792</v>
      </c>
      <c r="Z651" s="11">
        <f>'OddsRatio_working_3-way'!X651^(1/3)*COS('OddsRatio_working_3-way'!Y651/3)</f>
        <v>0.52721325547795705</v>
      </c>
      <c r="AA651" s="11">
        <f>'OddsRatio_working_3-way'!X651^(1/3)*COS(('OddsRatio_working_3-way'!Y651+2*PI())/3)</f>
        <v>-0.32115556719817728</v>
      </c>
      <c r="AB651" s="11">
        <f>'OddsRatio_working_3-way'!X651^(1/3)*COS(('OddsRatio_working_3-way'!Y651+4*PI())/3)</f>
        <v>-0.20605768827977983</v>
      </c>
      <c r="AC651" s="11">
        <f>'OddsRatio_working_3-way'!X651^(1/3)*SIN('OddsRatio_working_3-way'!Y651/3)</f>
        <v>6.6451791376691854E-2</v>
      </c>
      <c r="AD651" s="11">
        <f>'OddsRatio_working_3-way'!X651^(1/3)*SIN(('OddsRatio_working_3-way'!Y651+2*PI())/3)</f>
        <v>0.42335417676746023</v>
      </c>
      <c r="AE651" s="11">
        <f>'OddsRatio_working_3-way'!X651^(1/3)*SIN(('OddsRatio_working_3-way'!Y651+4*PI())/3)</f>
        <v>-0.489805968144152</v>
      </c>
      <c r="AF651" s="11">
        <f>-'OddsRatio_working_3-way'!U651/(3*'OddsRatio_working_3-way'!X651^(1/3))*COS(('OddsRatio_working_3-way'!Y651)/3)</f>
        <v>0.52721325547795694</v>
      </c>
      <c r="AG651" s="11">
        <f>-'OddsRatio_working_3-way'!U651/(3*'OddsRatio_working_3-way'!X651^(1/3))*COS(('OddsRatio_working_3-way'!Y651+2*PI())/3)</f>
        <v>-0.32115556719817723</v>
      </c>
      <c r="AH651" s="11">
        <f>-'OddsRatio_working_3-way'!U651/(3*'OddsRatio_working_3-way'!X651^(1/3))*COS(('OddsRatio_working_3-way'!Y651+4*PI())/3)</f>
        <v>-0.20605768827977977</v>
      </c>
      <c r="AI651" s="11">
        <f>'OddsRatio_working_3-way'!U651/(3*'OddsRatio_working_3-way'!X651^(1/3))*SIN(('OddsRatio_working_3-way'!Y651)/3)</f>
        <v>-6.6451791376691841E-2</v>
      </c>
      <c r="AJ651" s="11">
        <f>'OddsRatio_working_3-way'!U651/(3*'OddsRatio_working_3-way'!X651^(1/3))*SIN(('OddsRatio_working_3-way'!Y651+2*PI())/3)</f>
        <v>-0.42335417676746012</v>
      </c>
      <c r="AK651" s="11">
        <f>'OddsRatio_working_3-way'!U651/(3*'OddsRatio_working_3-way'!X651^(1/3))*SIN(('OddsRatio_working_3-way'!Y651+4*PI())/3)</f>
        <v>0.48980596814415189</v>
      </c>
      <c r="AL651" s="11">
        <f>'OddsRatio_working_3-way'!Z651+'OddsRatio_working_3-way'!AF651</f>
        <v>1.0544265109559139</v>
      </c>
      <c r="AM651" s="11">
        <f>'OddsRatio_working_3-way'!AA651+'OddsRatio_working_3-way'!AG651</f>
        <v>-0.64231113439635457</v>
      </c>
      <c r="AN651" s="11">
        <f>'OddsRatio_working_3-way'!AB651+'OddsRatio_working_3-way'!AH651</f>
        <v>-0.4121153765595596</v>
      </c>
      <c r="AO651" s="11">
        <f>'OddsRatio_working_3-way'!AC651+'OddsRatio_working_3-way'!AI651</f>
        <v>0</v>
      </c>
      <c r="AP651" s="11">
        <f>'OddsRatio_working_3-way'!AD651+'OddsRatio_working_3-way'!AJ651</f>
        <v>0</v>
      </c>
      <c r="AQ651" s="11">
        <f>'OddsRatio_working_3-way'!AE651+'OddsRatio_working_3-way'!AK651</f>
        <v>0</v>
      </c>
      <c r="AR651" s="10">
        <f>IF(A651="","",IF(('OddsRatio_working_3-way'!X651=0),IF(Q651&gt;0,-Q651^(1/3),(-Q651)^(1/3)),'OddsRatio_working_3-way'!AL651-'OddsRatio_working_3-way'!R651/3))</f>
        <v>1.0544265109559139</v>
      </c>
      <c r="AS651" s="11">
        <f>IF(('OddsRatio_working_3-way'!X651=0),IF(Q651&gt;0,-Q651^(1/3),(-Q651)^(1/3)),'OddsRatio_working_3-way'!AM651-'OddsRatio_working_3-way'!R651/3)</f>
        <v>-0.64231113439635457</v>
      </c>
      <c r="AT651" s="11">
        <f>IF(('OddsRatio_working_3-way'!X651=0),IF(Q651&gt;0,-Q651^(1/3),(-Q651)^(1/3)),'OddsRatio_working_3-way'!AN651-'OddsRatio_working_3-way'!R651/3)</f>
        <v>-0.4121153765595596</v>
      </c>
      <c r="AU651" s="11">
        <f>IF(('OddsRatio_working_3-way'!X651=0),0,'OddsRatio_working_3-way'!AO651)</f>
        <v>0</v>
      </c>
      <c r="AV651" s="11">
        <f>IF(('OddsRatio_working_3-way'!X651=0),0,'OddsRatio_working_3-way'!AP651)</f>
        <v>0</v>
      </c>
      <c r="AW651" s="11">
        <f>IF(('OddsRatio_working_3-way'!X651=0),0,'OddsRatio_working_3-way'!AQ651)</f>
        <v>0</v>
      </c>
    </row>
    <row r="652" spans="1:49" x14ac:dyDescent="0.2">
      <c r="A652" s="4">
        <f>IF('True_Odds_Calculator_3-way'!A653="","",'True_Odds_Calculator_3-way'!A653)</f>
        <v>2.57</v>
      </c>
      <c r="B652" s="4">
        <f>IF('True_Odds_Calculator_3-way'!B653="","",'True_Odds_Calculator_3-way'!B653)</f>
        <v>3.33</v>
      </c>
      <c r="C652" s="4">
        <f>IF('True_Odds_Calculator_3-way'!C653="","",'True_Odds_Calculator_3-way'!C653)</f>
        <v>2.91</v>
      </c>
      <c r="D652" s="9">
        <f t="shared" si="143"/>
        <v>0.37741447452421018</v>
      </c>
      <c r="E652" s="9">
        <f t="shared" si="144"/>
        <v>0.29001119595732749</v>
      </c>
      <c r="F652" s="9">
        <f t="shared" si="145"/>
        <v>0.33257432951846255</v>
      </c>
      <c r="G652" s="9">
        <f t="shared" si="146"/>
        <v>1.0507050388353094</v>
      </c>
      <c r="H652" s="9">
        <f t="shared" si="147"/>
        <v>2.6496069109714355</v>
      </c>
      <c r="I652" s="9">
        <f t="shared" si="148"/>
        <v>3.4481427404862703</v>
      </c>
      <c r="J652" s="9">
        <f t="shared" si="149"/>
        <v>3.0068466241754415</v>
      </c>
      <c r="K652" s="11">
        <f t="shared" si="150"/>
        <v>0.38910505836575876</v>
      </c>
      <c r="L652" s="11">
        <f t="shared" si="151"/>
        <v>0.3003003003003003</v>
      </c>
      <c r="M652" s="11">
        <f t="shared" si="152"/>
        <v>0.3436426116838488</v>
      </c>
      <c r="N652" s="11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-0.28055537586605828</v>
      </c>
      <c r="O652" s="11">
        <f>0</f>
        <v>0</v>
      </c>
      <c r="P652" s="11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0.23329519097500162</v>
      </c>
      <c r="Q652" s="11">
        <f>2*'OddsRatio_working_3-way'!K652*'OddsRatio_working_3-way'!L652*'OddsRatio_working_3-way'!M652</f>
        <v>8.0308155240964421E-2</v>
      </c>
      <c r="R652" s="11">
        <f t="shared" si="153"/>
        <v>0</v>
      </c>
      <c r="S652" s="11">
        <f t="shared" si="154"/>
        <v>-0.83154774794399433</v>
      </c>
      <c r="T652" s="11">
        <f t="shared" si="155"/>
        <v>-0.28624707330257981</v>
      </c>
      <c r="U652" s="11">
        <f>'OddsRatio_working_3-way'!S652-'OddsRatio_working_3-way'!R652^2/3</f>
        <v>-0.83154774794399433</v>
      </c>
      <c r="V652" s="11">
        <f>'OddsRatio_working_3-way'!S652*'OddsRatio_working_3-way'!R652/3-2*'OddsRatio_working_3-way'!R652^3/27-'OddsRatio_working_3-way'!T652</f>
        <v>0.28624707330257981</v>
      </c>
      <c r="W652" s="11">
        <f>'OddsRatio_working_3-way'!V652^2+4*'OddsRatio_working_3-way'!U652^3/27</f>
        <v>-3.2465684683043033E-3</v>
      </c>
      <c r="X652" s="11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0.14593145260926171</v>
      </c>
      <c r="Y652" s="11">
        <f>IF('OddsRatio_working_3-way'!W652&gt;=0,IF('OddsRatio_working_3-way'!V652+SQRT('OddsRatio_working_3-way'!W652)&gt;0,0,PI()),ACOS('OddsRatio_working_3-way'!V652/(2*'OddsRatio_working_3-way'!X652)))</f>
        <v>0.19648591984735853</v>
      </c>
      <c r="Z652" s="11">
        <f>'OddsRatio_working_3-way'!X652^(1/3)*COS('OddsRatio_working_3-way'!Y652/3)</f>
        <v>0.52535251941765482</v>
      </c>
      <c r="AA652" s="11">
        <f>'OddsRatio_working_3-way'!X652^(1/3)*COS(('OddsRatio_working_3-way'!Y652+2*PI())/3)</f>
        <v>-0.29251725067998297</v>
      </c>
      <c r="AB652" s="11">
        <f>'OddsRatio_working_3-way'!X652^(1/3)*COS(('OddsRatio_working_3-way'!Y652+4*PI())/3)</f>
        <v>-0.23283526873767191</v>
      </c>
      <c r="AC652" s="11">
        <f>'OddsRatio_working_3-way'!X652^(1/3)*SIN('OddsRatio_working_3-way'!Y652/3)</f>
        <v>3.4457408340163753E-2</v>
      </c>
      <c r="AD652" s="11">
        <f>'OddsRatio_working_3-way'!X652^(1/3)*SIN(('OddsRatio_working_3-way'!Y652+2*PI())/3)</f>
        <v>0.43773992358776476</v>
      </c>
      <c r="AE652" s="11">
        <f>'OddsRatio_working_3-way'!X652^(1/3)*SIN(('OddsRatio_working_3-way'!Y652+4*PI())/3)</f>
        <v>-0.47219733192792845</v>
      </c>
      <c r="AF652" s="11">
        <f>-'OddsRatio_working_3-way'!U652/(3*'OddsRatio_working_3-way'!X652^(1/3))*COS(('OddsRatio_working_3-way'!Y652)/3)</f>
        <v>0.52535251941765471</v>
      </c>
      <c r="AG652" s="11">
        <f>-'OddsRatio_working_3-way'!U652/(3*'OddsRatio_working_3-way'!X652^(1/3))*COS(('OddsRatio_working_3-way'!Y652+2*PI())/3)</f>
        <v>-0.29251725067998291</v>
      </c>
      <c r="AH652" s="11">
        <f>-'OddsRatio_working_3-way'!U652/(3*'OddsRatio_working_3-way'!X652^(1/3))*COS(('OddsRatio_working_3-way'!Y652+4*PI())/3)</f>
        <v>-0.23283526873767188</v>
      </c>
      <c r="AI652" s="11">
        <f>'OddsRatio_working_3-way'!U652/(3*'OddsRatio_working_3-way'!X652^(1/3))*SIN(('OddsRatio_working_3-way'!Y652)/3)</f>
        <v>-3.4457408340163746E-2</v>
      </c>
      <c r="AJ652" s="11">
        <f>'OddsRatio_working_3-way'!U652/(3*'OddsRatio_working_3-way'!X652^(1/3))*SIN(('OddsRatio_working_3-way'!Y652+2*PI())/3)</f>
        <v>-0.4377399235877647</v>
      </c>
      <c r="AK652" s="11">
        <f>'OddsRatio_working_3-way'!U652/(3*'OddsRatio_working_3-way'!X652^(1/3))*SIN(('OddsRatio_working_3-way'!Y652+4*PI())/3)</f>
        <v>0.47219733192792834</v>
      </c>
      <c r="AL652" s="11">
        <f>'OddsRatio_working_3-way'!Z652+'OddsRatio_working_3-way'!AF652</f>
        <v>1.0507050388353094</v>
      </c>
      <c r="AM652" s="11">
        <f>'OddsRatio_working_3-way'!AA652+'OddsRatio_working_3-way'!AG652</f>
        <v>-0.58503450135996582</v>
      </c>
      <c r="AN652" s="11">
        <f>'OddsRatio_working_3-way'!AB652+'OddsRatio_working_3-way'!AH652</f>
        <v>-0.46567053747534382</v>
      </c>
      <c r="AO652" s="11">
        <f>'OddsRatio_working_3-way'!AC652+'OddsRatio_working_3-way'!AI652</f>
        <v>0</v>
      </c>
      <c r="AP652" s="11">
        <f>'OddsRatio_working_3-way'!AD652+'OddsRatio_working_3-way'!AJ652</f>
        <v>0</v>
      </c>
      <c r="AQ652" s="11">
        <f>'OddsRatio_working_3-way'!AE652+'OddsRatio_working_3-way'!AK652</f>
        <v>0</v>
      </c>
      <c r="AR652" s="10">
        <f>IF(A652="","",IF(('OddsRatio_working_3-way'!X652=0),IF(Q652&gt;0,-Q652^(1/3),(-Q652)^(1/3)),'OddsRatio_working_3-way'!AL652-'OddsRatio_working_3-way'!R652/3))</f>
        <v>1.0507050388353094</v>
      </c>
      <c r="AS652" s="11">
        <f>IF(('OddsRatio_working_3-way'!X652=0),IF(Q652&gt;0,-Q652^(1/3),(-Q652)^(1/3)),'OddsRatio_working_3-way'!AM652-'OddsRatio_working_3-way'!R652/3)</f>
        <v>-0.58503450135996582</v>
      </c>
      <c r="AT652" s="11">
        <f>IF(('OddsRatio_working_3-way'!X652=0),IF(Q652&gt;0,-Q652^(1/3),(-Q652)^(1/3)),'OddsRatio_working_3-way'!AN652-'OddsRatio_working_3-way'!R652/3)</f>
        <v>-0.46567053747534382</v>
      </c>
      <c r="AU652" s="11">
        <f>IF(('OddsRatio_working_3-way'!X652=0),0,'OddsRatio_working_3-way'!AO652)</f>
        <v>0</v>
      </c>
      <c r="AV652" s="11">
        <f>IF(('OddsRatio_working_3-way'!X652=0),0,'OddsRatio_working_3-way'!AP652)</f>
        <v>0</v>
      </c>
      <c r="AW652" s="11">
        <f>IF(('OddsRatio_working_3-way'!X652=0),0,'OddsRatio_working_3-way'!AQ652)</f>
        <v>0</v>
      </c>
    </row>
    <row r="653" spans="1:49" x14ac:dyDescent="0.2">
      <c r="A653" s="4">
        <f>IF('True_Odds_Calculator_3-way'!A654="","",'True_Odds_Calculator_3-way'!A654)</f>
        <v>2.11</v>
      </c>
      <c r="B653" s="4">
        <f>IF('True_Odds_Calculator_3-way'!B654="","",'True_Odds_Calculator_3-way'!B654)</f>
        <v>3.4</v>
      </c>
      <c r="C653" s="4">
        <f>IF('True_Odds_Calculator_3-way'!C654="","",'True_Odds_Calculator_3-way'!C654)</f>
        <v>3.76</v>
      </c>
      <c r="D653" s="9">
        <f t="shared" si="143"/>
        <v>0.46085085046299945</v>
      </c>
      <c r="E653" s="9">
        <f t="shared" si="144"/>
        <v>0.28332526347874826</v>
      </c>
      <c r="F653" s="9">
        <f t="shared" si="145"/>
        <v>0.25582388605825218</v>
      </c>
      <c r="G653" s="9">
        <f t="shared" si="146"/>
        <v>1.0539634548788483</v>
      </c>
      <c r="H653" s="9">
        <f t="shared" si="147"/>
        <v>2.1698994349155214</v>
      </c>
      <c r="I653" s="9">
        <f t="shared" si="148"/>
        <v>3.5295122917092363</v>
      </c>
      <c r="J653" s="9">
        <f t="shared" si="149"/>
        <v>3.9089391354656216</v>
      </c>
      <c r="K653" s="11">
        <f t="shared" si="150"/>
        <v>0.47393364928909953</v>
      </c>
      <c r="L653" s="11">
        <f t="shared" si="151"/>
        <v>0.29411764705882354</v>
      </c>
      <c r="M653" s="11">
        <f t="shared" si="152"/>
        <v>0.26595744680851063</v>
      </c>
      <c r="N653" s="11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-0.27258006156985326</v>
      </c>
      <c r="O653" s="11">
        <f>0</f>
        <v>0</v>
      </c>
      <c r="P653" s="11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0.23244399100771701</v>
      </c>
      <c r="Q653" s="11">
        <f>2*'OddsRatio_working_3-way'!K653*'OddsRatio_working_3-way'!L653*'OddsRatio_working_3-way'!M653</f>
        <v>7.4144813718570013E-2</v>
      </c>
      <c r="R653" s="11">
        <f t="shared" si="153"/>
        <v>0</v>
      </c>
      <c r="S653" s="11">
        <f t="shared" si="154"/>
        <v>-0.85275492884188564</v>
      </c>
      <c r="T653" s="11">
        <f t="shared" si="155"/>
        <v>-0.27201114157635903</v>
      </c>
      <c r="U653" s="11">
        <f>'OddsRatio_working_3-way'!S653-'OddsRatio_working_3-way'!R653^2/3</f>
        <v>-0.85275492884188564</v>
      </c>
      <c r="V653" s="11">
        <f>'OddsRatio_working_3-way'!S653*'OddsRatio_working_3-way'!R653/3-2*'OddsRatio_working_3-way'!R653^3/27-'OddsRatio_working_3-way'!T653</f>
        <v>0.27201114157635903</v>
      </c>
      <c r="W653" s="11">
        <f>'OddsRatio_working_3-way'!V653^2+4*'OddsRatio_working_3-way'!U653^3/27</f>
        <v>-1.7878928893532139E-2</v>
      </c>
      <c r="X653" s="11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0.15154948864579365</v>
      </c>
      <c r="Y653" s="11">
        <f>IF('OddsRatio_working_3-way'!W653&gt;=0,IF('OddsRatio_working_3-way'!V653+SQRT('OddsRatio_working_3-way'!W653)&gt;0,0,PI()),ACOS('OddsRatio_working_3-way'!V653/(2*'OddsRatio_working_3-way'!X653)))</f>
        <v>0.45687969580402554</v>
      </c>
      <c r="Z653" s="11">
        <f>'OddsRatio_working_3-way'!X653^(1/3)*COS('OddsRatio_working_3-way'!Y653/3)</f>
        <v>0.52698172743942417</v>
      </c>
      <c r="AA653" s="11">
        <f>'OddsRatio_working_3-way'!X653^(1/3)*COS(('OddsRatio_working_3-way'!Y653+2*PI())/3)</f>
        <v>-0.33353675167319402</v>
      </c>
      <c r="AB653" s="11">
        <f>'OddsRatio_working_3-way'!X653^(1/3)*COS(('OddsRatio_working_3-way'!Y653+4*PI())/3)</f>
        <v>-0.19344497576623032</v>
      </c>
      <c r="AC653" s="11">
        <f>'OddsRatio_working_3-way'!X653^(1/3)*SIN('OddsRatio_working_3-way'!Y653/3)</f>
        <v>8.0882024531138394E-2</v>
      </c>
      <c r="AD653" s="11">
        <f>'OddsRatio_working_3-way'!X653^(1/3)*SIN(('OddsRatio_working_3-way'!Y653+2*PI())/3)</f>
        <v>0.41593855102717919</v>
      </c>
      <c r="AE653" s="11">
        <f>'OddsRatio_working_3-way'!X653^(1/3)*SIN(('OddsRatio_working_3-way'!Y653+4*PI())/3)</f>
        <v>-0.49682057555831749</v>
      </c>
      <c r="AF653" s="11">
        <f>-'OddsRatio_working_3-way'!U653/(3*'OddsRatio_working_3-way'!X653^(1/3))*COS(('OddsRatio_working_3-way'!Y653)/3)</f>
        <v>0.52698172743942406</v>
      </c>
      <c r="AG653" s="11">
        <f>-'OddsRatio_working_3-way'!U653/(3*'OddsRatio_working_3-way'!X653^(1/3))*COS(('OddsRatio_working_3-way'!Y653+2*PI())/3)</f>
        <v>-0.33353675167319397</v>
      </c>
      <c r="AH653" s="11">
        <f>-'OddsRatio_working_3-way'!U653/(3*'OddsRatio_working_3-way'!X653^(1/3))*COS(('OddsRatio_working_3-way'!Y653+4*PI())/3)</f>
        <v>-0.19344497576623026</v>
      </c>
      <c r="AI653" s="11">
        <f>'OddsRatio_working_3-way'!U653/(3*'OddsRatio_working_3-way'!X653^(1/3))*SIN(('OddsRatio_working_3-way'!Y653)/3)</f>
        <v>-8.088202453113838E-2</v>
      </c>
      <c r="AJ653" s="11">
        <f>'OddsRatio_working_3-way'!U653/(3*'OddsRatio_working_3-way'!X653^(1/3))*SIN(('OddsRatio_working_3-way'!Y653+2*PI())/3)</f>
        <v>-0.41593855102717908</v>
      </c>
      <c r="AK653" s="11">
        <f>'OddsRatio_working_3-way'!U653/(3*'OddsRatio_working_3-way'!X653^(1/3))*SIN(('OddsRatio_working_3-way'!Y653+4*PI())/3)</f>
        <v>0.49682057555831738</v>
      </c>
      <c r="AL653" s="11">
        <f>'OddsRatio_working_3-way'!Z653+'OddsRatio_working_3-way'!AF653</f>
        <v>1.0539634548788483</v>
      </c>
      <c r="AM653" s="11">
        <f>'OddsRatio_working_3-way'!AA653+'OddsRatio_working_3-way'!AG653</f>
        <v>-0.66707350334638793</v>
      </c>
      <c r="AN653" s="11">
        <f>'OddsRatio_working_3-way'!AB653+'OddsRatio_working_3-way'!AH653</f>
        <v>-0.38688995153246059</v>
      </c>
      <c r="AO653" s="11">
        <f>'OddsRatio_working_3-way'!AC653+'OddsRatio_working_3-way'!AI653</f>
        <v>0</v>
      </c>
      <c r="AP653" s="11">
        <f>'OddsRatio_working_3-way'!AD653+'OddsRatio_working_3-way'!AJ653</f>
        <v>0</v>
      </c>
      <c r="AQ653" s="11">
        <f>'OddsRatio_working_3-way'!AE653+'OddsRatio_working_3-way'!AK653</f>
        <v>0</v>
      </c>
      <c r="AR653" s="10">
        <f>IF(A653="","",IF(('OddsRatio_working_3-way'!X653=0),IF(Q653&gt;0,-Q653^(1/3),(-Q653)^(1/3)),'OddsRatio_working_3-way'!AL653-'OddsRatio_working_3-way'!R653/3))</f>
        <v>1.0539634548788483</v>
      </c>
      <c r="AS653" s="11">
        <f>IF(('OddsRatio_working_3-way'!X653=0),IF(Q653&gt;0,-Q653^(1/3),(-Q653)^(1/3)),'OddsRatio_working_3-way'!AM653-'OddsRatio_working_3-way'!R653/3)</f>
        <v>-0.66707350334638793</v>
      </c>
      <c r="AT653" s="11">
        <f>IF(('OddsRatio_working_3-way'!X653=0),IF(Q653&gt;0,-Q653^(1/3),(-Q653)^(1/3)),'OddsRatio_working_3-way'!AN653-'OddsRatio_working_3-way'!R653/3)</f>
        <v>-0.38688995153246059</v>
      </c>
      <c r="AU653" s="11">
        <f>IF(('OddsRatio_working_3-way'!X653=0),0,'OddsRatio_working_3-way'!AO653)</f>
        <v>0</v>
      </c>
      <c r="AV653" s="11">
        <f>IF(('OddsRatio_working_3-way'!X653=0),0,'OddsRatio_working_3-way'!AP653)</f>
        <v>0</v>
      </c>
      <c r="AW653" s="11">
        <f>IF(('OddsRatio_working_3-way'!X653=0),0,'OddsRatio_working_3-way'!AQ653)</f>
        <v>0</v>
      </c>
    </row>
    <row r="654" spans="1:49" x14ac:dyDescent="0.2">
      <c r="A654" s="4">
        <f>IF('True_Odds_Calculator_3-way'!A655="","",'True_Odds_Calculator_3-way'!A655)</f>
        <v>1.59</v>
      </c>
      <c r="B654" s="4">
        <f>IF('True_Odds_Calculator_3-way'!B655="","",'True_Odds_Calculator_3-way'!B655)</f>
        <v>4.03</v>
      </c>
      <c r="C654" s="4">
        <f>IF('True_Odds_Calculator_3-way'!C655="","",'True_Odds_Calculator_3-way'!C655)</f>
        <v>6.19</v>
      </c>
      <c r="D654" s="9">
        <f t="shared" si="143"/>
        <v>0.61242831562142241</v>
      </c>
      <c r="E654" s="9">
        <f t="shared" si="144"/>
        <v>0.23529244626650625</v>
      </c>
      <c r="F654" s="9">
        <f t="shared" si="145"/>
        <v>0.15227923811207139</v>
      </c>
      <c r="G654" s="9">
        <f t="shared" si="146"/>
        <v>1.0726172242659002</v>
      </c>
      <c r="H654" s="9">
        <f t="shared" si="147"/>
        <v>1.6328441623168812</v>
      </c>
      <c r="I654" s="9">
        <f t="shared" si="148"/>
        <v>4.2500301895256785</v>
      </c>
      <c r="J654" s="9">
        <f t="shared" si="149"/>
        <v>6.5668833939400209</v>
      </c>
      <c r="K654" s="11">
        <f t="shared" si="150"/>
        <v>0.62893081761006286</v>
      </c>
      <c r="L654" s="11">
        <f t="shared" si="151"/>
        <v>0.24813895781637715</v>
      </c>
      <c r="M654" s="11">
        <f t="shared" si="152"/>
        <v>0.16155088852988692</v>
      </c>
      <c r="N654" s="11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-0.23392098203335387</v>
      </c>
      <c r="O654" s="11">
        <f>0</f>
        <v>0</v>
      </c>
      <c r="P654" s="11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0.22211765968261676</v>
      </c>
      <c r="Q654" s="11">
        <f>2*'OddsRatio_working_3-way'!K654*'OddsRatio_working_3-way'!L654*'OddsRatio_working_3-way'!M654</f>
        <v>5.0423986307063969E-2</v>
      </c>
      <c r="R654" s="11">
        <f t="shared" si="153"/>
        <v>0</v>
      </c>
      <c r="S654" s="11">
        <f t="shared" si="154"/>
        <v>-0.94954141245416745</v>
      </c>
      <c r="T654" s="11">
        <f t="shared" si="155"/>
        <v>-0.21555991202137742</v>
      </c>
      <c r="U654" s="11">
        <f>'OddsRatio_working_3-way'!S654-'OddsRatio_working_3-way'!R654^2/3</f>
        <v>-0.94954141245416745</v>
      </c>
      <c r="V654" s="11">
        <f>'OddsRatio_working_3-way'!S654*'OddsRatio_working_3-way'!R654/3-2*'OddsRatio_working_3-way'!R654^3/27-'OddsRatio_working_3-way'!T654</f>
        <v>0.21555991202137742</v>
      </c>
      <c r="W654" s="11">
        <f>'OddsRatio_working_3-way'!V654^2+4*'OddsRatio_working_3-way'!U654^3/27</f>
        <v>-8.0368587067920799E-2</v>
      </c>
      <c r="X654" s="11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0.17806927215172805</v>
      </c>
      <c r="Y654" s="11">
        <f>IF('OddsRatio_working_3-way'!W654&gt;=0,IF('OddsRatio_working_3-way'!V654+SQRT('OddsRatio_working_3-way'!W654)&gt;0,0,PI()),ACOS('OddsRatio_working_3-way'!V654/(2*'OddsRatio_working_3-way'!X654)))</f>
        <v>0.92069154392393004</v>
      </c>
      <c r="Z654" s="11">
        <f>'OddsRatio_working_3-way'!X654^(1/3)*COS('OddsRatio_working_3-way'!Y654/3)</f>
        <v>0.53630861213295011</v>
      </c>
      <c r="AA654" s="11">
        <f>'OddsRatio_working_3-way'!X654^(1/3)*COS(('OddsRatio_working_3-way'!Y654+2*PI())/3)</f>
        <v>-0.41534519412536119</v>
      </c>
      <c r="AB654" s="11">
        <f>'OddsRatio_working_3-way'!X654^(1/3)*COS(('OddsRatio_working_3-way'!Y654+4*PI())/3)</f>
        <v>-0.12096341800758907</v>
      </c>
      <c r="AC654" s="11">
        <f>'OddsRatio_working_3-way'!X654^(1/3)*SIN('OddsRatio_working_3-way'!Y654/3)</f>
        <v>0.16996139768611598</v>
      </c>
      <c r="AD654" s="11">
        <f>'OddsRatio_working_3-way'!X654^(1/3)*SIN(('OddsRatio_working_3-way'!Y654+2*PI())/3)</f>
        <v>0.37947618353245205</v>
      </c>
      <c r="AE654" s="11">
        <f>'OddsRatio_working_3-way'!X654^(1/3)*SIN(('OddsRatio_working_3-way'!Y654+4*PI())/3)</f>
        <v>-0.54943758121856801</v>
      </c>
      <c r="AF654" s="11">
        <f>-'OddsRatio_working_3-way'!U654/(3*'OddsRatio_working_3-way'!X654^(1/3))*COS(('OddsRatio_working_3-way'!Y654)/3)</f>
        <v>0.53630861213295</v>
      </c>
      <c r="AG654" s="11">
        <f>-'OddsRatio_working_3-way'!U654/(3*'OddsRatio_working_3-way'!X654^(1/3))*COS(('OddsRatio_working_3-way'!Y654+2*PI())/3)</f>
        <v>-0.41534519412536114</v>
      </c>
      <c r="AH654" s="11">
        <f>-'OddsRatio_working_3-way'!U654/(3*'OddsRatio_working_3-way'!X654^(1/3))*COS(('OddsRatio_working_3-way'!Y654+4*PI())/3)</f>
        <v>-0.12096341800758906</v>
      </c>
      <c r="AI654" s="11">
        <f>'OddsRatio_working_3-way'!U654/(3*'OddsRatio_working_3-way'!X654^(1/3))*SIN(('OddsRatio_working_3-way'!Y654)/3)</f>
        <v>-0.16996139768611596</v>
      </c>
      <c r="AJ654" s="11">
        <f>'OddsRatio_working_3-way'!U654/(3*'OddsRatio_working_3-way'!X654^(1/3))*SIN(('OddsRatio_working_3-way'!Y654+2*PI())/3)</f>
        <v>-0.37947618353245194</v>
      </c>
      <c r="AK654" s="11">
        <f>'OddsRatio_working_3-way'!U654/(3*'OddsRatio_working_3-way'!X654^(1/3))*SIN(('OddsRatio_working_3-way'!Y654+4*PI())/3)</f>
        <v>0.54943758121856789</v>
      </c>
      <c r="AL654" s="11">
        <f>'OddsRatio_working_3-way'!Z654+'OddsRatio_working_3-way'!AF654</f>
        <v>1.0726172242659002</v>
      </c>
      <c r="AM654" s="11">
        <f>'OddsRatio_working_3-way'!AA654+'OddsRatio_working_3-way'!AG654</f>
        <v>-0.83069038825072239</v>
      </c>
      <c r="AN654" s="11">
        <f>'OddsRatio_working_3-way'!AB654+'OddsRatio_working_3-way'!AH654</f>
        <v>-0.24192683601517811</v>
      </c>
      <c r="AO654" s="11">
        <f>'OddsRatio_working_3-way'!AC654+'OddsRatio_working_3-way'!AI654</f>
        <v>0</v>
      </c>
      <c r="AP654" s="11">
        <f>'OddsRatio_working_3-way'!AD654+'OddsRatio_working_3-way'!AJ654</f>
        <v>0</v>
      </c>
      <c r="AQ654" s="11">
        <f>'OddsRatio_working_3-way'!AE654+'OddsRatio_working_3-way'!AK654</f>
        <v>0</v>
      </c>
      <c r="AR654" s="10">
        <f>IF(A654="","",IF(('OddsRatio_working_3-way'!X654=0),IF(Q654&gt;0,-Q654^(1/3),(-Q654)^(1/3)),'OddsRatio_working_3-way'!AL654-'OddsRatio_working_3-way'!R654/3))</f>
        <v>1.0726172242659002</v>
      </c>
      <c r="AS654" s="11">
        <f>IF(('OddsRatio_working_3-way'!X654=0),IF(Q654&gt;0,-Q654^(1/3),(-Q654)^(1/3)),'OddsRatio_working_3-way'!AM654-'OddsRatio_working_3-way'!R654/3)</f>
        <v>-0.83069038825072239</v>
      </c>
      <c r="AT654" s="11">
        <f>IF(('OddsRatio_working_3-way'!X654=0),IF(Q654&gt;0,-Q654^(1/3),(-Q654)^(1/3)),'OddsRatio_working_3-way'!AN654-'OddsRatio_working_3-way'!R654/3)</f>
        <v>-0.24192683601517811</v>
      </c>
      <c r="AU654" s="11">
        <f>IF(('OddsRatio_working_3-way'!X654=0),0,'OddsRatio_working_3-way'!AO654)</f>
        <v>0</v>
      </c>
      <c r="AV654" s="11">
        <f>IF(('OddsRatio_working_3-way'!X654=0),0,'OddsRatio_working_3-way'!AP654)</f>
        <v>0</v>
      </c>
      <c r="AW654" s="11">
        <f>IF(('OddsRatio_working_3-way'!X654=0),0,'OddsRatio_working_3-way'!AQ654)</f>
        <v>0</v>
      </c>
    </row>
    <row r="655" spans="1:49" x14ac:dyDescent="0.2">
      <c r="A655" s="4">
        <f>IF('True_Odds_Calculator_3-way'!A656="","",'True_Odds_Calculator_3-way'!A656)</f>
        <v>3.52</v>
      </c>
      <c r="B655" s="4">
        <f>IF('True_Odds_Calculator_3-way'!B656="","",'True_Odds_Calculator_3-way'!B656)</f>
        <v>3.21</v>
      </c>
      <c r="C655" s="4">
        <f>IF('True_Odds_Calculator_3-way'!C656="","",'True_Odds_Calculator_3-way'!C656)</f>
        <v>2.29</v>
      </c>
      <c r="D655" s="9">
        <f t="shared" si="143"/>
        <v>0.27422712793282916</v>
      </c>
      <c r="E655" s="9">
        <f t="shared" si="144"/>
        <v>0.30111077469725062</v>
      </c>
      <c r="F655" s="9">
        <f t="shared" si="145"/>
        <v>0.42466209736992028</v>
      </c>
      <c r="G655" s="9">
        <f t="shared" si="146"/>
        <v>1.0502429505577902</v>
      </c>
      <c r="H655" s="9">
        <f t="shared" si="147"/>
        <v>3.6466122354056307</v>
      </c>
      <c r="I655" s="9">
        <f t="shared" si="148"/>
        <v>3.3210369207327166</v>
      </c>
      <c r="J655" s="9">
        <f t="shared" si="149"/>
        <v>2.3548134062195496</v>
      </c>
      <c r="K655" s="11">
        <f t="shared" si="150"/>
        <v>0.28409090909090912</v>
      </c>
      <c r="L655" s="11">
        <f t="shared" si="151"/>
        <v>0.3115264797507788</v>
      </c>
      <c r="M655" s="11">
        <f t="shared" si="152"/>
        <v>0.4366812227074236</v>
      </c>
      <c r="N655" s="11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-0.27765106684524721</v>
      </c>
      <c r="O655" s="11">
        <f>0</f>
        <v>0</v>
      </c>
      <c r="P655" s="11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0.23265549425611462</v>
      </c>
      <c r="Q655" s="11">
        <f>2*'OddsRatio_working_3-way'!K655*'OddsRatio_working_3-way'!L655*'OddsRatio_working_3-way'!M655</f>
        <v>7.7294184138244057E-2</v>
      </c>
      <c r="R655" s="11">
        <f t="shared" si="153"/>
        <v>0</v>
      </c>
      <c r="S655" s="11">
        <f t="shared" si="154"/>
        <v>-0.83794201441260263</v>
      </c>
      <c r="T655" s="11">
        <f t="shared" si="155"/>
        <v>-0.27838605129986793</v>
      </c>
      <c r="U655" s="11">
        <f>'OddsRatio_working_3-way'!S655-'OddsRatio_working_3-way'!R655^2/3</f>
        <v>-0.83794201441260263</v>
      </c>
      <c r="V655" s="11">
        <f>'OddsRatio_working_3-way'!S655*'OddsRatio_working_3-way'!R655/3-2*'OddsRatio_working_3-way'!R655^3/27-'OddsRatio_working_3-way'!T655</f>
        <v>0.27838605129986793</v>
      </c>
      <c r="W655" s="11">
        <f>'OddsRatio_working_3-way'!V655^2+4*'OddsRatio_working_3-way'!U655^3/27</f>
        <v>-9.6654020505843041E-3</v>
      </c>
      <c r="X655" s="11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0.14761791524821521</v>
      </c>
      <c r="Y655" s="11">
        <f>IF('OddsRatio_working_3-way'!W655&gt;=0,IF('OddsRatio_working_3-way'!V655+SQRT('OddsRatio_working_3-way'!W655)&gt;0,0,PI()),ACOS('OddsRatio_working_3-way'!V655/(2*'OddsRatio_working_3-way'!X655)))</f>
        <v>0.33948066639073238</v>
      </c>
      <c r="Z655" s="11">
        <f>'OddsRatio_working_3-way'!X655^(1/3)*COS('OddsRatio_working_3-way'!Y655/3)</f>
        <v>0.52512147527889519</v>
      </c>
      <c r="AA655" s="11">
        <f>'OddsRatio_working_3-way'!X655^(1/3)*COS(('OddsRatio_working_3-way'!Y655+2*PI())/3)</f>
        <v>-0.31424323713239205</v>
      </c>
      <c r="AB655" s="11">
        <f>'OddsRatio_working_3-way'!X655^(1/3)*COS(('OddsRatio_working_3-way'!Y655+4*PI())/3)</f>
        <v>-0.21087823814650322</v>
      </c>
      <c r="AC655" s="11">
        <f>'OddsRatio_working_3-way'!X655^(1/3)*SIN('OddsRatio_working_3-way'!Y655/3)</f>
        <v>5.9677809989288261E-2</v>
      </c>
      <c r="AD655" s="11">
        <f>'OddsRatio_working_3-way'!X655^(1/3)*SIN(('OddsRatio_working_3-way'!Y655+2*PI())/3)</f>
        <v>0.42492963266964107</v>
      </c>
      <c r="AE655" s="11">
        <f>'OddsRatio_working_3-way'!X655^(1/3)*SIN(('OddsRatio_working_3-way'!Y655+4*PI())/3)</f>
        <v>-0.48460744265892941</v>
      </c>
      <c r="AF655" s="11">
        <f>-'OddsRatio_working_3-way'!U655/(3*'OddsRatio_working_3-way'!X655^(1/3))*COS(('OddsRatio_working_3-way'!Y655)/3)</f>
        <v>0.52512147527889508</v>
      </c>
      <c r="AG655" s="11">
        <f>-'OddsRatio_working_3-way'!U655/(3*'OddsRatio_working_3-way'!X655^(1/3))*COS(('OddsRatio_working_3-way'!Y655+2*PI())/3)</f>
        <v>-0.31424323713239199</v>
      </c>
      <c r="AH655" s="11">
        <f>-'OddsRatio_working_3-way'!U655/(3*'OddsRatio_working_3-way'!X655^(1/3))*COS(('OddsRatio_working_3-way'!Y655+4*PI())/3)</f>
        <v>-0.21087823814650317</v>
      </c>
      <c r="AI655" s="11">
        <f>'OddsRatio_working_3-way'!U655/(3*'OddsRatio_working_3-way'!X655^(1/3))*SIN(('OddsRatio_working_3-way'!Y655)/3)</f>
        <v>-5.9677809989288247E-2</v>
      </c>
      <c r="AJ655" s="11">
        <f>'OddsRatio_working_3-way'!U655/(3*'OddsRatio_working_3-way'!X655^(1/3))*SIN(('OddsRatio_working_3-way'!Y655+2*PI())/3)</f>
        <v>-0.42492963266964101</v>
      </c>
      <c r="AK655" s="11">
        <f>'OddsRatio_working_3-way'!U655/(3*'OddsRatio_working_3-way'!X655^(1/3))*SIN(('OddsRatio_working_3-way'!Y655+4*PI())/3)</f>
        <v>0.48460744265892935</v>
      </c>
      <c r="AL655" s="11">
        <f>'OddsRatio_working_3-way'!Z655+'OddsRatio_working_3-way'!AF655</f>
        <v>1.0502429505577902</v>
      </c>
      <c r="AM655" s="11">
        <f>'OddsRatio_working_3-way'!AA655+'OddsRatio_working_3-way'!AG655</f>
        <v>-0.62848647426478399</v>
      </c>
      <c r="AN655" s="11">
        <f>'OddsRatio_working_3-way'!AB655+'OddsRatio_working_3-way'!AH655</f>
        <v>-0.42175647629300639</v>
      </c>
      <c r="AO655" s="11">
        <f>'OddsRatio_working_3-way'!AC655+'OddsRatio_working_3-way'!AI655</f>
        <v>0</v>
      </c>
      <c r="AP655" s="11">
        <f>'OddsRatio_working_3-way'!AD655+'OddsRatio_working_3-way'!AJ655</f>
        <v>0</v>
      </c>
      <c r="AQ655" s="11">
        <f>'OddsRatio_working_3-way'!AE655+'OddsRatio_working_3-way'!AK655</f>
        <v>0</v>
      </c>
      <c r="AR655" s="10">
        <f>IF(A655="","",IF(('OddsRatio_working_3-way'!X655=0),IF(Q655&gt;0,-Q655^(1/3),(-Q655)^(1/3)),'OddsRatio_working_3-way'!AL655-'OddsRatio_working_3-way'!R655/3))</f>
        <v>1.0502429505577902</v>
      </c>
      <c r="AS655" s="11">
        <f>IF(('OddsRatio_working_3-way'!X655=0),IF(Q655&gt;0,-Q655^(1/3),(-Q655)^(1/3)),'OddsRatio_working_3-way'!AM655-'OddsRatio_working_3-way'!R655/3)</f>
        <v>-0.62848647426478399</v>
      </c>
      <c r="AT655" s="11">
        <f>IF(('OddsRatio_working_3-way'!X655=0),IF(Q655&gt;0,-Q655^(1/3),(-Q655)^(1/3)),'OddsRatio_working_3-way'!AN655-'OddsRatio_working_3-way'!R655/3)</f>
        <v>-0.42175647629300639</v>
      </c>
      <c r="AU655" s="11">
        <f>IF(('OddsRatio_working_3-way'!X655=0),0,'OddsRatio_working_3-way'!AO655)</f>
        <v>0</v>
      </c>
      <c r="AV655" s="11">
        <f>IF(('OddsRatio_working_3-way'!X655=0),0,'OddsRatio_working_3-way'!AP655)</f>
        <v>0</v>
      </c>
      <c r="AW655" s="11">
        <f>IF(('OddsRatio_working_3-way'!X655=0),0,'OddsRatio_working_3-way'!AQ655)</f>
        <v>0</v>
      </c>
    </row>
    <row r="656" spans="1:49" x14ac:dyDescent="0.2">
      <c r="A656" s="4">
        <f>IF('True_Odds_Calculator_3-way'!A657="","",'True_Odds_Calculator_3-way'!A657)</f>
        <v>2.38</v>
      </c>
      <c r="B656" s="4">
        <f>IF('True_Odds_Calculator_3-way'!B657="","",'True_Odds_Calculator_3-way'!B657)</f>
        <v>3.35</v>
      </c>
      <c r="C656" s="4">
        <f>IF('True_Odds_Calculator_3-way'!C657="","",'True_Odds_Calculator_3-way'!C657)</f>
        <v>3.18</v>
      </c>
      <c r="D656" s="9">
        <f t="shared" si="143"/>
        <v>0.40804886306241178</v>
      </c>
      <c r="E656" s="9">
        <f t="shared" si="144"/>
        <v>0.28815349633951598</v>
      </c>
      <c r="F656" s="9">
        <f t="shared" si="145"/>
        <v>0.30379764059807224</v>
      </c>
      <c r="G656" s="9">
        <f t="shared" si="146"/>
        <v>1.0512223855027081</v>
      </c>
      <c r="H656" s="9">
        <f t="shared" si="147"/>
        <v>2.4506868919937372</v>
      </c>
      <c r="I656" s="9">
        <f t="shared" si="148"/>
        <v>3.4703726059313644</v>
      </c>
      <c r="J656" s="9">
        <f t="shared" si="149"/>
        <v>3.2916648003959037</v>
      </c>
      <c r="K656" s="11">
        <f t="shared" si="150"/>
        <v>0.42016806722689076</v>
      </c>
      <c r="L656" s="11">
        <f t="shared" si="151"/>
        <v>0.29850746268656714</v>
      </c>
      <c r="M656" s="11">
        <f t="shared" si="152"/>
        <v>0.31446540880503143</v>
      </c>
      <c r="N656" s="11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-0.27883966878781929</v>
      </c>
      <c r="O656" s="11">
        <f>0</f>
        <v>0</v>
      </c>
      <c r="P656" s="11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0.23309802659447332</v>
      </c>
      <c r="Q656" s="11">
        <f>2*'OddsRatio_working_3-way'!K656*'OddsRatio_working_3-way'!L656*'OddsRatio_working_3-way'!M656</f>
        <v>7.8882580911835296E-2</v>
      </c>
      <c r="R656" s="11">
        <f t="shared" si="153"/>
        <v>0</v>
      </c>
      <c r="S656" s="11">
        <f t="shared" si="154"/>
        <v>-0.83595719220225906</v>
      </c>
      <c r="T656" s="11">
        <f t="shared" si="155"/>
        <v>-0.28289583492462234</v>
      </c>
      <c r="U656" s="11">
        <f>'OddsRatio_working_3-way'!S656-'OddsRatio_working_3-way'!R656^2/3</f>
        <v>-0.83595719220225906</v>
      </c>
      <c r="V656" s="11">
        <f>'OddsRatio_working_3-way'!S656*'OddsRatio_working_3-way'!R656/3-2*'OddsRatio_working_3-way'!R656^3/27-'OddsRatio_working_3-way'!T656</f>
        <v>0.28289583492462234</v>
      </c>
      <c r="W656" s="11">
        <f>'OddsRatio_working_3-way'!V656^2+4*'OddsRatio_working_3-way'!U656^3/27</f>
        <v>-6.5162141378594524E-3</v>
      </c>
      <c r="X656" s="11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0.14709373504296386</v>
      </c>
      <c r="Y656" s="11">
        <f>IF('OddsRatio_working_3-way'!W656&gt;=0,IF('OddsRatio_working_3-way'!V656+SQRT('OddsRatio_working_3-way'!W656)&gt;0,0,PI()),ACOS('OddsRatio_working_3-way'!V656/(2*'OddsRatio_working_3-way'!X656)))</f>
        <v>0.27795872920021036</v>
      </c>
      <c r="Z656" s="11">
        <f>'OddsRatio_working_3-way'!X656^(1/3)*COS('OddsRatio_working_3-way'!Y656/3)</f>
        <v>0.52561119275135404</v>
      </c>
      <c r="AA656" s="11">
        <f>'OddsRatio_working_3-way'!X656^(1/3)*COS(('OddsRatio_working_3-way'!Y656+2*PI())/3)</f>
        <v>-0.30510161972822109</v>
      </c>
      <c r="AB656" s="11">
        <f>'OddsRatio_working_3-way'!X656^(1/3)*COS(('OddsRatio_working_3-way'!Y656+4*PI())/3)</f>
        <v>-0.22050957302313265</v>
      </c>
      <c r="AC656" s="11">
        <f>'OddsRatio_working_3-way'!X656^(1/3)*SIN('OddsRatio_working_3-way'!Y656/3)</f>
        <v>4.8839240936484139E-2</v>
      </c>
      <c r="AD656" s="11">
        <f>'OddsRatio_working_3-way'!X656^(1/3)*SIN(('OddsRatio_working_3-way'!Y656+2*PI())/3)</f>
        <v>0.43077302496786979</v>
      </c>
      <c r="AE656" s="11">
        <f>'OddsRatio_working_3-way'!X656^(1/3)*SIN(('OddsRatio_working_3-way'!Y656+4*PI())/3)</f>
        <v>-0.47961226590435396</v>
      </c>
      <c r="AF656" s="11">
        <f>-'OddsRatio_working_3-way'!U656/(3*'OddsRatio_working_3-way'!X656^(1/3))*COS(('OddsRatio_working_3-way'!Y656)/3)</f>
        <v>0.52561119275135415</v>
      </c>
      <c r="AG656" s="11">
        <f>-'OddsRatio_working_3-way'!U656/(3*'OddsRatio_working_3-way'!X656^(1/3))*COS(('OddsRatio_working_3-way'!Y656+2*PI())/3)</f>
        <v>-0.30510161972822114</v>
      </c>
      <c r="AH656" s="11">
        <f>-'OddsRatio_working_3-way'!U656/(3*'OddsRatio_working_3-way'!X656^(1/3))*COS(('OddsRatio_working_3-way'!Y656+4*PI())/3)</f>
        <v>-0.2205095730231327</v>
      </c>
      <c r="AI656" s="11">
        <f>'OddsRatio_working_3-way'!U656/(3*'OddsRatio_working_3-way'!X656^(1/3))*SIN(('OddsRatio_working_3-way'!Y656)/3)</f>
        <v>-4.8839240936484153E-2</v>
      </c>
      <c r="AJ656" s="11">
        <f>'OddsRatio_working_3-way'!U656/(3*'OddsRatio_working_3-way'!X656^(1/3))*SIN(('OddsRatio_working_3-way'!Y656+2*PI())/3)</f>
        <v>-0.4307730249678699</v>
      </c>
      <c r="AK656" s="11">
        <f>'OddsRatio_working_3-way'!U656/(3*'OddsRatio_working_3-way'!X656^(1/3))*SIN(('OddsRatio_working_3-way'!Y656+4*PI())/3)</f>
        <v>0.47961226590435407</v>
      </c>
      <c r="AL656" s="11">
        <f>'OddsRatio_working_3-way'!Z656+'OddsRatio_working_3-way'!AF656</f>
        <v>1.0512223855027081</v>
      </c>
      <c r="AM656" s="11">
        <f>'OddsRatio_working_3-way'!AA656+'OddsRatio_working_3-way'!AG656</f>
        <v>-0.61020323945644228</v>
      </c>
      <c r="AN656" s="11">
        <f>'OddsRatio_working_3-way'!AB656+'OddsRatio_working_3-way'!AH656</f>
        <v>-0.44101914604626535</v>
      </c>
      <c r="AO656" s="11">
        <f>'OddsRatio_working_3-way'!AC656+'OddsRatio_working_3-way'!AI656</f>
        <v>0</v>
      </c>
      <c r="AP656" s="11">
        <f>'OddsRatio_working_3-way'!AD656+'OddsRatio_working_3-way'!AJ656</f>
        <v>0</v>
      </c>
      <c r="AQ656" s="11">
        <f>'OddsRatio_working_3-way'!AE656+'OddsRatio_working_3-way'!AK656</f>
        <v>0</v>
      </c>
      <c r="AR656" s="10">
        <f>IF(A656="","",IF(('OddsRatio_working_3-way'!X656=0),IF(Q656&gt;0,-Q656^(1/3),(-Q656)^(1/3)),'OddsRatio_working_3-way'!AL656-'OddsRatio_working_3-way'!R656/3))</f>
        <v>1.0512223855027081</v>
      </c>
      <c r="AS656" s="11">
        <f>IF(('OddsRatio_working_3-way'!X656=0),IF(Q656&gt;0,-Q656^(1/3),(-Q656)^(1/3)),'OddsRatio_working_3-way'!AM656-'OddsRatio_working_3-way'!R656/3)</f>
        <v>-0.61020323945644228</v>
      </c>
      <c r="AT656" s="11">
        <f>IF(('OddsRatio_working_3-way'!X656=0),IF(Q656&gt;0,-Q656^(1/3),(-Q656)^(1/3)),'OddsRatio_working_3-way'!AN656-'OddsRatio_working_3-way'!R656/3)</f>
        <v>-0.44101914604626535</v>
      </c>
      <c r="AU656" s="11">
        <f>IF(('OddsRatio_working_3-way'!X656=0),0,'OddsRatio_working_3-way'!AO656)</f>
        <v>0</v>
      </c>
      <c r="AV656" s="11">
        <f>IF(('OddsRatio_working_3-way'!X656=0),0,'OddsRatio_working_3-way'!AP656)</f>
        <v>0</v>
      </c>
      <c r="AW656" s="11">
        <f>IF(('OddsRatio_working_3-way'!X656=0),0,'OddsRatio_working_3-way'!AQ656)</f>
        <v>0</v>
      </c>
    </row>
    <row r="657" spans="1:49" x14ac:dyDescent="0.2">
      <c r="A657" s="4">
        <f>IF('True_Odds_Calculator_3-way'!A658="","",'True_Odds_Calculator_3-way'!A658)</f>
        <v>1.72</v>
      </c>
      <c r="B657" s="4">
        <f>IF('True_Odds_Calculator_3-way'!B658="","",'True_Odds_Calculator_3-way'!B658)</f>
        <v>3.6</v>
      </c>
      <c r="C657" s="4">
        <f>IF('True_Odds_Calculator_3-way'!C658="","",'True_Odds_Calculator_3-way'!C658)</f>
        <v>5.58</v>
      </c>
      <c r="D657" s="9">
        <f t="shared" si="143"/>
        <v>0.56538163554454723</v>
      </c>
      <c r="E657" s="9">
        <f t="shared" si="144"/>
        <v>0.2648359934645646</v>
      </c>
      <c r="F657" s="9">
        <f t="shared" si="145"/>
        <v>0.16978237099088805</v>
      </c>
      <c r="G657" s="9">
        <f t="shared" si="146"/>
        <v>1.0676622291027322</v>
      </c>
      <c r="H657" s="9">
        <f t="shared" si="147"/>
        <v>1.7687168049539674</v>
      </c>
      <c r="I657" s="9">
        <f t="shared" si="148"/>
        <v>3.7759217956671032</v>
      </c>
      <c r="J657" s="9">
        <f t="shared" si="149"/>
        <v>5.8898930092905131</v>
      </c>
      <c r="K657" s="11">
        <f t="shared" si="150"/>
        <v>0.58139534883720934</v>
      </c>
      <c r="L657" s="11">
        <f t="shared" si="151"/>
        <v>0.27777777777777779</v>
      </c>
      <c r="M657" s="11">
        <f t="shared" si="152"/>
        <v>0.17921146953405018</v>
      </c>
      <c r="N657" s="11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-0.24814536967575229</v>
      </c>
      <c r="O657" s="11">
        <f>0</f>
        <v>0</v>
      </c>
      <c r="P657" s="11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0.228645124244024</v>
      </c>
      <c r="Q657" s="11">
        <f>2*'OddsRatio_working_3-way'!K657*'OddsRatio_working_3-way'!L657*'OddsRatio_working_3-way'!M657</f>
        <v>5.7884841580765574E-2</v>
      </c>
      <c r="R657" s="11">
        <f t="shared" si="153"/>
        <v>0</v>
      </c>
      <c r="S657" s="11">
        <f t="shared" si="154"/>
        <v>-0.92141604150337775</v>
      </c>
      <c r="T657" s="11">
        <f t="shared" si="155"/>
        <v>-0.2332698839249058</v>
      </c>
      <c r="U657" s="11">
        <f>'OddsRatio_working_3-way'!S657-'OddsRatio_working_3-way'!R657^2/3</f>
        <v>-0.92141604150337775</v>
      </c>
      <c r="V657" s="11">
        <f>'OddsRatio_working_3-way'!S657*'OddsRatio_working_3-way'!R657/3-2*'OddsRatio_working_3-way'!R657^3/27-'OddsRatio_working_3-way'!T657</f>
        <v>0.2332698839249058</v>
      </c>
      <c r="W657" s="11">
        <f>'OddsRatio_working_3-way'!V657^2+4*'OddsRatio_working_3-way'!U657^3/27</f>
        <v>-6.1479850098661595E-2</v>
      </c>
      <c r="X657" s="11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0.17021654505731854</v>
      </c>
      <c r="Y657" s="11">
        <f>IF('OddsRatio_working_3-way'!W657&gt;=0,IF('OddsRatio_working_3-way'!V657+SQRT('OddsRatio_working_3-way'!W657)&gt;0,0,PI()),ACOS('OddsRatio_working_3-way'!V657/(2*'OddsRatio_working_3-way'!X657)))</f>
        <v>0.81589738033725856</v>
      </c>
      <c r="Z657" s="11">
        <f>'OddsRatio_working_3-way'!X657^(1/3)*COS('OddsRatio_working_3-way'!Y657/3)</f>
        <v>0.533831114551366</v>
      </c>
      <c r="AA657" s="11">
        <f>'OddsRatio_working_3-way'!X657^(1/3)*COS(('OddsRatio_working_3-way'!Y657+2*PI())/3)</f>
        <v>-0.39584292531086457</v>
      </c>
      <c r="AB657" s="11">
        <f>'OddsRatio_working_3-way'!X657^(1/3)*COS(('OddsRatio_working_3-way'!Y657+4*PI())/3)</f>
        <v>-0.13798818924050135</v>
      </c>
      <c r="AC657" s="11">
        <f>'OddsRatio_working_3-way'!X657^(1/3)*SIN('OddsRatio_working_3-way'!Y657/3)</f>
        <v>0.14887250128204413</v>
      </c>
      <c r="AD657" s="11">
        <f>'OddsRatio_working_3-way'!X657^(1/3)*SIN(('OddsRatio_working_3-way'!Y657+2*PI())/3)</f>
        <v>0.38787505589102167</v>
      </c>
      <c r="AE657" s="11">
        <f>'OddsRatio_working_3-way'!X657^(1/3)*SIN(('OddsRatio_working_3-way'!Y657+4*PI())/3)</f>
        <v>-0.53674755717306577</v>
      </c>
      <c r="AF657" s="11">
        <f>-'OddsRatio_working_3-way'!U657/(3*'OddsRatio_working_3-way'!X657^(1/3))*COS(('OddsRatio_working_3-way'!Y657)/3)</f>
        <v>0.53383111455136611</v>
      </c>
      <c r="AG657" s="11">
        <f>-'OddsRatio_working_3-way'!U657/(3*'OddsRatio_working_3-way'!X657^(1/3))*COS(('OddsRatio_working_3-way'!Y657+2*PI())/3)</f>
        <v>-0.39584292531086468</v>
      </c>
      <c r="AH657" s="11">
        <f>-'OddsRatio_working_3-way'!U657/(3*'OddsRatio_working_3-way'!X657^(1/3))*COS(('OddsRatio_working_3-way'!Y657+4*PI())/3)</f>
        <v>-0.13798818924050138</v>
      </c>
      <c r="AI657" s="11">
        <f>'OddsRatio_working_3-way'!U657/(3*'OddsRatio_working_3-way'!X657^(1/3))*SIN(('OddsRatio_working_3-way'!Y657)/3)</f>
        <v>-0.14887250128204416</v>
      </c>
      <c r="AJ657" s="11">
        <f>'OddsRatio_working_3-way'!U657/(3*'OddsRatio_working_3-way'!X657^(1/3))*SIN(('OddsRatio_working_3-way'!Y657+2*PI())/3)</f>
        <v>-0.38787505589102172</v>
      </c>
      <c r="AK657" s="11">
        <f>'OddsRatio_working_3-way'!U657/(3*'OddsRatio_working_3-way'!X657^(1/3))*SIN(('OddsRatio_working_3-way'!Y657+4*PI())/3)</f>
        <v>0.53674755717306588</v>
      </c>
      <c r="AL657" s="11">
        <f>'OddsRatio_working_3-way'!Z657+'OddsRatio_working_3-way'!AF657</f>
        <v>1.0676622291027322</v>
      </c>
      <c r="AM657" s="11">
        <f>'OddsRatio_working_3-way'!AA657+'OddsRatio_working_3-way'!AG657</f>
        <v>-0.79168585062172925</v>
      </c>
      <c r="AN657" s="11">
        <f>'OddsRatio_working_3-way'!AB657+'OddsRatio_working_3-way'!AH657</f>
        <v>-0.27597637848100276</v>
      </c>
      <c r="AO657" s="11">
        <f>'OddsRatio_working_3-way'!AC657+'OddsRatio_working_3-way'!AI657</f>
        <v>0</v>
      </c>
      <c r="AP657" s="11">
        <f>'OddsRatio_working_3-way'!AD657+'OddsRatio_working_3-way'!AJ657</f>
        <v>0</v>
      </c>
      <c r="AQ657" s="11">
        <f>'OddsRatio_working_3-way'!AE657+'OddsRatio_working_3-way'!AK657</f>
        <v>0</v>
      </c>
      <c r="AR657" s="10">
        <f>IF(A657="","",IF(('OddsRatio_working_3-way'!X657=0),IF(Q657&gt;0,-Q657^(1/3),(-Q657)^(1/3)),'OddsRatio_working_3-way'!AL657-'OddsRatio_working_3-way'!R657/3))</f>
        <v>1.0676622291027322</v>
      </c>
      <c r="AS657" s="11">
        <f>IF(('OddsRatio_working_3-way'!X657=0),IF(Q657&gt;0,-Q657^(1/3),(-Q657)^(1/3)),'OddsRatio_working_3-way'!AM657-'OddsRatio_working_3-way'!R657/3)</f>
        <v>-0.79168585062172925</v>
      </c>
      <c r="AT657" s="11">
        <f>IF(('OddsRatio_working_3-way'!X657=0),IF(Q657&gt;0,-Q657^(1/3),(-Q657)^(1/3)),'OddsRatio_working_3-way'!AN657-'OddsRatio_working_3-way'!R657/3)</f>
        <v>-0.27597637848100276</v>
      </c>
      <c r="AU657" s="11">
        <f>IF(('OddsRatio_working_3-way'!X657=0),0,'OddsRatio_working_3-way'!AO657)</f>
        <v>0</v>
      </c>
      <c r="AV657" s="11">
        <f>IF(('OddsRatio_working_3-way'!X657=0),0,'OddsRatio_working_3-way'!AP657)</f>
        <v>0</v>
      </c>
      <c r="AW657" s="11">
        <f>IF(('OddsRatio_working_3-way'!X657=0),0,'OddsRatio_working_3-way'!AQ657)</f>
        <v>0</v>
      </c>
    </row>
    <row r="658" spans="1:49" x14ac:dyDescent="0.2">
      <c r="A658" s="4">
        <f>IF('True_Odds_Calculator_3-way'!A659="","",'True_Odds_Calculator_3-way'!A659)</f>
        <v>2.58</v>
      </c>
      <c r="B658" s="4">
        <f>IF('True_Odds_Calculator_3-way'!B659="","",'True_Odds_Calculator_3-way'!B659)</f>
        <v>2.96</v>
      </c>
      <c r="C658" s="4">
        <f>IF('True_Odds_Calculator_3-way'!C659="","",'True_Odds_Calculator_3-way'!C659)</f>
        <v>3.26</v>
      </c>
      <c r="D658" s="9">
        <f t="shared" si="143"/>
        <v>0.37623534798743802</v>
      </c>
      <c r="E658" s="9">
        <f t="shared" si="144"/>
        <v>0.32715566835588206</v>
      </c>
      <c r="F658" s="9">
        <f t="shared" si="145"/>
        <v>0.29660898365667993</v>
      </c>
      <c r="G658" s="9">
        <f t="shared" si="146"/>
        <v>1.0493106417303237</v>
      </c>
      <c r="H658" s="9">
        <f t="shared" si="147"/>
        <v>2.657910813933912</v>
      </c>
      <c r="I658" s="9">
        <f t="shared" si="148"/>
        <v>3.0566488577914339</v>
      </c>
      <c r="J658" s="9">
        <f t="shared" si="149"/>
        <v>3.3714420503105318</v>
      </c>
      <c r="K658" s="11">
        <f t="shared" si="150"/>
        <v>0.38759689922480617</v>
      </c>
      <c r="L658" s="11">
        <f t="shared" si="151"/>
        <v>0.33783783783783783</v>
      </c>
      <c r="M658" s="11">
        <f t="shared" si="152"/>
        <v>0.30674846625766872</v>
      </c>
      <c r="N658" s="11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-0.2811205412860428</v>
      </c>
      <c r="O658" s="11">
        <f>0</f>
        <v>0</v>
      </c>
      <c r="P658" s="11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0.23296945111754641</v>
      </c>
      <c r="Q658" s="11">
        <f>2*'OddsRatio_working_3-way'!K658*'OddsRatio_working_3-way'!L658*'OddsRatio_working_3-way'!M658</f>
        <v>8.0334293488809091E-2</v>
      </c>
      <c r="R658" s="11">
        <f t="shared" si="153"/>
        <v>0</v>
      </c>
      <c r="S658" s="11">
        <f t="shared" si="154"/>
        <v>-0.82871728281320356</v>
      </c>
      <c r="T658" s="11">
        <f t="shared" si="155"/>
        <v>-0.28576458028041496</v>
      </c>
      <c r="U658" s="11">
        <f>'OddsRatio_working_3-way'!S658-'OddsRatio_working_3-way'!R658^2/3</f>
        <v>-0.82871728281320356</v>
      </c>
      <c r="V658" s="11">
        <f>'OddsRatio_working_3-way'!S658*'OddsRatio_working_3-way'!R658/3-2*'OddsRatio_working_3-way'!R658^3/27-'OddsRatio_working_3-way'!T658</f>
        <v>0.28576458028041496</v>
      </c>
      <c r="W658" s="11">
        <f>'OddsRatio_working_3-way'!V658^2+4*'OddsRatio_working_3-way'!U658^3/27</f>
        <v>-2.6556569881703296E-3</v>
      </c>
      <c r="X658" s="11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0.14518699350407741</v>
      </c>
      <c r="Y658" s="11">
        <f>IF('OddsRatio_working_3-way'!W658&gt;=0,IF('OddsRatio_working_3-way'!V658+SQRT('OddsRatio_working_3-way'!W658)&gt;0,0,PI()),ACOS('OddsRatio_working_3-way'!V658/(2*'OddsRatio_working_3-way'!X658)))</f>
        <v>0.17841642763362686</v>
      </c>
      <c r="Z658" s="11">
        <f>'OddsRatio_working_3-way'!X658^(1/3)*COS('OddsRatio_working_3-way'!Y658/3)</f>
        <v>0.52465532086516198</v>
      </c>
      <c r="AA658" s="11">
        <f>'OddsRatio_working_3-way'!X658^(1/3)*COS(('OddsRatio_working_3-way'!Y658+2*PI())/3)</f>
        <v>-0.28938161428791342</v>
      </c>
      <c r="AB658" s="11">
        <f>'OddsRatio_working_3-way'!X658^(1/3)*COS(('OddsRatio_working_3-way'!Y658+4*PI())/3)</f>
        <v>-0.23527370657724841</v>
      </c>
      <c r="AC658" s="11">
        <f>'OddsRatio_working_3-way'!X658^(1/3)*SIN('OddsRatio_working_3-way'!Y658/3)</f>
        <v>3.1239215082039903E-2</v>
      </c>
      <c r="AD658" s="11">
        <f>'OddsRatio_working_3-way'!X658^(1/3)*SIN(('OddsRatio_working_3-way'!Y658+2*PI())/3)</f>
        <v>0.4387452285588862</v>
      </c>
      <c r="AE658" s="11">
        <f>'OddsRatio_working_3-way'!X658^(1/3)*SIN(('OddsRatio_working_3-way'!Y658+4*PI())/3)</f>
        <v>-0.46998444364092606</v>
      </c>
      <c r="AF658" s="11">
        <f>-'OddsRatio_working_3-way'!U658/(3*'OddsRatio_working_3-way'!X658^(1/3))*COS(('OddsRatio_working_3-way'!Y658)/3)</f>
        <v>0.52465532086516176</v>
      </c>
      <c r="AG658" s="11">
        <f>-'OddsRatio_working_3-way'!U658/(3*'OddsRatio_working_3-way'!X658^(1/3))*COS(('OddsRatio_working_3-way'!Y658+2*PI())/3)</f>
        <v>-0.28938161428791331</v>
      </c>
      <c r="AH658" s="11">
        <f>-'OddsRatio_working_3-way'!U658/(3*'OddsRatio_working_3-way'!X658^(1/3))*COS(('OddsRatio_working_3-way'!Y658+4*PI())/3)</f>
        <v>-0.2352737065772483</v>
      </c>
      <c r="AI658" s="11">
        <f>'OddsRatio_working_3-way'!U658/(3*'OddsRatio_working_3-way'!X658^(1/3))*SIN(('OddsRatio_working_3-way'!Y658)/3)</f>
        <v>-3.123921508203989E-2</v>
      </c>
      <c r="AJ658" s="11">
        <f>'OddsRatio_working_3-way'!U658/(3*'OddsRatio_working_3-way'!X658^(1/3))*SIN(('OddsRatio_working_3-way'!Y658+2*PI())/3)</f>
        <v>-0.43874522855888598</v>
      </c>
      <c r="AK658" s="11">
        <f>'OddsRatio_working_3-way'!U658/(3*'OddsRatio_working_3-way'!X658^(1/3))*SIN(('OddsRatio_working_3-way'!Y658+4*PI())/3)</f>
        <v>0.46998444364092584</v>
      </c>
      <c r="AL658" s="11">
        <f>'OddsRatio_working_3-way'!Z658+'OddsRatio_working_3-way'!AF658</f>
        <v>1.0493106417303237</v>
      </c>
      <c r="AM658" s="11">
        <f>'OddsRatio_working_3-way'!AA658+'OddsRatio_working_3-way'!AG658</f>
        <v>-0.57876322857582674</v>
      </c>
      <c r="AN658" s="11">
        <f>'OddsRatio_working_3-way'!AB658+'OddsRatio_working_3-way'!AH658</f>
        <v>-0.47054741315449672</v>
      </c>
      <c r="AO658" s="11">
        <f>'OddsRatio_working_3-way'!AC658+'OddsRatio_working_3-way'!AI658</f>
        <v>0</v>
      </c>
      <c r="AP658" s="11">
        <f>'OddsRatio_working_3-way'!AD658+'OddsRatio_working_3-way'!AJ658</f>
        <v>0</v>
      </c>
      <c r="AQ658" s="11">
        <f>'OddsRatio_working_3-way'!AE658+'OddsRatio_working_3-way'!AK658</f>
        <v>0</v>
      </c>
      <c r="AR658" s="10">
        <f>IF(A658="","",IF(('OddsRatio_working_3-way'!X658=0),IF(Q658&gt;0,-Q658^(1/3),(-Q658)^(1/3)),'OddsRatio_working_3-way'!AL658-'OddsRatio_working_3-way'!R658/3))</f>
        <v>1.0493106417303237</v>
      </c>
      <c r="AS658" s="11">
        <f>IF(('OddsRatio_working_3-way'!X658=0),IF(Q658&gt;0,-Q658^(1/3),(-Q658)^(1/3)),'OddsRatio_working_3-way'!AM658-'OddsRatio_working_3-way'!R658/3)</f>
        <v>-0.57876322857582674</v>
      </c>
      <c r="AT658" s="11">
        <f>IF(('OddsRatio_working_3-way'!X658=0),IF(Q658&gt;0,-Q658^(1/3),(-Q658)^(1/3)),'OddsRatio_working_3-way'!AN658-'OddsRatio_working_3-way'!R658/3)</f>
        <v>-0.47054741315449672</v>
      </c>
      <c r="AU658" s="11">
        <f>IF(('OddsRatio_working_3-way'!X658=0),0,'OddsRatio_working_3-way'!AO658)</f>
        <v>0</v>
      </c>
      <c r="AV658" s="11">
        <f>IF(('OddsRatio_working_3-way'!X658=0),0,'OddsRatio_working_3-way'!AP658)</f>
        <v>0</v>
      </c>
      <c r="AW658" s="11">
        <f>IF(('OddsRatio_working_3-way'!X658=0),0,'OddsRatio_working_3-way'!AQ658)</f>
        <v>0</v>
      </c>
    </row>
    <row r="659" spans="1:49" x14ac:dyDescent="0.2">
      <c r="A659" s="4">
        <f>IF('True_Odds_Calculator_3-way'!A660="","",'True_Odds_Calculator_3-way'!A660)</f>
        <v>3.05</v>
      </c>
      <c r="B659" s="4">
        <f>IF('True_Odds_Calculator_3-way'!B660="","",'True_Odds_Calculator_3-way'!B660)</f>
        <v>3.4</v>
      </c>
      <c r="C659" s="4">
        <f>IF('True_Odds_Calculator_3-way'!C660="","",'True_Odds_Calculator_3-way'!C660)</f>
        <v>2.44</v>
      </c>
      <c r="D659" s="9">
        <f t="shared" si="143"/>
        <v>0.31740931810122447</v>
      </c>
      <c r="E659" s="9">
        <f t="shared" si="144"/>
        <v>0.28427942961413316</v>
      </c>
      <c r="F659" s="9">
        <f t="shared" si="145"/>
        <v>0.39831125228464248</v>
      </c>
      <c r="G659" s="9">
        <f t="shared" si="146"/>
        <v>1.0490273768039755</v>
      </c>
      <c r="H659" s="9">
        <f t="shared" si="147"/>
        <v>3.1505061224481499</v>
      </c>
      <c r="I659" s="9">
        <f t="shared" si="148"/>
        <v>3.5176657043295414</v>
      </c>
      <c r="J659" s="9">
        <f t="shared" si="149"/>
        <v>2.5105994225977244</v>
      </c>
      <c r="K659" s="11">
        <f t="shared" si="150"/>
        <v>0.32786885245901642</v>
      </c>
      <c r="L659" s="11">
        <f t="shared" si="151"/>
        <v>0.29411764705882354</v>
      </c>
      <c r="M659" s="11">
        <f t="shared" si="152"/>
        <v>0.4098360655737705</v>
      </c>
      <c r="N659" s="11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-0.28000063234108485</v>
      </c>
      <c r="O659" s="11">
        <f>0</f>
        <v>0</v>
      </c>
      <c r="P659" s="11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0.2327805618350538</v>
      </c>
      <c r="Q659" s="11">
        <f>2*'OddsRatio_working_3-way'!K659*'OddsRatio_working_3-way'!L659*'OddsRatio_working_3-way'!M659</f>
        <v>7.9042635597641381E-2</v>
      </c>
      <c r="R659" s="11">
        <f t="shared" si="153"/>
        <v>0</v>
      </c>
      <c r="S659" s="11">
        <f t="shared" si="154"/>
        <v>-0.83135727190605213</v>
      </c>
      <c r="T659" s="11">
        <f t="shared" si="155"/>
        <v>-0.28229448961156278</v>
      </c>
      <c r="U659" s="11">
        <f>'OddsRatio_working_3-way'!S659-'OddsRatio_working_3-way'!R659^2/3</f>
        <v>-0.83135727190605213</v>
      </c>
      <c r="V659" s="11">
        <f>'OddsRatio_working_3-way'!S659*'OddsRatio_working_3-way'!R659/3-2*'OddsRatio_working_3-way'!R659^3/27-'OddsRatio_working_3-way'!T659</f>
        <v>0.28229448961156278</v>
      </c>
      <c r="W659" s="11">
        <f>'OddsRatio_working_3-way'!V659^2+4*'OddsRatio_working_3-way'!U659^3/27</f>
        <v>-5.4352527489152369E-3</v>
      </c>
      <c r="X659" s="11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0.14588131444257002</v>
      </c>
      <c r="Y659" s="11">
        <f>IF('OddsRatio_working_3-way'!W659&gt;=0,IF('OddsRatio_working_3-way'!V659+SQRT('OddsRatio_working_3-way'!W659)&gt;0,0,PI()),ACOS('OddsRatio_working_3-way'!V659/(2*'OddsRatio_working_3-way'!X659)))</f>
        <v>0.2554547573301702</v>
      </c>
      <c r="Z659" s="11">
        <f>'OddsRatio_working_3-way'!X659^(1/3)*COS('OddsRatio_working_3-way'!Y659/3)</f>
        <v>0.52451368840198775</v>
      </c>
      <c r="AA659" s="11">
        <f>'OddsRatio_working_3-way'!X659^(1/3)*COS(('OddsRatio_working_3-way'!Y659+2*PI())/3)</f>
        <v>-0.30103004352372065</v>
      </c>
      <c r="AB659" s="11">
        <f>'OddsRatio_working_3-way'!X659^(1/3)*COS(('OddsRatio_working_3-way'!Y659+4*PI())/3)</f>
        <v>-0.22348364487826725</v>
      </c>
      <c r="AC659" s="11">
        <f>'OddsRatio_working_3-way'!X659^(1/3)*SIN('OddsRatio_working_3-way'!Y659/3)</f>
        <v>4.4771434132638538E-2</v>
      </c>
      <c r="AD659" s="11">
        <f>'OddsRatio_working_3-way'!X659^(1/3)*SIN(('OddsRatio_working_3-way'!Y659+2*PI())/3)</f>
        <v>0.43185646172247738</v>
      </c>
      <c r="AE659" s="11">
        <f>'OddsRatio_working_3-way'!X659^(1/3)*SIN(('OddsRatio_working_3-way'!Y659+4*PI())/3)</f>
        <v>-0.47662789585511595</v>
      </c>
      <c r="AF659" s="11">
        <f>-'OddsRatio_working_3-way'!U659/(3*'OddsRatio_working_3-way'!X659^(1/3))*COS(('OddsRatio_working_3-way'!Y659)/3)</f>
        <v>0.52451368840198775</v>
      </c>
      <c r="AG659" s="11">
        <f>-'OddsRatio_working_3-way'!U659/(3*'OddsRatio_working_3-way'!X659^(1/3))*COS(('OddsRatio_working_3-way'!Y659+2*PI())/3)</f>
        <v>-0.30103004352372065</v>
      </c>
      <c r="AH659" s="11">
        <f>-'OddsRatio_working_3-way'!U659/(3*'OddsRatio_working_3-way'!X659^(1/3))*COS(('OddsRatio_working_3-way'!Y659+4*PI())/3)</f>
        <v>-0.22348364487826725</v>
      </c>
      <c r="AI659" s="11">
        <f>'OddsRatio_working_3-way'!U659/(3*'OddsRatio_working_3-way'!X659^(1/3))*SIN(('OddsRatio_working_3-way'!Y659)/3)</f>
        <v>-4.4771434132638538E-2</v>
      </c>
      <c r="AJ659" s="11">
        <f>'OddsRatio_working_3-way'!U659/(3*'OddsRatio_working_3-way'!X659^(1/3))*SIN(('OddsRatio_working_3-way'!Y659+2*PI())/3)</f>
        <v>-0.43185646172247738</v>
      </c>
      <c r="AK659" s="11">
        <f>'OddsRatio_working_3-way'!U659/(3*'OddsRatio_working_3-way'!X659^(1/3))*SIN(('OddsRatio_working_3-way'!Y659+4*PI())/3)</f>
        <v>0.47662789585511595</v>
      </c>
      <c r="AL659" s="11">
        <f>'OddsRatio_working_3-way'!Z659+'OddsRatio_working_3-way'!AF659</f>
        <v>1.0490273768039755</v>
      </c>
      <c r="AM659" s="11">
        <f>'OddsRatio_working_3-way'!AA659+'OddsRatio_working_3-way'!AG659</f>
        <v>-0.60206008704744129</v>
      </c>
      <c r="AN659" s="11">
        <f>'OddsRatio_working_3-way'!AB659+'OddsRatio_working_3-way'!AH659</f>
        <v>-0.44696728975653449</v>
      </c>
      <c r="AO659" s="11">
        <f>'OddsRatio_working_3-way'!AC659+'OddsRatio_working_3-way'!AI659</f>
        <v>0</v>
      </c>
      <c r="AP659" s="11">
        <f>'OddsRatio_working_3-way'!AD659+'OddsRatio_working_3-way'!AJ659</f>
        <v>0</v>
      </c>
      <c r="AQ659" s="11">
        <f>'OddsRatio_working_3-way'!AE659+'OddsRatio_working_3-way'!AK659</f>
        <v>0</v>
      </c>
      <c r="AR659" s="10">
        <f>IF(A659="","",IF(('OddsRatio_working_3-way'!X659=0),IF(Q659&gt;0,-Q659^(1/3),(-Q659)^(1/3)),'OddsRatio_working_3-way'!AL659-'OddsRatio_working_3-way'!R659/3))</f>
        <v>1.0490273768039755</v>
      </c>
      <c r="AS659" s="11">
        <f>IF(('OddsRatio_working_3-way'!X659=0),IF(Q659&gt;0,-Q659^(1/3),(-Q659)^(1/3)),'OddsRatio_working_3-way'!AM659-'OddsRatio_working_3-way'!R659/3)</f>
        <v>-0.60206008704744129</v>
      </c>
      <c r="AT659" s="11">
        <f>IF(('OddsRatio_working_3-way'!X659=0),IF(Q659&gt;0,-Q659^(1/3),(-Q659)^(1/3)),'OddsRatio_working_3-way'!AN659-'OddsRatio_working_3-way'!R659/3)</f>
        <v>-0.44696728975653449</v>
      </c>
      <c r="AU659" s="11">
        <f>IF(('OddsRatio_working_3-way'!X659=0),0,'OddsRatio_working_3-way'!AO659)</f>
        <v>0</v>
      </c>
      <c r="AV659" s="11">
        <f>IF(('OddsRatio_working_3-way'!X659=0),0,'OddsRatio_working_3-way'!AP659)</f>
        <v>0</v>
      </c>
      <c r="AW659" s="11">
        <f>IF(('OddsRatio_working_3-way'!X659=0),0,'OddsRatio_working_3-way'!AQ659)</f>
        <v>0</v>
      </c>
    </row>
    <row r="660" spans="1:49" x14ac:dyDescent="0.2">
      <c r="A660" s="4">
        <f>IF('True_Odds_Calculator_3-way'!A661="","",'True_Odds_Calculator_3-way'!A661)</f>
        <v>2.5299999999999998</v>
      </c>
      <c r="B660" s="4">
        <f>IF('True_Odds_Calculator_3-way'!B661="","",'True_Odds_Calculator_3-way'!B661)</f>
        <v>3.09</v>
      </c>
      <c r="C660" s="4">
        <f>IF('True_Odds_Calculator_3-way'!C661="","",'True_Odds_Calculator_3-way'!C661)</f>
        <v>3.18</v>
      </c>
      <c r="D660" s="9">
        <f t="shared" si="143"/>
        <v>0.38339303870556629</v>
      </c>
      <c r="E660" s="9">
        <f t="shared" si="144"/>
        <v>0.31279868875559091</v>
      </c>
      <c r="F660" s="9">
        <f t="shared" si="145"/>
        <v>0.30380827253884296</v>
      </c>
      <c r="G660" s="9">
        <f t="shared" si="146"/>
        <v>1.0511695443767701</v>
      </c>
      <c r="H660" s="9">
        <f t="shared" si="147"/>
        <v>2.6082894028964576</v>
      </c>
      <c r="I660" s="9">
        <f t="shared" si="148"/>
        <v>3.1969443477474493</v>
      </c>
      <c r="J660" s="9">
        <f t="shared" si="149"/>
        <v>3.2915496067413583</v>
      </c>
      <c r="K660" s="11">
        <f t="shared" si="150"/>
        <v>0.39525691699604748</v>
      </c>
      <c r="L660" s="11">
        <f t="shared" si="151"/>
        <v>0.3236245954692557</v>
      </c>
      <c r="M660" s="11">
        <f t="shared" si="152"/>
        <v>0.31446540880503143</v>
      </c>
      <c r="N660" s="11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-0.28040650859768868</v>
      </c>
      <c r="O660" s="11">
        <f>0</f>
        <v>0</v>
      </c>
      <c r="P660" s="11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0.23330383246596603</v>
      </c>
      <c r="Q660" s="11">
        <f>2*'OddsRatio_working_3-way'!K660*'OddsRatio_working_3-way'!L660*'OddsRatio_working_3-way'!M660</f>
        <v>8.0449597402057246E-2</v>
      </c>
      <c r="R660" s="11">
        <f t="shared" si="153"/>
        <v>0</v>
      </c>
      <c r="S660" s="11">
        <f t="shared" si="154"/>
        <v>-0.83202003274716108</v>
      </c>
      <c r="T660" s="11">
        <f t="shared" si="155"/>
        <v>-0.28690345956798657</v>
      </c>
      <c r="U660" s="11">
        <f>'OddsRatio_working_3-way'!S660-'OddsRatio_working_3-way'!R660^2/3</f>
        <v>-0.83202003274716108</v>
      </c>
      <c r="V660" s="11">
        <f>'OddsRatio_working_3-way'!S660*'OddsRatio_working_3-way'!R660/3-2*'OddsRatio_working_3-way'!R660^3/27-'OddsRatio_working_3-way'!T660</f>
        <v>0.28690345956798657</v>
      </c>
      <c r="W660" s="11">
        <f>'OddsRatio_working_3-way'!V660^2+4*'OddsRatio_working_3-way'!U660^3/27</f>
        <v>-3.0155856948529403E-3</v>
      </c>
      <c r="X660" s="11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0.14605579482421457</v>
      </c>
      <c r="Y660" s="11">
        <f>IF('OddsRatio_working_3-way'!W660&gt;=0,IF('OddsRatio_working_3-way'!V660+SQRT('OddsRatio_working_3-way'!W660)&gt;0,0,PI()),ACOS('OddsRatio_working_3-way'!V660/(2*'OddsRatio_working_3-way'!X660)))</f>
        <v>0.18911627140340159</v>
      </c>
      <c r="Z660" s="11">
        <f>'OddsRatio_working_3-way'!X660^(1/3)*COS('OddsRatio_working_3-way'!Y660/3)</f>
        <v>0.52558477218838517</v>
      </c>
      <c r="AA660" s="11">
        <f>'OddsRatio_working_3-way'!X660^(1/3)*COS(('OddsRatio_working_3-way'!Y660+2*PI())/3)</f>
        <v>-0.29152379085540725</v>
      </c>
      <c r="AB660" s="11">
        <f>'OddsRatio_working_3-way'!X660^(1/3)*COS(('OddsRatio_working_3-way'!Y660+4*PI())/3)</f>
        <v>-0.2340609813329779</v>
      </c>
      <c r="AC660" s="11">
        <f>'OddsRatio_working_3-way'!X660^(1/3)*SIN('OddsRatio_working_3-way'!Y660/3)</f>
        <v>3.3176168546166791E-2</v>
      </c>
      <c r="AD660" s="11">
        <f>'OddsRatio_working_3-way'!X660^(1/3)*SIN(('OddsRatio_working_3-way'!Y660+2*PI())/3)</f>
        <v>0.43858168028431521</v>
      </c>
      <c r="AE660" s="11">
        <f>'OddsRatio_working_3-way'!X660^(1/3)*SIN(('OddsRatio_working_3-way'!Y660+4*PI())/3)</f>
        <v>-0.47175784883048189</v>
      </c>
      <c r="AF660" s="11">
        <f>-'OddsRatio_working_3-way'!U660/(3*'OddsRatio_working_3-way'!X660^(1/3))*COS(('OddsRatio_working_3-way'!Y660)/3)</f>
        <v>0.52558477218838495</v>
      </c>
      <c r="AG660" s="11">
        <f>-'OddsRatio_working_3-way'!U660/(3*'OddsRatio_working_3-way'!X660^(1/3))*COS(('OddsRatio_working_3-way'!Y660+2*PI())/3)</f>
        <v>-0.29152379085540708</v>
      </c>
      <c r="AH660" s="11">
        <f>-'OddsRatio_working_3-way'!U660/(3*'OddsRatio_working_3-way'!X660^(1/3))*COS(('OddsRatio_working_3-way'!Y660+4*PI())/3)</f>
        <v>-0.23406098133297781</v>
      </c>
      <c r="AI660" s="11">
        <f>'OddsRatio_working_3-way'!U660/(3*'OddsRatio_working_3-way'!X660^(1/3))*SIN(('OddsRatio_working_3-way'!Y660)/3)</f>
        <v>-3.3176168546166777E-2</v>
      </c>
      <c r="AJ660" s="11">
        <f>'OddsRatio_working_3-way'!U660/(3*'OddsRatio_working_3-way'!X660^(1/3))*SIN(('OddsRatio_working_3-way'!Y660+2*PI())/3)</f>
        <v>-0.43858168028431499</v>
      </c>
      <c r="AK660" s="11">
        <f>'OddsRatio_working_3-way'!U660/(3*'OddsRatio_working_3-way'!X660^(1/3))*SIN(('OddsRatio_working_3-way'!Y660+4*PI())/3)</f>
        <v>0.47175784883048172</v>
      </c>
      <c r="AL660" s="11">
        <f>'OddsRatio_working_3-way'!Z660+'OddsRatio_working_3-way'!AF660</f>
        <v>1.0511695443767701</v>
      </c>
      <c r="AM660" s="11">
        <f>'OddsRatio_working_3-way'!AA660+'OddsRatio_working_3-way'!AG660</f>
        <v>-0.58304758171081428</v>
      </c>
      <c r="AN660" s="11">
        <f>'OddsRatio_working_3-way'!AB660+'OddsRatio_working_3-way'!AH660</f>
        <v>-0.46812196266595574</v>
      </c>
      <c r="AO660" s="11">
        <f>'OddsRatio_working_3-way'!AC660+'OddsRatio_working_3-way'!AI660</f>
        <v>0</v>
      </c>
      <c r="AP660" s="11">
        <f>'OddsRatio_working_3-way'!AD660+'OddsRatio_working_3-way'!AJ660</f>
        <v>0</v>
      </c>
      <c r="AQ660" s="11">
        <f>'OddsRatio_working_3-way'!AE660+'OddsRatio_working_3-way'!AK660</f>
        <v>0</v>
      </c>
      <c r="AR660" s="10">
        <f>IF(A660="","",IF(('OddsRatio_working_3-way'!X660=0),IF(Q660&gt;0,-Q660^(1/3),(-Q660)^(1/3)),'OddsRatio_working_3-way'!AL660-'OddsRatio_working_3-way'!R660/3))</f>
        <v>1.0511695443767701</v>
      </c>
      <c r="AS660" s="11">
        <f>IF(('OddsRatio_working_3-way'!X660=0),IF(Q660&gt;0,-Q660^(1/3),(-Q660)^(1/3)),'OddsRatio_working_3-way'!AM660-'OddsRatio_working_3-way'!R660/3)</f>
        <v>-0.58304758171081428</v>
      </c>
      <c r="AT660" s="11">
        <f>IF(('OddsRatio_working_3-way'!X660=0),IF(Q660&gt;0,-Q660^(1/3),(-Q660)^(1/3)),'OddsRatio_working_3-way'!AN660-'OddsRatio_working_3-way'!R660/3)</f>
        <v>-0.46812196266595574</v>
      </c>
      <c r="AU660" s="11">
        <f>IF(('OddsRatio_working_3-way'!X660=0),0,'OddsRatio_working_3-way'!AO660)</f>
        <v>0</v>
      </c>
      <c r="AV660" s="11">
        <f>IF(('OddsRatio_working_3-way'!X660=0),0,'OddsRatio_working_3-way'!AP660)</f>
        <v>0</v>
      </c>
      <c r="AW660" s="11">
        <f>IF(('OddsRatio_working_3-way'!X660=0),0,'OddsRatio_working_3-way'!AQ660)</f>
        <v>0</v>
      </c>
    </row>
    <row r="661" spans="1:49" x14ac:dyDescent="0.2">
      <c r="A661" s="4">
        <f>IF('True_Odds_Calculator_3-way'!A662="","",'True_Odds_Calculator_3-way'!A662)</f>
        <v>2.29</v>
      </c>
      <c r="B661" s="4">
        <f>IF('True_Odds_Calculator_3-way'!B662="","",'True_Odds_Calculator_3-way'!B662)</f>
        <v>3.38</v>
      </c>
      <c r="C661" s="4">
        <f>IF('True_Odds_Calculator_3-way'!C662="","",'True_Odds_Calculator_3-way'!C662)</f>
        <v>3.34</v>
      </c>
      <c r="D661" s="9">
        <f t="shared" si="143"/>
        <v>0.42479979275242852</v>
      </c>
      <c r="E661" s="9">
        <f t="shared" si="144"/>
        <v>0.28586375363284777</v>
      </c>
      <c r="F661" s="9">
        <f t="shared" si="145"/>
        <v>0.28933645361472349</v>
      </c>
      <c r="G661" s="9">
        <f t="shared" si="146"/>
        <v>1.0496512501481208</v>
      </c>
      <c r="H661" s="9">
        <f t="shared" si="147"/>
        <v>2.354050112691076</v>
      </c>
      <c r="I661" s="9">
        <f t="shared" si="148"/>
        <v>3.4981699753525271</v>
      </c>
      <c r="J661" s="9">
        <f t="shared" si="149"/>
        <v>3.4561839253466018</v>
      </c>
      <c r="K661" s="11">
        <f t="shared" si="150"/>
        <v>0.4366812227074236</v>
      </c>
      <c r="L661" s="11">
        <f t="shared" si="151"/>
        <v>0.29585798816568049</v>
      </c>
      <c r="M661" s="11">
        <f t="shared" si="152"/>
        <v>0.29940119760479045</v>
      </c>
      <c r="N661" s="11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-0.27789701081545326</v>
      </c>
      <c r="O661" s="11">
        <f>0</f>
        <v>0</v>
      </c>
      <c r="P661" s="11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0.23247476778439713</v>
      </c>
      <c r="Q661" s="11">
        <f>2*'OddsRatio_working_3-way'!K661*'OddsRatio_working_3-way'!L661*'OddsRatio_working_3-way'!M661</f>
        <v>7.7362651508950803E-2</v>
      </c>
      <c r="R661" s="11">
        <f t="shared" si="153"/>
        <v>0</v>
      </c>
      <c r="S661" s="11">
        <f t="shared" si="154"/>
        <v>-0.83655008415610388</v>
      </c>
      <c r="T661" s="11">
        <f t="shared" si="155"/>
        <v>-0.27838605129986821</v>
      </c>
      <c r="U661" s="11">
        <f>'OddsRatio_working_3-way'!S661-'OddsRatio_working_3-way'!R661^2/3</f>
        <v>-0.83655008415610388</v>
      </c>
      <c r="V661" s="11">
        <f>'OddsRatio_working_3-way'!S661*'OddsRatio_working_3-way'!R661/3-2*'OddsRatio_working_3-way'!R661^3/27-'OddsRatio_working_3-way'!T661</f>
        <v>0.27838605129986821</v>
      </c>
      <c r="W661" s="11">
        <f>'OddsRatio_working_3-way'!V661^2+4*'OddsRatio_working_3-way'!U661^3/27</f>
        <v>-9.2317501331830309E-3</v>
      </c>
      <c r="X661" s="11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0.14725024931346964</v>
      </c>
      <c r="Y661" s="11">
        <f>IF('OddsRatio_working_3-way'!W661&gt;=0,IF('OddsRatio_working_3-way'!V661+SQRT('OddsRatio_working_3-way'!W661)&gt;0,0,PI()),ACOS('OddsRatio_working_3-way'!V661/(2*'OddsRatio_working_3-way'!X661)))</f>
        <v>0.33233812522133754</v>
      </c>
      <c r="Z661" s="11">
        <f>'OddsRatio_working_3-way'!X661^(1/3)*COS('OddsRatio_working_3-way'!Y661/3)</f>
        <v>0.52482562507406028</v>
      </c>
      <c r="AA661" s="11">
        <f>'OddsRatio_working_3-way'!X661^(1/3)*COS(('OddsRatio_working_3-way'!Y661+2*PI())/3)</f>
        <v>-0.31297038850979975</v>
      </c>
      <c r="AB661" s="11">
        <f>'OddsRatio_working_3-way'!X661^(1/3)*COS(('OddsRatio_working_3-way'!Y661+4*PI())/3)</f>
        <v>-0.2118552365642607</v>
      </c>
      <c r="AC661" s="11">
        <f>'OddsRatio_working_3-way'!X661^(1/3)*SIN('OddsRatio_working_3-way'!Y661/3)</f>
        <v>5.8378860194907074E-2</v>
      </c>
      <c r="AD661" s="11">
        <f>'OddsRatio_working_3-way'!X661^(1/3)*SIN(('OddsRatio_working_3-way'!Y661+2*PI())/3)</f>
        <v>0.42532289377373006</v>
      </c>
      <c r="AE661" s="11">
        <f>'OddsRatio_working_3-way'!X661^(1/3)*SIN(('OddsRatio_working_3-way'!Y661+4*PI())/3)</f>
        <v>-0.4837017539686369</v>
      </c>
      <c r="AF661" s="11">
        <f>-'OddsRatio_working_3-way'!U661/(3*'OddsRatio_working_3-way'!X661^(1/3))*COS(('OddsRatio_working_3-way'!Y661)/3)</f>
        <v>0.52482562507406039</v>
      </c>
      <c r="AG661" s="11">
        <f>-'OddsRatio_working_3-way'!U661/(3*'OddsRatio_working_3-way'!X661^(1/3))*COS(('OddsRatio_working_3-way'!Y661+2*PI())/3)</f>
        <v>-0.3129703885097998</v>
      </c>
      <c r="AH661" s="11">
        <f>-'OddsRatio_working_3-way'!U661/(3*'OddsRatio_working_3-way'!X661^(1/3))*COS(('OddsRatio_working_3-way'!Y661+4*PI())/3)</f>
        <v>-0.21185523656426075</v>
      </c>
      <c r="AI661" s="11">
        <f>'OddsRatio_working_3-way'!U661/(3*'OddsRatio_working_3-way'!X661^(1/3))*SIN(('OddsRatio_working_3-way'!Y661)/3)</f>
        <v>-5.8378860194907088E-2</v>
      </c>
      <c r="AJ661" s="11">
        <f>'OddsRatio_working_3-way'!U661/(3*'OddsRatio_working_3-way'!X661^(1/3))*SIN(('OddsRatio_working_3-way'!Y661+2*PI())/3)</f>
        <v>-0.42532289377373012</v>
      </c>
      <c r="AK661" s="11">
        <f>'OddsRatio_working_3-way'!U661/(3*'OddsRatio_working_3-way'!X661^(1/3))*SIN(('OddsRatio_working_3-way'!Y661+4*PI())/3)</f>
        <v>0.48370175396863702</v>
      </c>
      <c r="AL661" s="11">
        <f>'OddsRatio_working_3-way'!Z661+'OddsRatio_working_3-way'!AF661</f>
        <v>1.0496512501481208</v>
      </c>
      <c r="AM661" s="11">
        <f>'OddsRatio_working_3-way'!AA661+'OddsRatio_working_3-way'!AG661</f>
        <v>-0.62594077701959949</v>
      </c>
      <c r="AN661" s="11">
        <f>'OddsRatio_working_3-way'!AB661+'OddsRatio_working_3-way'!AH661</f>
        <v>-0.42371047312852145</v>
      </c>
      <c r="AO661" s="11">
        <f>'OddsRatio_working_3-way'!AC661+'OddsRatio_working_3-way'!AI661</f>
        <v>0</v>
      </c>
      <c r="AP661" s="11">
        <f>'OddsRatio_working_3-way'!AD661+'OddsRatio_working_3-way'!AJ661</f>
        <v>0</v>
      </c>
      <c r="AQ661" s="11">
        <f>'OddsRatio_working_3-way'!AE661+'OddsRatio_working_3-way'!AK661</f>
        <v>0</v>
      </c>
      <c r="AR661" s="10">
        <f>IF(A661="","",IF(('OddsRatio_working_3-way'!X661=0),IF(Q661&gt;0,-Q661^(1/3),(-Q661)^(1/3)),'OddsRatio_working_3-way'!AL661-'OddsRatio_working_3-way'!R661/3))</f>
        <v>1.0496512501481208</v>
      </c>
      <c r="AS661" s="11">
        <f>IF(('OddsRatio_working_3-way'!X661=0),IF(Q661&gt;0,-Q661^(1/3),(-Q661)^(1/3)),'OddsRatio_working_3-way'!AM661-'OddsRatio_working_3-way'!R661/3)</f>
        <v>-0.62594077701959949</v>
      </c>
      <c r="AT661" s="11">
        <f>IF(('OddsRatio_working_3-way'!X661=0),IF(Q661&gt;0,-Q661^(1/3),(-Q661)^(1/3)),'OddsRatio_working_3-way'!AN661-'OddsRatio_working_3-way'!R661/3)</f>
        <v>-0.42371047312852145</v>
      </c>
      <c r="AU661" s="11">
        <f>IF(('OddsRatio_working_3-way'!X661=0),0,'OddsRatio_working_3-way'!AO661)</f>
        <v>0</v>
      </c>
      <c r="AV661" s="11">
        <f>IF(('OddsRatio_working_3-way'!X661=0),0,'OddsRatio_working_3-way'!AP661)</f>
        <v>0</v>
      </c>
      <c r="AW661" s="11">
        <f>IF(('OddsRatio_working_3-way'!X661=0),0,'OddsRatio_working_3-way'!AQ661)</f>
        <v>0</v>
      </c>
    </row>
    <row r="662" spans="1:49" x14ac:dyDescent="0.2">
      <c r="A662" s="4">
        <f>IF('True_Odds_Calculator_3-way'!A663="","",'True_Odds_Calculator_3-way'!A663)</f>
        <v>3.53</v>
      </c>
      <c r="B662" s="4">
        <f>IF('True_Odds_Calculator_3-way'!B663="","",'True_Odds_Calculator_3-way'!B663)</f>
        <v>3.34</v>
      </c>
      <c r="C662" s="4">
        <f>IF('True_Odds_Calculator_3-way'!C663="","",'True_Odds_Calculator_3-way'!C663)</f>
        <v>2.2200000000000002</v>
      </c>
      <c r="D662" s="9">
        <f t="shared" si="143"/>
        <v>0.27313192647036394</v>
      </c>
      <c r="E662" s="9">
        <f t="shared" si="144"/>
        <v>0.28890221138218453</v>
      </c>
      <c r="F662" s="9">
        <f t="shared" si="145"/>
        <v>0.43796586214745187</v>
      </c>
      <c r="G662" s="9">
        <f t="shared" si="146"/>
        <v>1.0518712972112163</v>
      </c>
      <c r="H662" s="9">
        <f t="shared" si="147"/>
        <v>3.6612343819443773</v>
      </c>
      <c r="I662" s="9">
        <f t="shared" si="148"/>
        <v>3.4613788354742447</v>
      </c>
      <c r="J662" s="9">
        <f t="shared" si="149"/>
        <v>2.2832829825976839</v>
      </c>
      <c r="K662" s="11">
        <f t="shared" si="150"/>
        <v>0.28328611898016998</v>
      </c>
      <c r="L662" s="11">
        <f t="shared" si="151"/>
        <v>0.29940119760479045</v>
      </c>
      <c r="M662" s="11">
        <f t="shared" si="152"/>
        <v>0.4504504504504504</v>
      </c>
      <c r="N662" s="11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-0.27594470350318445</v>
      </c>
      <c r="O662" s="11">
        <f>0</f>
        <v>0</v>
      </c>
      <c r="P662" s="11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0.23267147658591403</v>
      </c>
      <c r="Q662" s="11">
        <f>2*'OddsRatio_working_3-way'!K662*'OddsRatio_working_3-way'!L662*'OddsRatio_working_3-way'!M662</f>
        <v>7.6410993952681111E-2</v>
      </c>
      <c r="R662" s="11">
        <f t="shared" si="153"/>
        <v>0</v>
      </c>
      <c r="S662" s="11">
        <f t="shared" si="154"/>
        <v>-0.84318152742956687</v>
      </c>
      <c r="T662" s="11">
        <f t="shared" si="155"/>
        <v>-0.27690690555979203</v>
      </c>
      <c r="U662" s="11">
        <f>'OddsRatio_working_3-way'!S662-'OddsRatio_working_3-way'!R662^2/3</f>
        <v>-0.84318152742956687</v>
      </c>
      <c r="V662" s="11">
        <f>'OddsRatio_working_3-way'!S662*'OddsRatio_working_3-way'!R662/3-2*'OddsRatio_working_3-way'!R662^3/27-'OddsRatio_working_3-way'!T662</f>
        <v>0.27690690555979203</v>
      </c>
      <c r="W662" s="11">
        <f>'OddsRatio_working_3-way'!V662^2+4*'OddsRatio_working_3-way'!U662^3/27</f>
        <v>-1.2132076349744531E-2</v>
      </c>
      <c r="X662" s="11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0.14900462299576825</v>
      </c>
      <c r="Y662" s="11">
        <f>IF('OddsRatio_working_3-way'!W662&gt;=0,IF('OddsRatio_working_3-way'!V662+SQRT('OddsRatio_working_3-way'!W662)&gt;0,0,PI()),ACOS('OddsRatio_working_3-way'!V662/(2*'OddsRatio_working_3-way'!X662)))</f>
        <v>0.37858387461777498</v>
      </c>
      <c r="Z662" s="11">
        <f>'OddsRatio_working_3-way'!X662^(1/3)*COS('OddsRatio_working_3-way'!Y662/3)</f>
        <v>0.52593564860560826</v>
      </c>
      <c r="AA662" s="11">
        <f>'OddsRatio_working_3-way'!X662^(1/3)*COS(('OddsRatio_working_3-way'!Y662+2*PI())/3)</f>
        <v>-0.32075322039680332</v>
      </c>
      <c r="AB662" s="11">
        <f>'OddsRatio_working_3-way'!X662^(1/3)*COS(('OddsRatio_working_3-way'!Y662+4*PI())/3)</f>
        <v>-0.20518242820880508</v>
      </c>
      <c r="AC662" s="11">
        <f>'OddsRatio_working_3-way'!X662^(1/3)*SIN('OddsRatio_working_3-way'!Y662/3)</f>
        <v>6.6724827980199172E-2</v>
      </c>
      <c r="AD662" s="11">
        <f>'OddsRatio_working_3-way'!X662^(1/3)*SIN(('OddsRatio_working_3-way'!Y662+2*PI())/3)</f>
        <v>0.42211121845820293</v>
      </c>
      <c r="AE662" s="11">
        <f>'OddsRatio_working_3-way'!X662^(1/3)*SIN(('OddsRatio_working_3-way'!Y662+4*PI())/3)</f>
        <v>-0.48883604643840206</v>
      </c>
      <c r="AF662" s="11">
        <f>-'OddsRatio_working_3-way'!U662/(3*'OddsRatio_working_3-way'!X662^(1/3))*COS(('OddsRatio_working_3-way'!Y662)/3)</f>
        <v>0.52593564860560815</v>
      </c>
      <c r="AG662" s="11">
        <f>-'OddsRatio_working_3-way'!U662/(3*'OddsRatio_working_3-way'!X662^(1/3))*COS(('OddsRatio_working_3-way'!Y662+2*PI())/3)</f>
        <v>-0.32075322039680321</v>
      </c>
      <c r="AH662" s="11">
        <f>-'OddsRatio_working_3-way'!U662/(3*'OddsRatio_working_3-way'!X662^(1/3))*COS(('OddsRatio_working_3-way'!Y662+4*PI())/3)</f>
        <v>-0.20518242820880503</v>
      </c>
      <c r="AI662" s="11">
        <f>'OddsRatio_working_3-way'!U662/(3*'OddsRatio_working_3-way'!X662^(1/3))*SIN(('OddsRatio_working_3-way'!Y662)/3)</f>
        <v>-6.6724827980199158E-2</v>
      </c>
      <c r="AJ662" s="11">
        <f>'OddsRatio_working_3-way'!U662/(3*'OddsRatio_working_3-way'!X662^(1/3))*SIN(('OddsRatio_working_3-way'!Y662+2*PI())/3)</f>
        <v>-0.42211121845820287</v>
      </c>
      <c r="AK662" s="11">
        <f>'OddsRatio_working_3-way'!U662/(3*'OddsRatio_working_3-way'!X662^(1/3))*SIN(('OddsRatio_working_3-way'!Y662+4*PI())/3)</f>
        <v>0.48883604643840195</v>
      </c>
      <c r="AL662" s="11">
        <f>'OddsRatio_working_3-way'!Z662+'OddsRatio_working_3-way'!AF662</f>
        <v>1.0518712972112163</v>
      </c>
      <c r="AM662" s="11">
        <f>'OddsRatio_working_3-way'!AA662+'OddsRatio_working_3-way'!AG662</f>
        <v>-0.64150644079360652</v>
      </c>
      <c r="AN662" s="11">
        <f>'OddsRatio_working_3-way'!AB662+'OddsRatio_working_3-way'!AH662</f>
        <v>-0.41036485641761011</v>
      </c>
      <c r="AO662" s="11">
        <f>'OddsRatio_working_3-way'!AC662+'OddsRatio_working_3-way'!AI662</f>
        <v>0</v>
      </c>
      <c r="AP662" s="11">
        <f>'OddsRatio_working_3-way'!AD662+'OddsRatio_working_3-way'!AJ662</f>
        <v>0</v>
      </c>
      <c r="AQ662" s="11">
        <f>'OddsRatio_working_3-way'!AE662+'OddsRatio_working_3-way'!AK662</f>
        <v>0</v>
      </c>
      <c r="AR662" s="10">
        <f>IF(A662="","",IF(('OddsRatio_working_3-way'!X662=0),IF(Q662&gt;0,-Q662^(1/3),(-Q662)^(1/3)),'OddsRatio_working_3-way'!AL662-'OddsRatio_working_3-way'!R662/3))</f>
        <v>1.0518712972112163</v>
      </c>
      <c r="AS662" s="11">
        <f>IF(('OddsRatio_working_3-way'!X662=0),IF(Q662&gt;0,-Q662^(1/3),(-Q662)^(1/3)),'OddsRatio_working_3-way'!AM662-'OddsRatio_working_3-way'!R662/3)</f>
        <v>-0.64150644079360652</v>
      </c>
      <c r="AT662" s="11">
        <f>IF(('OddsRatio_working_3-way'!X662=0),IF(Q662&gt;0,-Q662^(1/3),(-Q662)^(1/3)),'OddsRatio_working_3-way'!AN662-'OddsRatio_working_3-way'!R662/3)</f>
        <v>-0.41036485641761011</v>
      </c>
      <c r="AU662" s="11">
        <f>IF(('OddsRatio_working_3-way'!X662=0),0,'OddsRatio_working_3-way'!AO662)</f>
        <v>0</v>
      </c>
      <c r="AV662" s="11">
        <f>IF(('OddsRatio_working_3-way'!X662=0),0,'OddsRatio_working_3-way'!AP662)</f>
        <v>0</v>
      </c>
      <c r="AW662" s="11">
        <f>IF(('OddsRatio_working_3-way'!X662=0),0,'OddsRatio_working_3-way'!AQ662)</f>
        <v>0</v>
      </c>
    </row>
    <row r="663" spans="1:49" x14ac:dyDescent="0.2">
      <c r="A663" s="4">
        <f>IF('True_Odds_Calculator_3-way'!A664="","",'True_Odds_Calculator_3-way'!A664)</f>
        <v>3.59</v>
      </c>
      <c r="B663" s="4">
        <f>IF('True_Odds_Calculator_3-way'!B664="","",'True_Odds_Calculator_3-way'!B664)</f>
        <v>3.3</v>
      </c>
      <c r="C663" s="4">
        <f>IF('True_Odds_Calculator_3-way'!C664="","",'True_Odds_Calculator_3-way'!C664)</f>
        <v>2.21</v>
      </c>
      <c r="D663" s="9">
        <f t="shared" si="143"/>
        <v>0.26821526909451321</v>
      </c>
      <c r="E663" s="9">
        <f t="shared" si="144"/>
        <v>0.29215353716284592</v>
      </c>
      <c r="F663" s="9">
        <f t="shared" si="145"/>
        <v>0.43963119374264087</v>
      </c>
      <c r="G663" s="9">
        <f t="shared" si="146"/>
        <v>1.0534164147284764</v>
      </c>
      <c r="H663" s="9">
        <f t="shared" si="147"/>
        <v>3.7283485141467536</v>
      </c>
      <c r="I663" s="9">
        <f t="shared" si="148"/>
        <v>3.4228577538754958</v>
      </c>
      <c r="J663" s="9">
        <f t="shared" si="149"/>
        <v>2.2746338618214561</v>
      </c>
      <c r="K663" s="11">
        <f t="shared" si="150"/>
        <v>0.2785515320334262</v>
      </c>
      <c r="L663" s="11">
        <f t="shared" si="151"/>
        <v>0.30303030303030304</v>
      </c>
      <c r="M663" s="11">
        <f t="shared" si="152"/>
        <v>0.45248868778280543</v>
      </c>
      <c r="N663" s="11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-0.2753038648499897</v>
      </c>
      <c r="O663" s="11">
        <f>0</f>
        <v>0</v>
      </c>
      <c r="P663" s="11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0.23298564999367888</v>
      </c>
      <c r="Q663" s="11">
        <f>2*'OddsRatio_working_3-way'!K663*'OddsRatio_working_3-way'!L663*'OddsRatio_working_3-way'!M663</f>
        <v>7.638873770284553E-2</v>
      </c>
      <c r="R663" s="11">
        <f t="shared" si="153"/>
        <v>0</v>
      </c>
      <c r="S663" s="11">
        <f t="shared" si="154"/>
        <v>-0.84628543126566858</v>
      </c>
      <c r="T663" s="11">
        <f t="shared" si="155"/>
        <v>-0.27747063320185855</v>
      </c>
      <c r="U663" s="11">
        <f>'OddsRatio_working_3-way'!S663-'OddsRatio_working_3-way'!R663^2/3</f>
        <v>-0.84628543126566858</v>
      </c>
      <c r="V663" s="11">
        <f>'OddsRatio_working_3-way'!S663*'OddsRatio_working_3-way'!R663/3-2*'OddsRatio_working_3-way'!R663^3/27-'OddsRatio_working_3-way'!T663</f>
        <v>0.27747063320185855</v>
      </c>
      <c r="W663" s="11">
        <f>'OddsRatio_working_3-way'!V663^2+4*'OddsRatio_working_3-way'!U663^3/27</f>
        <v>-1.2803944890987656E-2</v>
      </c>
      <c r="X663" s="11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0.14982814920804099</v>
      </c>
      <c r="Y663" s="11">
        <f>IF('OddsRatio_working_3-way'!W663&gt;=0,IF('OddsRatio_working_3-way'!V663+SQRT('OddsRatio_working_3-way'!W663)&gt;0,0,PI()),ACOS('OddsRatio_working_3-way'!V663/(2*'OddsRatio_working_3-way'!X663)))</f>
        <v>0.38721853766046554</v>
      </c>
      <c r="Z663" s="11">
        <f>'OddsRatio_working_3-way'!X663^(1/3)*COS('OddsRatio_working_3-way'!Y663/3)</f>
        <v>0.52670820736423818</v>
      </c>
      <c r="AA663" s="11">
        <f>'OddsRatio_working_3-way'!X663^(1/3)*COS(('OddsRatio_working_3-way'!Y663+2*PI())/3)</f>
        <v>-0.32255888421359408</v>
      </c>
      <c r="AB663" s="11">
        <f>'OddsRatio_working_3-way'!X663^(1/3)*COS(('OddsRatio_working_3-way'!Y663+4*PI())/3)</f>
        <v>-0.20414932315064385</v>
      </c>
      <c r="AC663" s="11">
        <f>'OddsRatio_working_3-way'!X663^(1/3)*SIN('OddsRatio_working_3-way'!Y663/3)</f>
        <v>6.8363791954319728E-2</v>
      </c>
      <c r="AD663" s="11">
        <f>'OddsRatio_working_3-way'!X663^(1/3)*SIN(('OddsRatio_working_3-way'!Y663+2*PI())/3)</f>
        <v>0.42196079198203246</v>
      </c>
      <c r="AE663" s="11">
        <f>'OddsRatio_working_3-way'!X663^(1/3)*SIN(('OddsRatio_working_3-way'!Y663+4*PI())/3)</f>
        <v>-0.49032458393635214</v>
      </c>
      <c r="AF663" s="11">
        <f>-'OddsRatio_working_3-way'!U663/(3*'OddsRatio_working_3-way'!X663^(1/3))*COS(('OddsRatio_working_3-way'!Y663)/3)</f>
        <v>0.52670820736423818</v>
      </c>
      <c r="AG663" s="11">
        <f>-'OddsRatio_working_3-way'!U663/(3*'OddsRatio_working_3-way'!X663^(1/3))*COS(('OddsRatio_working_3-way'!Y663+2*PI())/3)</f>
        <v>-0.32255888421359408</v>
      </c>
      <c r="AH663" s="11">
        <f>-'OddsRatio_working_3-way'!U663/(3*'OddsRatio_working_3-way'!X663^(1/3))*COS(('OddsRatio_working_3-way'!Y663+4*PI())/3)</f>
        <v>-0.20414932315064385</v>
      </c>
      <c r="AI663" s="11">
        <f>'OddsRatio_working_3-way'!U663/(3*'OddsRatio_working_3-way'!X663^(1/3))*SIN(('OddsRatio_working_3-way'!Y663)/3)</f>
        <v>-6.8363791954319728E-2</v>
      </c>
      <c r="AJ663" s="11">
        <f>'OddsRatio_working_3-way'!U663/(3*'OddsRatio_working_3-way'!X663^(1/3))*SIN(('OddsRatio_working_3-way'!Y663+2*PI())/3)</f>
        <v>-0.42196079198203246</v>
      </c>
      <c r="AK663" s="11">
        <f>'OddsRatio_working_3-way'!U663/(3*'OddsRatio_working_3-way'!X663^(1/3))*SIN(('OddsRatio_working_3-way'!Y663+4*PI())/3)</f>
        <v>0.49032458393635214</v>
      </c>
      <c r="AL663" s="11">
        <f>'OddsRatio_working_3-way'!Z663+'OddsRatio_working_3-way'!AF663</f>
        <v>1.0534164147284764</v>
      </c>
      <c r="AM663" s="11">
        <f>'OddsRatio_working_3-way'!AA663+'OddsRatio_working_3-way'!AG663</f>
        <v>-0.64511776842718815</v>
      </c>
      <c r="AN663" s="11">
        <f>'OddsRatio_working_3-way'!AB663+'OddsRatio_working_3-way'!AH663</f>
        <v>-0.4082986463012877</v>
      </c>
      <c r="AO663" s="11">
        <f>'OddsRatio_working_3-way'!AC663+'OddsRatio_working_3-way'!AI663</f>
        <v>0</v>
      </c>
      <c r="AP663" s="11">
        <f>'OddsRatio_working_3-way'!AD663+'OddsRatio_working_3-way'!AJ663</f>
        <v>0</v>
      </c>
      <c r="AQ663" s="11">
        <f>'OddsRatio_working_3-way'!AE663+'OddsRatio_working_3-way'!AK663</f>
        <v>0</v>
      </c>
      <c r="AR663" s="10">
        <f>IF(A663="","",IF(('OddsRatio_working_3-way'!X663=0),IF(Q663&gt;0,-Q663^(1/3),(-Q663)^(1/3)),'OddsRatio_working_3-way'!AL663-'OddsRatio_working_3-way'!R663/3))</f>
        <v>1.0534164147284764</v>
      </c>
      <c r="AS663" s="11">
        <f>IF(('OddsRatio_working_3-way'!X663=0),IF(Q663&gt;0,-Q663^(1/3),(-Q663)^(1/3)),'OddsRatio_working_3-way'!AM663-'OddsRatio_working_3-way'!R663/3)</f>
        <v>-0.64511776842718815</v>
      </c>
      <c r="AT663" s="11">
        <f>IF(('OddsRatio_working_3-way'!X663=0),IF(Q663&gt;0,-Q663^(1/3),(-Q663)^(1/3)),'OddsRatio_working_3-way'!AN663-'OddsRatio_working_3-way'!R663/3)</f>
        <v>-0.4082986463012877</v>
      </c>
      <c r="AU663" s="11">
        <f>IF(('OddsRatio_working_3-way'!X663=0),0,'OddsRatio_working_3-way'!AO663)</f>
        <v>0</v>
      </c>
      <c r="AV663" s="11">
        <f>IF(('OddsRatio_working_3-way'!X663=0),0,'OddsRatio_working_3-way'!AP663)</f>
        <v>0</v>
      </c>
      <c r="AW663" s="11">
        <f>IF(('OddsRatio_working_3-way'!X663=0),0,'OddsRatio_working_3-way'!AQ663)</f>
        <v>0</v>
      </c>
    </row>
    <row r="664" spans="1:49" x14ac:dyDescent="0.2">
      <c r="A664" s="4">
        <f>IF('True_Odds_Calculator_3-way'!A665="","",'True_Odds_Calculator_3-way'!A665)</f>
        <v>5.05</v>
      </c>
      <c r="B664" s="4">
        <f>IF('True_Odds_Calculator_3-way'!B665="","",'True_Odds_Calculator_3-way'!B665)</f>
        <v>3.89</v>
      </c>
      <c r="C664" s="4">
        <f>IF('True_Odds_Calculator_3-way'!C665="","",'True_Odds_Calculator_3-way'!C665)</f>
        <v>1.68</v>
      </c>
      <c r="D664" s="9">
        <f t="shared" si="143"/>
        <v>0.18469867295083797</v>
      </c>
      <c r="E664" s="9">
        <f t="shared" si="144"/>
        <v>0.24096948198592733</v>
      </c>
      <c r="F664" s="9">
        <f t="shared" si="145"/>
        <v>0.57433184506323487</v>
      </c>
      <c r="G664" s="9">
        <f t="shared" si="146"/>
        <v>1.089931868083057</v>
      </c>
      <c r="H664" s="9">
        <f t="shared" si="147"/>
        <v>5.4142240657363807</v>
      </c>
      <c r="I664" s="9">
        <f t="shared" si="148"/>
        <v>4.149903098760034</v>
      </c>
      <c r="J664" s="9">
        <f t="shared" si="149"/>
        <v>1.7411536702964787</v>
      </c>
      <c r="K664" s="11">
        <f t="shared" si="150"/>
        <v>0.19801980198019803</v>
      </c>
      <c r="L664" s="11">
        <f t="shared" si="151"/>
        <v>0.25706940874035988</v>
      </c>
      <c r="M664" s="11">
        <f t="shared" si="152"/>
        <v>0.59523809523809523</v>
      </c>
      <c r="N664" s="11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-0.24116346632827079</v>
      </c>
      <c r="O664" s="11">
        <f>0</f>
        <v>0</v>
      </c>
      <c r="P664" s="11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0.23088978012748024</v>
      </c>
      <c r="Q664" s="11">
        <f>2*'OddsRatio_working_3-way'!K664*'OddsRatio_working_3-way'!L664*'OddsRatio_working_3-way'!M664</f>
        <v>6.0600992159443638E-2</v>
      </c>
      <c r="R664" s="11">
        <f t="shared" si="153"/>
        <v>0</v>
      </c>
      <c r="S664" s="11">
        <f t="shared" si="154"/>
        <v>-0.9573994918997969</v>
      </c>
      <c r="T664" s="11">
        <f t="shared" si="155"/>
        <v>-0.25128595587921182</v>
      </c>
      <c r="U664" s="11">
        <f>'OddsRatio_working_3-way'!S664-'OddsRatio_working_3-way'!R664^2/3</f>
        <v>-0.9573994918997969</v>
      </c>
      <c r="V664" s="11">
        <f>'OddsRatio_working_3-way'!S664*'OddsRatio_working_3-way'!R664/3-2*'OddsRatio_working_3-way'!R664^3/27-'OddsRatio_working_3-way'!T664</f>
        <v>0.25128595587921182</v>
      </c>
      <c r="W664" s="11">
        <f>'OddsRatio_working_3-way'!V664^2+4*'OddsRatio_working_3-way'!U664^3/27</f>
        <v>-6.6865083048730706E-2</v>
      </c>
      <c r="X664" s="11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0.18028429955965375</v>
      </c>
      <c r="Y664" s="11">
        <f>IF('OddsRatio_working_3-way'!W664&gt;=0,IF('OddsRatio_working_3-way'!V664+SQRT('OddsRatio_working_3-way'!W664)&gt;0,0,PI()),ACOS('OddsRatio_working_3-way'!V664/(2*'OddsRatio_working_3-way'!X664)))</f>
        <v>0.79970847633497311</v>
      </c>
      <c r="Z664" s="11">
        <f>'OddsRatio_working_3-way'!X664^(1/3)*COS('OddsRatio_working_3-way'!Y664/3)</f>
        <v>0.54496593404152849</v>
      </c>
      <c r="AA664" s="11">
        <f>'OddsRatio_working_3-way'!X664^(1/3)*COS(('OddsRatio_working_3-way'!Y664+2*PI())/3)</f>
        <v>-0.40135876391697156</v>
      </c>
      <c r="AB664" s="11">
        <f>'OddsRatio_working_3-way'!X664^(1/3)*COS(('OddsRatio_working_3-way'!Y664+4*PI())/3)</f>
        <v>-0.1436071701245567</v>
      </c>
      <c r="AC664" s="11">
        <f>'OddsRatio_working_3-way'!X664^(1/3)*SIN('OddsRatio_working_3-way'!Y664/3)</f>
        <v>0.1488129520601057</v>
      </c>
      <c r="AD664" s="11">
        <f>'OddsRatio_working_3-way'!X664^(1/3)*SIN(('OddsRatio_working_3-way'!Y664+2*PI())/3)</f>
        <v>0.39754786704702577</v>
      </c>
      <c r="AE664" s="11">
        <f>'OddsRatio_working_3-way'!X664^(1/3)*SIN(('OddsRatio_working_3-way'!Y664+4*PI())/3)</f>
        <v>-0.54636081910713141</v>
      </c>
      <c r="AF664" s="11">
        <f>-'OddsRatio_working_3-way'!U664/(3*'OddsRatio_working_3-way'!X664^(1/3))*COS(('OddsRatio_working_3-way'!Y664)/3)</f>
        <v>0.54496593404152849</v>
      </c>
      <c r="AG664" s="11">
        <f>-'OddsRatio_working_3-way'!U664/(3*'OddsRatio_working_3-way'!X664^(1/3))*COS(('OddsRatio_working_3-way'!Y664+2*PI())/3)</f>
        <v>-0.40135876391697156</v>
      </c>
      <c r="AH664" s="11">
        <f>-'OddsRatio_working_3-way'!U664/(3*'OddsRatio_working_3-way'!X664^(1/3))*COS(('OddsRatio_working_3-way'!Y664+4*PI())/3)</f>
        <v>-0.1436071701245567</v>
      </c>
      <c r="AI664" s="11">
        <f>'OddsRatio_working_3-way'!U664/(3*'OddsRatio_working_3-way'!X664^(1/3))*SIN(('OddsRatio_working_3-way'!Y664)/3)</f>
        <v>-0.1488129520601057</v>
      </c>
      <c r="AJ664" s="11">
        <f>'OddsRatio_working_3-way'!U664/(3*'OddsRatio_working_3-way'!X664^(1/3))*SIN(('OddsRatio_working_3-way'!Y664+2*PI())/3)</f>
        <v>-0.39754786704702577</v>
      </c>
      <c r="AK664" s="11">
        <f>'OddsRatio_working_3-way'!U664/(3*'OddsRatio_working_3-way'!X664^(1/3))*SIN(('OddsRatio_working_3-way'!Y664+4*PI())/3)</f>
        <v>0.54636081910713141</v>
      </c>
      <c r="AL664" s="11">
        <f>'OddsRatio_working_3-way'!Z664+'OddsRatio_working_3-way'!AF664</f>
        <v>1.089931868083057</v>
      </c>
      <c r="AM664" s="11">
        <f>'OddsRatio_working_3-way'!AA664+'OddsRatio_working_3-way'!AG664</f>
        <v>-0.80271752783394312</v>
      </c>
      <c r="AN664" s="11">
        <f>'OddsRatio_working_3-way'!AB664+'OddsRatio_working_3-way'!AH664</f>
        <v>-0.28721434024911341</v>
      </c>
      <c r="AO664" s="11">
        <f>'OddsRatio_working_3-way'!AC664+'OddsRatio_working_3-way'!AI664</f>
        <v>0</v>
      </c>
      <c r="AP664" s="11">
        <f>'OddsRatio_working_3-way'!AD664+'OddsRatio_working_3-way'!AJ664</f>
        <v>0</v>
      </c>
      <c r="AQ664" s="11">
        <f>'OddsRatio_working_3-way'!AE664+'OddsRatio_working_3-way'!AK664</f>
        <v>0</v>
      </c>
      <c r="AR664" s="10">
        <f>IF(A664="","",IF(('OddsRatio_working_3-way'!X664=0),IF(Q664&gt;0,-Q664^(1/3),(-Q664)^(1/3)),'OddsRatio_working_3-way'!AL664-'OddsRatio_working_3-way'!R664/3))</f>
        <v>1.089931868083057</v>
      </c>
      <c r="AS664" s="11">
        <f>IF(('OddsRatio_working_3-way'!X664=0),IF(Q664&gt;0,-Q664^(1/3),(-Q664)^(1/3)),'OddsRatio_working_3-way'!AM664-'OddsRatio_working_3-way'!R664/3)</f>
        <v>-0.80271752783394312</v>
      </c>
      <c r="AT664" s="11">
        <f>IF(('OddsRatio_working_3-way'!X664=0),IF(Q664&gt;0,-Q664^(1/3),(-Q664)^(1/3)),'OddsRatio_working_3-way'!AN664-'OddsRatio_working_3-way'!R664/3)</f>
        <v>-0.28721434024911341</v>
      </c>
      <c r="AU664" s="11">
        <f>IF(('OddsRatio_working_3-way'!X664=0),0,'OddsRatio_working_3-way'!AO664)</f>
        <v>0</v>
      </c>
      <c r="AV664" s="11">
        <f>IF(('OddsRatio_working_3-way'!X664=0),0,'OddsRatio_working_3-way'!AP664)</f>
        <v>0</v>
      </c>
      <c r="AW664" s="11">
        <f>IF(('OddsRatio_working_3-way'!X664=0),0,'OddsRatio_working_3-way'!AQ664)</f>
        <v>0</v>
      </c>
    </row>
    <row r="665" spans="1:49" x14ac:dyDescent="0.2">
      <c r="A665" s="4">
        <f>IF('True_Odds_Calculator_3-way'!A666="","",'True_Odds_Calculator_3-way'!A666)</f>
        <v>2.0499999999999998</v>
      </c>
      <c r="B665" s="4">
        <f>IF('True_Odds_Calculator_3-way'!B666="","",'True_Odds_Calculator_3-way'!B666)</f>
        <v>3.59</v>
      </c>
      <c r="C665" s="4">
        <f>IF('True_Odds_Calculator_3-way'!C666="","",'True_Odds_Calculator_3-way'!C666)</f>
        <v>3.57</v>
      </c>
      <c r="D665" s="9">
        <f t="shared" si="143"/>
        <v>0.46984681455705835</v>
      </c>
      <c r="E665" s="9">
        <f t="shared" si="144"/>
        <v>0.26432150914447911</v>
      </c>
      <c r="F665" s="9">
        <f t="shared" si="145"/>
        <v>0.26583167629846249</v>
      </c>
      <c r="G665" s="9">
        <f t="shared" si="146"/>
        <v>1.0746221534691887</v>
      </c>
      <c r="H665" s="9">
        <f t="shared" si="147"/>
        <v>2.1283532611426477</v>
      </c>
      <c r="I665" s="9">
        <f t="shared" si="148"/>
        <v>3.7832713774851987</v>
      </c>
      <c r="J665" s="9">
        <f t="shared" si="149"/>
        <v>3.7617789344158146</v>
      </c>
      <c r="K665" s="11">
        <f t="shared" si="150"/>
        <v>0.48780487804878053</v>
      </c>
      <c r="L665" s="11">
        <f t="shared" si="151"/>
        <v>0.2785515320334262</v>
      </c>
      <c r="M665" s="11">
        <f t="shared" si="152"/>
        <v>0.28011204481792717</v>
      </c>
      <c r="N665" s="11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-0.26601471487433204</v>
      </c>
      <c r="O665" s="11">
        <f>0</f>
        <v>0</v>
      </c>
      <c r="P665" s="11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0.23636059492075928</v>
      </c>
      <c r="Q665" s="11">
        <f>2*'OddsRatio_working_3-way'!K665*'OddsRatio_working_3-way'!L665*'OddsRatio_working_3-way'!M665</f>
        <v>7.6122574853706687E-2</v>
      </c>
      <c r="R665" s="11">
        <f t="shared" si="153"/>
        <v>0</v>
      </c>
      <c r="S665" s="11">
        <f t="shared" si="154"/>
        <v>-0.8885245127601995</v>
      </c>
      <c r="T665" s="11">
        <f t="shared" si="155"/>
        <v>-0.2861592633688243</v>
      </c>
      <c r="U665" s="11">
        <f>'OddsRatio_working_3-way'!S665-'OddsRatio_working_3-way'!R665^2/3</f>
        <v>-0.8885245127601995</v>
      </c>
      <c r="V665" s="11">
        <f>'OddsRatio_working_3-way'!S665*'OddsRatio_working_3-way'!R665/3-2*'OddsRatio_working_3-way'!R665^3/27-'OddsRatio_working_3-way'!T665</f>
        <v>0.2861592633688243</v>
      </c>
      <c r="W665" s="11">
        <f>'OddsRatio_working_3-way'!V665^2+4*'OddsRatio_working_3-way'!U665^3/27</f>
        <v>-2.2034151427761814E-2</v>
      </c>
      <c r="X665" s="11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0.16118411478767841</v>
      </c>
      <c r="Y665" s="11">
        <f>IF('OddsRatio_working_3-way'!W665&gt;=0,IF('OddsRatio_working_3-way'!V665+SQRT('OddsRatio_working_3-way'!W665)&gt;0,0,PI()),ACOS('OddsRatio_working_3-way'!V665/(2*'OddsRatio_working_3-way'!X665)))</f>
        <v>0.47851813683675548</v>
      </c>
      <c r="Z665" s="11">
        <f>'OddsRatio_working_3-way'!X665^(1/3)*COS('OddsRatio_working_3-way'!Y665/3)</f>
        <v>0.53731107673459422</v>
      </c>
      <c r="AA665" s="11">
        <f>'OddsRatio_working_3-way'!X665^(1/3)*COS(('OddsRatio_working_3-way'!Y665+2*PI())/3)</f>
        <v>-0.34351362613196745</v>
      </c>
      <c r="AB665" s="11">
        <f>'OddsRatio_working_3-way'!X665^(1/3)*COS(('OddsRatio_working_3-way'!Y665+4*PI())/3)</f>
        <v>-0.19379745060262688</v>
      </c>
      <c r="AC665" s="11">
        <f>'OddsRatio_working_3-way'!X665^(1/3)*SIN('OddsRatio_working_3-way'!Y665/3)</f>
        <v>8.6438674243906083E-2</v>
      </c>
      <c r="AD665" s="11">
        <f>'OddsRatio_working_3-way'!X665^(1/3)*SIN(('OddsRatio_working_3-way'!Y665+2*PI())/3)</f>
        <v>0.42210570506497541</v>
      </c>
      <c r="AE665" s="11">
        <f>'OddsRatio_working_3-way'!X665^(1/3)*SIN(('OddsRatio_working_3-way'!Y665+4*PI())/3)</f>
        <v>-0.50854437930888141</v>
      </c>
      <c r="AF665" s="11">
        <f>-'OddsRatio_working_3-way'!U665/(3*'OddsRatio_working_3-way'!X665^(1/3))*COS(('OddsRatio_working_3-way'!Y665)/3)</f>
        <v>0.53731107673459433</v>
      </c>
      <c r="AG665" s="11">
        <f>-'OddsRatio_working_3-way'!U665/(3*'OddsRatio_working_3-way'!X665^(1/3))*COS(('OddsRatio_working_3-way'!Y665+2*PI())/3)</f>
        <v>-0.34351362613196751</v>
      </c>
      <c r="AH665" s="11">
        <f>-'OddsRatio_working_3-way'!U665/(3*'OddsRatio_working_3-way'!X665^(1/3))*COS(('OddsRatio_working_3-way'!Y665+4*PI())/3)</f>
        <v>-0.19379745060262693</v>
      </c>
      <c r="AI665" s="11">
        <f>'OddsRatio_working_3-way'!U665/(3*'OddsRatio_working_3-way'!X665^(1/3))*SIN(('OddsRatio_working_3-way'!Y665)/3)</f>
        <v>-8.6438674243906097E-2</v>
      </c>
      <c r="AJ665" s="11">
        <f>'OddsRatio_working_3-way'!U665/(3*'OddsRatio_working_3-way'!X665^(1/3))*SIN(('OddsRatio_working_3-way'!Y665+2*PI())/3)</f>
        <v>-0.42210570506497552</v>
      </c>
      <c r="AK665" s="11">
        <f>'OddsRatio_working_3-way'!U665/(3*'OddsRatio_working_3-way'!X665^(1/3))*SIN(('OddsRatio_working_3-way'!Y665+4*PI())/3)</f>
        <v>0.50854437930888152</v>
      </c>
      <c r="AL665" s="11">
        <f>'OddsRatio_working_3-way'!Z665+'OddsRatio_working_3-way'!AF665</f>
        <v>1.0746221534691887</v>
      </c>
      <c r="AM665" s="11">
        <f>'OddsRatio_working_3-way'!AA665+'OddsRatio_working_3-way'!AG665</f>
        <v>-0.68702725226393491</v>
      </c>
      <c r="AN665" s="11">
        <f>'OddsRatio_working_3-way'!AB665+'OddsRatio_working_3-way'!AH665</f>
        <v>-0.38759490120525381</v>
      </c>
      <c r="AO665" s="11">
        <f>'OddsRatio_working_3-way'!AC665+'OddsRatio_working_3-way'!AI665</f>
        <v>0</v>
      </c>
      <c r="AP665" s="11">
        <f>'OddsRatio_working_3-way'!AD665+'OddsRatio_working_3-way'!AJ665</f>
        <v>0</v>
      </c>
      <c r="AQ665" s="11">
        <f>'OddsRatio_working_3-way'!AE665+'OddsRatio_working_3-way'!AK665</f>
        <v>0</v>
      </c>
      <c r="AR665" s="10">
        <f>IF(A665="","",IF(('OddsRatio_working_3-way'!X665=0),IF(Q665&gt;0,-Q665^(1/3),(-Q665)^(1/3)),'OddsRatio_working_3-way'!AL665-'OddsRatio_working_3-way'!R665/3))</f>
        <v>1.0746221534691887</v>
      </c>
      <c r="AS665" s="11">
        <f>IF(('OddsRatio_working_3-way'!X665=0),IF(Q665&gt;0,-Q665^(1/3),(-Q665)^(1/3)),'OddsRatio_working_3-way'!AM665-'OddsRatio_working_3-way'!R665/3)</f>
        <v>-0.68702725226393491</v>
      </c>
      <c r="AT665" s="11">
        <f>IF(('OddsRatio_working_3-way'!X665=0),IF(Q665&gt;0,-Q665^(1/3),(-Q665)^(1/3)),'OddsRatio_working_3-way'!AN665-'OddsRatio_working_3-way'!R665/3)</f>
        <v>-0.38759490120525381</v>
      </c>
      <c r="AU665" s="11">
        <f>IF(('OddsRatio_working_3-way'!X665=0),0,'OddsRatio_working_3-way'!AO665)</f>
        <v>0</v>
      </c>
      <c r="AV665" s="11">
        <f>IF(('OddsRatio_working_3-way'!X665=0),0,'OddsRatio_working_3-way'!AP665)</f>
        <v>0</v>
      </c>
      <c r="AW665" s="11">
        <f>IF(('OddsRatio_working_3-way'!X665=0),0,'OddsRatio_working_3-way'!AQ665)</f>
        <v>0</v>
      </c>
    </row>
    <row r="666" spans="1:49" x14ac:dyDescent="0.2">
      <c r="A666" s="4">
        <f>IF('True_Odds_Calculator_3-way'!A667="","",'True_Odds_Calculator_3-way'!A667)</f>
        <v>3</v>
      </c>
      <c r="B666" s="4">
        <f>IF('True_Odds_Calculator_3-way'!B667="","",'True_Odds_Calculator_3-way'!B667)</f>
        <v>3.4</v>
      </c>
      <c r="C666" s="4">
        <f>IF('True_Odds_Calculator_3-way'!C667="","",'True_Odds_Calculator_3-way'!C667)</f>
        <v>2.4</v>
      </c>
      <c r="D666" s="9">
        <f t="shared" si="143"/>
        <v>0.31878080794678132</v>
      </c>
      <c r="E666" s="9">
        <f t="shared" si="144"/>
        <v>0.28055668789604687</v>
      </c>
      <c r="F666" s="9">
        <f t="shared" si="145"/>
        <v>0.40066250415717164</v>
      </c>
      <c r="G666" s="9">
        <f t="shared" si="146"/>
        <v>1.0684758540528958</v>
      </c>
      <c r="H666" s="9">
        <f t="shared" si="147"/>
        <v>3.1369517081057916</v>
      </c>
      <c r="I666" s="9">
        <f t="shared" si="148"/>
        <v>3.5643420497269505</v>
      </c>
      <c r="J666" s="9">
        <f t="shared" si="149"/>
        <v>2.4958661956740547</v>
      </c>
      <c r="K666" s="11">
        <f t="shared" si="150"/>
        <v>0.33333333333333331</v>
      </c>
      <c r="L666" s="11">
        <f t="shared" si="151"/>
        <v>0.29411764705882354</v>
      </c>
      <c r="M666" s="11">
        <f t="shared" si="152"/>
        <v>0.41666666666666669</v>
      </c>
      <c r="N666" s="11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-0.27450980392156865</v>
      </c>
      <c r="O666" s="11">
        <f>0</f>
        <v>0</v>
      </c>
      <c r="P666" s="11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0.23692810457516339</v>
      </c>
      <c r="Q666" s="11">
        <f>2*'OddsRatio_working_3-way'!K666*'OddsRatio_working_3-way'!L666*'OddsRatio_working_3-way'!M666</f>
        <v>8.1699346405228759E-2</v>
      </c>
      <c r="R666" s="11">
        <f t="shared" si="153"/>
        <v>0</v>
      </c>
      <c r="S666" s="11">
        <f t="shared" si="154"/>
        <v>-0.86309523809523803</v>
      </c>
      <c r="T666" s="11">
        <f t="shared" si="155"/>
        <v>-0.29761904761904762</v>
      </c>
      <c r="U666" s="11">
        <f>'OddsRatio_working_3-way'!S666-'OddsRatio_working_3-way'!R666^2/3</f>
        <v>-0.86309523809523803</v>
      </c>
      <c r="V666" s="11">
        <f>'OddsRatio_working_3-way'!S666*'OddsRatio_working_3-way'!R666/3-2*'OddsRatio_working_3-way'!R666^3/27-'OddsRatio_working_3-way'!T666</f>
        <v>0.29761904761904762</v>
      </c>
      <c r="W666" s="11">
        <f>'OddsRatio_working_3-way'!V666^2+4*'OddsRatio_working_3-way'!U666^3/27</f>
        <v>-6.6745264390294518E-3</v>
      </c>
      <c r="X666" s="11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0.15431430907785121</v>
      </c>
      <c r="Y666" s="11">
        <f>IF('OddsRatio_working_3-way'!W666&gt;=0,IF('OddsRatio_working_3-way'!V666+SQRT('OddsRatio_working_3-way'!W666)&gt;0,0,PI()),ACOS('OddsRatio_working_3-way'!V666/(2*'OddsRatio_working_3-way'!X666)))</f>
        <v>0.26790551246846639</v>
      </c>
      <c r="Z666" s="11">
        <f>'OddsRatio_working_3-way'!X666^(1/3)*COS('OddsRatio_working_3-way'!Y666/3)</f>
        <v>0.5342379270264479</v>
      </c>
      <c r="AA666" s="11">
        <f>'OddsRatio_working_3-way'!X666^(1/3)*COS(('OddsRatio_working_3-way'!Y666+2*PI())/3)</f>
        <v>-0.30854585717751359</v>
      </c>
      <c r="AB666" s="11">
        <f>'OddsRatio_working_3-way'!X666^(1/3)*COS(('OddsRatio_working_3-way'!Y666+4*PI())/3)</f>
        <v>-0.22569206984893439</v>
      </c>
      <c r="AC666" s="11">
        <f>'OddsRatio_working_3-way'!X666^(1/3)*SIN('OddsRatio_working_3-way'!Y666/3)</f>
        <v>4.7835656417535212E-2</v>
      </c>
      <c r="AD666" s="11">
        <f>'OddsRatio_working_3-way'!X666^(1/3)*SIN(('OddsRatio_working_3-way'!Y666+2*PI())/3)</f>
        <v>0.43874578826127336</v>
      </c>
      <c r="AE666" s="11">
        <f>'OddsRatio_working_3-way'!X666^(1/3)*SIN(('OddsRatio_working_3-way'!Y666+4*PI())/3)</f>
        <v>-0.48658144467880854</v>
      </c>
      <c r="AF666" s="11">
        <f>-'OddsRatio_working_3-way'!U666/(3*'OddsRatio_working_3-way'!X666^(1/3))*COS(('OddsRatio_working_3-way'!Y666)/3)</f>
        <v>0.53423792702644779</v>
      </c>
      <c r="AG666" s="11">
        <f>-'OddsRatio_working_3-way'!U666/(3*'OddsRatio_working_3-way'!X666^(1/3))*COS(('OddsRatio_working_3-way'!Y666+2*PI())/3)</f>
        <v>-0.30854585717751354</v>
      </c>
      <c r="AH666" s="11">
        <f>-'OddsRatio_working_3-way'!U666/(3*'OddsRatio_working_3-way'!X666^(1/3))*COS(('OddsRatio_working_3-way'!Y666+4*PI())/3)</f>
        <v>-0.22569206984893433</v>
      </c>
      <c r="AI666" s="11">
        <f>'OddsRatio_working_3-way'!U666/(3*'OddsRatio_working_3-way'!X666^(1/3))*SIN(('OddsRatio_working_3-way'!Y666)/3)</f>
        <v>-4.7835656417535198E-2</v>
      </c>
      <c r="AJ666" s="11">
        <f>'OddsRatio_working_3-way'!U666/(3*'OddsRatio_working_3-way'!X666^(1/3))*SIN(('OddsRatio_working_3-way'!Y666+2*PI())/3)</f>
        <v>-0.43874578826127325</v>
      </c>
      <c r="AK666" s="11">
        <f>'OddsRatio_working_3-way'!U666/(3*'OddsRatio_working_3-way'!X666^(1/3))*SIN(('OddsRatio_working_3-way'!Y666+4*PI())/3)</f>
        <v>0.48658144467880843</v>
      </c>
      <c r="AL666" s="11">
        <f>'OddsRatio_working_3-way'!Z666+'OddsRatio_working_3-way'!AF666</f>
        <v>1.0684758540528958</v>
      </c>
      <c r="AM666" s="11">
        <f>'OddsRatio_working_3-way'!AA666+'OddsRatio_working_3-way'!AG666</f>
        <v>-0.61709171435502719</v>
      </c>
      <c r="AN666" s="11">
        <f>'OddsRatio_working_3-way'!AB666+'OddsRatio_working_3-way'!AH666</f>
        <v>-0.45138413969786872</v>
      </c>
      <c r="AO666" s="11">
        <f>'OddsRatio_working_3-way'!AC666+'OddsRatio_working_3-way'!AI666</f>
        <v>0</v>
      </c>
      <c r="AP666" s="11">
        <f>'OddsRatio_working_3-way'!AD666+'OddsRatio_working_3-way'!AJ666</f>
        <v>0</v>
      </c>
      <c r="AQ666" s="11">
        <f>'OddsRatio_working_3-way'!AE666+'OddsRatio_working_3-way'!AK666</f>
        <v>0</v>
      </c>
      <c r="AR666" s="10">
        <f>IF(A666="","",IF(('OddsRatio_working_3-way'!X666=0),IF(Q666&gt;0,-Q666^(1/3),(-Q666)^(1/3)),'OddsRatio_working_3-way'!AL666-'OddsRatio_working_3-way'!R666/3))</f>
        <v>1.0684758540528958</v>
      </c>
      <c r="AS666" s="11">
        <f>IF(('OddsRatio_working_3-way'!X666=0),IF(Q666&gt;0,-Q666^(1/3),(-Q666)^(1/3)),'OddsRatio_working_3-way'!AM666-'OddsRatio_working_3-way'!R666/3)</f>
        <v>-0.61709171435502719</v>
      </c>
      <c r="AT666" s="11">
        <f>IF(('OddsRatio_working_3-way'!X666=0),IF(Q666&gt;0,-Q666^(1/3),(-Q666)^(1/3)),'OddsRatio_working_3-way'!AN666-'OddsRatio_working_3-way'!R666/3)</f>
        <v>-0.45138413969786872</v>
      </c>
      <c r="AU666" s="11">
        <f>IF(('OddsRatio_working_3-way'!X666=0),0,'OddsRatio_working_3-way'!AO666)</f>
        <v>0</v>
      </c>
      <c r="AV666" s="11">
        <f>IF(('OddsRatio_working_3-way'!X666=0),0,'OddsRatio_working_3-way'!AP666)</f>
        <v>0</v>
      </c>
      <c r="AW666" s="11">
        <f>IF(('OddsRatio_working_3-way'!X666=0),0,'OddsRatio_working_3-way'!AQ666)</f>
        <v>0</v>
      </c>
    </row>
    <row r="667" spans="1:49" x14ac:dyDescent="0.2">
      <c r="A667" s="4">
        <f>IF('True_Odds_Calculator_3-way'!A668="","",'True_Odds_Calculator_3-way'!A668)</f>
        <v>2.14</v>
      </c>
      <c r="B667" s="4">
        <f>IF('True_Odds_Calculator_3-way'!B668="","",'True_Odds_Calculator_3-way'!B668)</f>
        <v>3.05</v>
      </c>
      <c r="C667" s="4">
        <f>IF('True_Odds_Calculator_3-way'!C668="","",'True_Odds_Calculator_3-way'!C668)</f>
        <v>3.99</v>
      </c>
      <c r="D667" s="9">
        <f t="shared" si="143"/>
        <v>0.44981359220398065</v>
      </c>
      <c r="E667" s="9">
        <f t="shared" si="144"/>
        <v>0.31254768503912211</v>
      </c>
      <c r="F667" s="9">
        <f t="shared" si="145"/>
        <v>0.23763872275689724</v>
      </c>
      <c r="G667" s="9">
        <f t="shared" si="146"/>
        <v>1.0729325754624215</v>
      </c>
      <c r="H667" s="9">
        <f t="shared" si="147"/>
        <v>2.223143136027161</v>
      </c>
      <c r="I667" s="9">
        <f t="shared" si="148"/>
        <v>3.1995117796979629</v>
      </c>
      <c r="J667" s="9">
        <f t="shared" si="149"/>
        <v>4.2080684006326408</v>
      </c>
      <c r="K667" s="11">
        <f t="shared" si="150"/>
        <v>0.46728971962616822</v>
      </c>
      <c r="L667" s="11">
        <f t="shared" si="151"/>
        <v>0.32786885245901642</v>
      </c>
      <c r="M667" s="11">
        <f t="shared" si="152"/>
        <v>0.25062656641604009</v>
      </c>
      <c r="N667" s="11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-0.26831403620127381</v>
      </c>
      <c r="O667" s="11">
        <f>0</f>
        <v>0</v>
      </c>
      <c r="P667" s="11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0.2373023104720588</v>
      </c>
      <c r="Q667" s="11">
        <f>2*'OddsRatio_working_3-way'!K667*'OddsRatio_working_3-way'!L667*'OddsRatio_working_3-way'!M667</f>
        <v>7.6796864230439743E-2</v>
      </c>
      <c r="R667" s="11">
        <f t="shared" si="153"/>
        <v>0</v>
      </c>
      <c r="S667" s="11">
        <f t="shared" si="154"/>
        <v>-0.88442003941250469</v>
      </c>
      <c r="T667" s="11">
        <f t="shared" si="155"/>
        <v>-0.28622007747977501</v>
      </c>
      <c r="U667" s="11">
        <f>'OddsRatio_working_3-way'!S667-'OddsRatio_working_3-way'!R667^2/3</f>
        <v>-0.88442003941250469</v>
      </c>
      <c r="V667" s="11">
        <f>'OddsRatio_working_3-way'!S667*'OddsRatio_working_3-way'!R667/3-2*'OddsRatio_working_3-way'!R667^3/27-'OddsRatio_working_3-way'!T667</f>
        <v>0.28622007747977501</v>
      </c>
      <c r="W667" s="11">
        <f>'OddsRatio_working_3-way'!V667^2+4*'OddsRatio_working_3-way'!U667^3/27</f>
        <v>-2.0565815237416213E-2</v>
      </c>
      <c r="X667" s="11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0.16006853843740237</v>
      </c>
      <c r="Y667" s="11">
        <f>IF('OddsRatio_working_3-way'!W667&gt;=0,IF('OddsRatio_working_3-way'!V667+SQRT('OddsRatio_working_3-way'!W667)&gt;0,0,PI()),ACOS('OddsRatio_working_3-way'!V667/(2*'OddsRatio_working_3-way'!X667)))</f>
        <v>0.46447969742758954</v>
      </c>
      <c r="Z667" s="11">
        <f>'OddsRatio_working_3-way'!X667^(1/3)*COS('OddsRatio_working_3-way'!Y667/3)</f>
        <v>0.53646628773121074</v>
      </c>
      <c r="AA667" s="11">
        <f>'OddsRatio_working_3-way'!X667^(1/3)*COS(('OddsRatio_working_3-way'!Y667+2*PI())/3)</f>
        <v>-0.34074487704752937</v>
      </c>
      <c r="AB667" s="11">
        <f>'OddsRatio_working_3-way'!X667^(1/3)*COS(('OddsRatio_working_3-way'!Y667+4*PI())/3)</f>
        <v>-0.19572141068368151</v>
      </c>
      <c r="AC667" s="11">
        <f>'OddsRatio_working_3-way'!X667^(1/3)*SIN('OddsRatio_working_3-way'!Y667/3)</f>
        <v>8.3729337343980276E-2</v>
      </c>
      <c r="AD667" s="11">
        <f>'OddsRatio_working_3-way'!X667^(1/3)*SIN(('OddsRatio_working_3-way'!Y667+2*PI())/3)</f>
        <v>0.42272876477717053</v>
      </c>
      <c r="AE667" s="11">
        <f>'OddsRatio_working_3-way'!X667^(1/3)*SIN(('OddsRatio_working_3-way'!Y667+4*PI())/3)</f>
        <v>-0.50645810212115072</v>
      </c>
      <c r="AF667" s="11">
        <f>-'OddsRatio_working_3-way'!U667/(3*'OddsRatio_working_3-way'!X667^(1/3))*COS(('OddsRatio_working_3-way'!Y667)/3)</f>
        <v>0.53646628773121074</v>
      </c>
      <c r="AG667" s="11">
        <f>-'OddsRatio_working_3-way'!U667/(3*'OddsRatio_working_3-way'!X667^(1/3))*COS(('OddsRatio_working_3-way'!Y667+2*PI())/3)</f>
        <v>-0.34074487704752937</v>
      </c>
      <c r="AH667" s="11">
        <f>-'OddsRatio_working_3-way'!U667/(3*'OddsRatio_working_3-way'!X667^(1/3))*COS(('OddsRatio_working_3-way'!Y667+4*PI())/3)</f>
        <v>-0.19572141068368151</v>
      </c>
      <c r="AI667" s="11">
        <f>'OddsRatio_working_3-way'!U667/(3*'OddsRatio_working_3-way'!X667^(1/3))*SIN(('OddsRatio_working_3-way'!Y667)/3)</f>
        <v>-8.3729337343980276E-2</v>
      </c>
      <c r="AJ667" s="11">
        <f>'OddsRatio_working_3-way'!U667/(3*'OddsRatio_working_3-way'!X667^(1/3))*SIN(('OddsRatio_working_3-way'!Y667+2*PI())/3)</f>
        <v>-0.42272876477717053</v>
      </c>
      <c r="AK667" s="11">
        <f>'OddsRatio_working_3-way'!U667/(3*'OddsRatio_working_3-way'!X667^(1/3))*SIN(('OddsRatio_working_3-way'!Y667+4*PI())/3)</f>
        <v>0.50645810212115072</v>
      </c>
      <c r="AL667" s="11">
        <f>'OddsRatio_working_3-way'!Z667+'OddsRatio_working_3-way'!AF667</f>
        <v>1.0729325754624215</v>
      </c>
      <c r="AM667" s="11">
        <f>'OddsRatio_working_3-way'!AA667+'OddsRatio_working_3-way'!AG667</f>
        <v>-0.68148975409505874</v>
      </c>
      <c r="AN667" s="11">
        <f>'OddsRatio_working_3-way'!AB667+'OddsRatio_working_3-way'!AH667</f>
        <v>-0.39144282136736303</v>
      </c>
      <c r="AO667" s="11">
        <f>'OddsRatio_working_3-way'!AC667+'OddsRatio_working_3-way'!AI667</f>
        <v>0</v>
      </c>
      <c r="AP667" s="11">
        <f>'OddsRatio_working_3-way'!AD667+'OddsRatio_working_3-way'!AJ667</f>
        <v>0</v>
      </c>
      <c r="AQ667" s="11">
        <f>'OddsRatio_working_3-way'!AE667+'OddsRatio_working_3-way'!AK667</f>
        <v>0</v>
      </c>
      <c r="AR667" s="10">
        <f>IF(A667="","",IF(('OddsRatio_working_3-way'!X667=0),IF(Q667&gt;0,-Q667^(1/3),(-Q667)^(1/3)),'OddsRatio_working_3-way'!AL667-'OddsRatio_working_3-way'!R667/3))</f>
        <v>1.0729325754624215</v>
      </c>
      <c r="AS667" s="11">
        <f>IF(('OddsRatio_working_3-way'!X667=0),IF(Q667&gt;0,-Q667^(1/3),(-Q667)^(1/3)),'OddsRatio_working_3-way'!AM667-'OddsRatio_working_3-way'!R667/3)</f>
        <v>-0.68148975409505874</v>
      </c>
      <c r="AT667" s="11">
        <f>IF(('OddsRatio_working_3-way'!X667=0),IF(Q667&gt;0,-Q667^(1/3),(-Q667)^(1/3)),'OddsRatio_working_3-way'!AN667-'OddsRatio_working_3-way'!R667/3)</f>
        <v>-0.39144282136736303</v>
      </c>
      <c r="AU667" s="11">
        <f>IF(('OddsRatio_working_3-way'!X667=0),0,'OddsRatio_working_3-way'!AO667)</f>
        <v>0</v>
      </c>
      <c r="AV667" s="11">
        <f>IF(('OddsRatio_working_3-way'!X667=0),0,'OddsRatio_working_3-way'!AP667)</f>
        <v>0</v>
      </c>
      <c r="AW667" s="11">
        <f>IF(('OddsRatio_working_3-way'!X667=0),0,'OddsRatio_working_3-way'!AQ667)</f>
        <v>0</v>
      </c>
    </row>
    <row r="668" spans="1:49" x14ac:dyDescent="0.2">
      <c r="A668" s="4">
        <f>IF('True_Odds_Calculator_3-way'!A669="","",'True_Odds_Calculator_3-way'!A669)</f>
        <v>3.69</v>
      </c>
      <c r="B668" s="4">
        <f>IF('True_Odds_Calculator_3-way'!B669="","",'True_Odds_Calculator_3-way'!B669)</f>
        <v>3.32</v>
      </c>
      <c r="C668" s="4">
        <f>IF('True_Odds_Calculator_3-way'!C669="","",'True_Odds_Calculator_3-way'!C669)</f>
        <v>2.12</v>
      </c>
      <c r="D668" s="9">
        <f t="shared" si="143"/>
        <v>0.25788074098400748</v>
      </c>
      <c r="E668" s="9">
        <f t="shared" si="144"/>
        <v>0.28719658617257898</v>
      </c>
      <c r="F668" s="9">
        <f t="shared" si="145"/>
        <v>0.45492267284341348</v>
      </c>
      <c r="G668" s="9">
        <f t="shared" si="146"/>
        <v>1.0697998011823739</v>
      </c>
      <c r="H668" s="9">
        <f t="shared" si="147"/>
        <v>3.8777614651805856</v>
      </c>
      <c r="I668" s="9">
        <f t="shared" si="148"/>
        <v>3.481935538743107</v>
      </c>
      <c r="J668" s="9">
        <f t="shared" si="149"/>
        <v>2.1981757773242592</v>
      </c>
      <c r="K668" s="11">
        <f t="shared" si="150"/>
        <v>0.2710027100271003</v>
      </c>
      <c r="L668" s="11">
        <f t="shared" si="151"/>
        <v>0.30120481927710846</v>
      </c>
      <c r="M668" s="11">
        <f t="shared" si="152"/>
        <v>0.47169811320754712</v>
      </c>
      <c r="N668" s="11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-0.26912743780768111</v>
      </c>
      <c r="O668" s="11">
        <f>0</f>
        <v>0</v>
      </c>
      <c r="P668" s="11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0.23602617249177726</v>
      </c>
      <c r="Q668" s="11">
        <f>2*'OddsRatio_working_3-way'!K668*'OddsRatio_working_3-way'!L668*'OddsRatio_working_3-way'!M668</f>
        <v>7.7006907827659787E-2</v>
      </c>
      <c r="R668" s="11">
        <f t="shared" si="153"/>
        <v>0</v>
      </c>
      <c r="S668" s="11">
        <f t="shared" si="154"/>
        <v>-0.87700523742377368</v>
      </c>
      <c r="T668" s="11">
        <f t="shared" si="155"/>
        <v>-0.2861354771366309</v>
      </c>
      <c r="U668" s="11">
        <f>'OddsRatio_working_3-way'!S668-'OddsRatio_working_3-way'!R668^2/3</f>
        <v>-0.87700523742377368</v>
      </c>
      <c r="V668" s="11">
        <f>'OddsRatio_working_3-way'!S668*'OddsRatio_working_3-way'!R668/3-2*'OddsRatio_working_3-way'!R668^3/27-'OddsRatio_working_3-way'!T668</f>
        <v>0.2861354771366309</v>
      </c>
      <c r="W668" s="11">
        <f>'OddsRatio_working_3-way'!V668^2+4*'OddsRatio_working_3-way'!U668^3/27</f>
        <v>-1.8058076551303537E-2</v>
      </c>
      <c r="X668" s="11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0.15805978918395958</v>
      </c>
      <c r="Y668" s="11">
        <f>IF('OddsRatio_working_3-way'!W668&gt;=0,IF('OddsRatio_working_3-way'!V668+SQRT('OddsRatio_working_3-way'!W668)&gt;0,0,PI()),ACOS('OddsRatio_working_3-way'!V668/(2*'OddsRatio_working_3-way'!X668)))</f>
        <v>0.43906505825422193</v>
      </c>
      <c r="Z668" s="11">
        <f>'OddsRatio_working_3-way'!X668^(1/3)*COS('OddsRatio_working_3-way'!Y668/3)</f>
        <v>0.53489990059118708</v>
      </c>
      <c r="AA668" s="11">
        <f>'OddsRatio_working_3-way'!X668^(1/3)*COS(('OddsRatio_working_3-way'!Y668+2*PI())/3)</f>
        <v>-0.33573524605241906</v>
      </c>
      <c r="AB668" s="11">
        <f>'OddsRatio_working_3-way'!X668^(1/3)*COS(('OddsRatio_working_3-way'!Y668+4*PI())/3)</f>
        <v>-0.19916465453876811</v>
      </c>
      <c r="AC668" s="11">
        <f>'OddsRatio_working_3-way'!X668^(1/3)*SIN('OddsRatio_working_3-way'!Y668/3)</f>
        <v>7.8849067773792941E-2</v>
      </c>
      <c r="AD668" s="11">
        <f>'OddsRatio_working_3-way'!X668^(1/3)*SIN(('OddsRatio_working_3-way'!Y668+2*PI())/3)</f>
        <v>0.4238123685068424</v>
      </c>
      <c r="AE668" s="11">
        <f>'OddsRatio_working_3-way'!X668^(1/3)*SIN(('OddsRatio_working_3-way'!Y668+4*PI())/3)</f>
        <v>-0.50266143628063531</v>
      </c>
      <c r="AF668" s="11">
        <f>-'OddsRatio_working_3-way'!U668/(3*'OddsRatio_working_3-way'!X668^(1/3))*COS(('OddsRatio_working_3-way'!Y668)/3)</f>
        <v>0.53489990059118686</v>
      </c>
      <c r="AG668" s="11">
        <f>-'OddsRatio_working_3-way'!U668/(3*'OddsRatio_working_3-way'!X668^(1/3))*COS(('OddsRatio_working_3-way'!Y668+2*PI())/3)</f>
        <v>-0.33573524605241889</v>
      </c>
      <c r="AH668" s="11">
        <f>-'OddsRatio_working_3-way'!U668/(3*'OddsRatio_working_3-way'!X668^(1/3))*COS(('OddsRatio_working_3-way'!Y668+4*PI())/3)</f>
        <v>-0.19916465453876803</v>
      </c>
      <c r="AI668" s="11">
        <f>'OddsRatio_working_3-way'!U668/(3*'OddsRatio_working_3-way'!X668^(1/3))*SIN(('OddsRatio_working_3-way'!Y668)/3)</f>
        <v>-7.8849067773792914E-2</v>
      </c>
      <c r="AJ668" s="11">
        <f>'OddsRatio_working_3-way'!U668/(3*'OddsRatio_working_3-way'!X668^(1/3))*SIN(('OddsRatio_working_3-way'!Y668+2*PI())/3)</f>
        <v>-0.42381236850684223</v>
      </c>
      <c r="AK668" s="11">
        <f>'OddsRatio_working_3-way'!U668/(3*'OddsRatio_working_3-way'!X668^(1/3))*SIN(('OddsRatio_working_3-way'!Y668+4*PI())/3)</f>
        <v>0.50266143628063509</v>
      </c>
      <c r="AL668" s="11">
        <f>'OddsRatio_working_3-way'!Z668+'OddsRatio_working_3-way'!AF668</f>
        <v>1.0697998011823739</v>
      </c>
      <c r="AM668" s="11">
        <f>'OddsRatio_working_3-way'!AA668+'OddsRatio_working_3-way'!AG668</f>
        <v>-0.671470492104838</v>
      </c>
      <c r="AN668" s="11">
        <f>'OddsRatio_working_3-way'!AB668+'OddsRatio_working_3-way'!AH668</f>
        <v>-0.39832930907753616</v>
      </c>
      <c r="AO668" s="11">
        <f>'OddsRatio_working_3-way'!AC668+'OddsRatio_working_3-way'!AI668</f>
        <v>0</v>
      </c>
      <c r="AP668" s="11">
        <f>'OddsRatio_working_3-way'!AD668+'OddsRatio_working_3-way'!AJ668</f>
        <v>0</v>
      </c>
      <c r="AQ668" s="11">
        <f>'OddsRatio_working_3-way'!AE668+'OddsRatio_working_3-way'!AK668</f>
        <v>0</v>
      </c>
      <c r="AR668" s="10">
        <f>IF(A668="","",IF(('OddsRatio_working_3-way'!X668=0),IF(Q668&gt;0,-Q668^(1/3),(-Q668)^(1/3)),'OddsRatio_working_3-way'!AL668-'OddsRatio_working_3-way'!R668/3))</f>
        <v>1.0697998011823739</v>
      </c>
      <c r="AS668" s="11">
        <f>IF(('OddsRatio_working_3-way'!X668=0),IF(Q668&gt;0,-Q668^(1/3),(-Q668)^(1/3)),'OddsRatio_working_3-way'!AM668-'OddsRatio_working_3-way'!R668/3)</f>
        <v>-0.671470492104838</v>
      </c>
      <c r="AT668" s="11">
        <f>IF(('OddsRatio_working_3-way'!X668=0),IF(Q668&gt;0,-Q668^(1/3),(-Q668)^(1/3)),'OddsRatio_working_3-way'!AN668-'OddsRatio_working_3-way'!R668/3)</f>
        <v>-0.39832930907753616</v>
      </c>
      <c r="AU668" s="11">
        <f>IF(('OddsRatio_working_3-way'!X668=0),0,'OddsRatio_working_3-way'!AO668)</f>
        <v>0</v>
      </c>
      <c r="AV668" s="11">
        <f>IF(('OddsRatio_working_3-way'!X668=0),0,'OddsRatio_working_3-way'!AP668)</f>
        <v>0</v>
      </c>
      <c r="AW668" s="11">
        <f>IF(('OddsRatio_working_3-way'!X668=0),0,'OddsRatio_working_3-way'!AQ668)</f>
        <v>0</v>
      </c>
    </row>
    <row r="669" spans="1:49" x14ac:dyDescent="0.2">
      <c r="A669" s="4">
        <f>IF('True_Odds_Calculator_3-way'!A670="","",'True_Odds_Calculator_3-way'!A670)</f>
        <v>2.1</v>
      </c>
      <c r="B669" s="4">
        <f>IF('True_Odds_Calculator_3-way'!B670="","",'True_Odds_Calculator_3-way'!B670)</f>
        <v>3.66</v>
      </c>
      <c r="C669" s="4">
        <f>IF('True_Odds_Calculator_3-way'!C670="","",'True_Odds_Calculator_3-way'!C670)</f>
        <v>3.38</v>
      </c>
      <c r="D669" s="9">
        <f t="shared" si="143"/>
        <v>0.45884381502983873</v>
      </c>
      <c r="E669" s="9">
        <f t="shared" si="144"/>
        <v>0.25960665021298368</v>
      </c>
      <c r="F669" s="9">
        <f t="shared" si="145"/>
        <v>0.28154953475717776</v>
      </c>
      <c r="G669" s="9">
        <f t="shared" si="146"/>
        <v>1.0721734761156141</v>
      </c>
      <c r="H669" s="9">
        <f t="shared" si="147"/>
        <v>2.1793908237271755</v>
      </c>
      <c r="I669" s="9">
        <f t="shared" si="148"/>
        <v>3.8519814464675339</v>
      </c>
      <c r="J669" s="9">
        <f t="shared" si="149"/>
        <v>3.5517728731551608</v>
      </c>
      <c r="K669" s="11">
        <f t="shared" si="150"/>
        <v>0.47619047619047616</v>
      </c>
      <c r="L669" s="11">
        <f t="shared" si="151"/>
        <v>0.27322404371584696</v>
      </c>
      <c r="M669" s="11">
        <f t="shared" si="152"/>
        <v>0.29585798816568049</v>
      </c>
      <c r="N669" s="11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-0.26806134876752796</v>
      </c>
      <c r="O669" s="11">
        <f>0</f>
        <v>0</v>
      </c>
      <c r="P669" s="11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0.23634765122785298</v>
      </c>
      <c r="Q669" s="11">
        <f>2*'OddsRatio_working_3-way'!K669*'OddsRatio_working_3-way'!L669*'OddsRatio_working_3-way'!M669</f>
        <v>7.6986205611678488E-2</v>
      </c>
      <c r="R669" s="11">
        <f t="shared" si="153"/>
        <v>0</v>
      </c>
      <c r="S669" s="11">
        <f t="shared" si="154"/>
        <v>-0.88169238987460963</v>
      </c>
      <c r="T669" s="11">
        <f t="shared" si="155"/>
        <v>-0.28719621820019858</v>
      </c>
      <c r="U669" s="11">
        <f>'OddsRatio_working_3-way'!S669-'OddsRatio_working_3-way'!R669^2/3</f>
        <v>-0.88169238987460963</v>
      </c>
      <c r="V669" s="11">
        <f>'OddsRatio_working_3-way'!S669*'OddsRatio_working_3-way'!R669/3-2*'OddsRatio_working_3-way'!R669^3/27-'OddsRatio_working_3-way'!T669</f>
        <v>0.28719621820019858</v>
      </c>
      <c r="W669" s="11">
        <f>'OddsRatio_working_3-way'!V669^2+4*'OddsRatio_working_3-way'!U669^3/27</f>
        <v>-1.9060750984602526E-2</v>
      </c>
      <c r="X669" s="11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0.15932860597919837</v>
      </c>
      <c r="Y669" s="11">
        <f>IF('OddsRatio_working_3-way'!W669&gt;=0,IF('OddsRatio_working_3-way'!V669+SQRT('OddsRatio_working_3-way'!W669)&gt;0,0,PI()),ACOS('OddsRatio_working_3-way'!V669/(2*'OddsRatio_working_3-way'!X669)))</f>
        <v>0.44810417351478571</v>
      </c>
      <c r="Z669" s="11">
        <f>'OddsRatio_working_3-way'!X669^(1/3)*COS('OddsRatio_working_3-way'!Y669/3)</f>
        <v>0.53608673805780704</v>
      </c>
      <c r="AA669" s="11">
        <f>'OddsRatio_working_3-way'!X669^(1/3)*COS(('OddsRatio_working_3-way'!Y669+2*PI())/3)</f>
        <v>-0.33791005942967711</v>
      </c>
      <c r="AB669" s="11">
        <f>'OddsRatio_working_3-way'!X669^(1/3)*COS(('OddsRatio_working_3-way'!Y669+4*PI())/3)</f>
        <v>-0.19817667862812999</v>
      </c>
      <c r="AC669" s="11">
        <f>'OddsRatio_working_3-way'!X669^(1/3)*SIN('OddsRatio_working_3-way'!Y669/3)</f>
        <v>8.0675105020549767E-2</v>
      </c>
      <c r="AD669" s="11">
        <f>'OddsRatio_working_3-way'!X669^(1/3)*SIN(('OddsRatio_working_3-way'!Y669+2*PI())/3)</f>
        <v>0.42392718127972007</v>
      </c>
      <c r="AE669" s="11">
        <f>'OddsRatio_working_3-way'!X669^(1/3)*SIN(('OddsRatio_working_3-way'!Y669+4*PI())/3)</f>
        <v>-0.50460228630026982</v>
      </c>
      <c r="AF669" s="11">
        <f>-'OddsRatio_working_3-way'!U669/(3*'OddsRatio_working_3-way'!X669^(1/3))*COS(('OddsRatio_working_3-way'!Y669)/3)</f>
        <v>0.53608673805780704</v>
      </c>
      <c r="AG669" s="11">
        <f>-'OddsRatio_working_3-way'!U669/(3*'OddsRatio_working_3-way'!X669^(1/3))*COS(('OddsRatio_working_3-way'!Y669+2*PI())/3)</f>
        <v>-0.33791005942967711</v>
      </c>
      <c r="AH669" s="11">
        <f>-'OddsRatio_working_3-way'!U669/(3*'OddsRatio_working_3-way'!X669^(1/3))*COS(('OddsRatio_working_3-way'!Y669+4*PI())/3)</f>
        <v>-0.19817667862812999</v>
      </c>
      <c r="AI669" s="11">
        <f>'OddsRatio_working_3-way'!U669/(3*'OddsRatio_working_3-way'!X669^(1/3))*SIN(('OddsRatio_working_3-way'!Y669)/3)</f>
        <v>-8.0675105020549767E-2</v>
      </c>
      <c r="AJ669" s="11">
        <f>'OddsRatio_working_3-way'!U669/(3*'OddsRatio_working_3-way'!X669^(1/3))*SIN(('OddsRatio_working_3-way'!Y669+2*PI())/3)</f>
        <v>-0.42392718127972007</v>
      </c>
      <c r="AK669" s="11">
        <f>'OddsRatio_working_3-way'!U669/(3*'OddsRatio_working_3-way'!X669^(1/3))*SIN(('OddsRatio_working_3-way'!Y669+4*PI())/3)</f>
        <v>0.50460228630026982</v>
      </c>
      <c r="AL669" s="11">
        <f>'OddsRatio_working_3-way'!Z669+'OddsRatio_working_3-way'!AF669</f>
        <v>1.0721734761156141</v>
      </c>
      <c r="AM669" s="11">
        <f>'OddsRatio_working_3-way'!AA669+'OddsRatio_working_3-way'!AG669</f>
        <v>-0.67582011885935422</v>
      </c>
      <c r="AN669" s="11">
        <f>'OddsRatio_working_3-way'!AB669+'OddsRatio_working_3-way'!AH669</f>
        <v>-0.39635335725625997</v>
      </c>
      <c r="AO669" s="11">
        <f>'OddsRatio_working_3-way'!AC669+'OddsRatio_working_3-way'!AI669</f>
        <v>0</v>
      </c>
      <c r="AP669" s="11">
        <f>'OddsRatio_working_3-way'!AD669+'OddsRatio_working_3-way'!AJ669</f>
        <v>0</v>
      </c>
      <c r="AQ669" s="11">
        <f>'OddsRatio_working_3-way'!AE669+'OddsRatio_working_3-way'!AK669</f>
        <v>0</v>
      </c>
      <c r="AR669" s="10">
        <f>IF(A669="","",IF(('OddsRatio_working_3-way'!X669=0),IF(Q669&gt;0,-Q669^(1/3),(-Q669)^(1/3)),'OddsRatio_working_3-way'!AL669-'OddsRatio_working_3-way'!R669/3))</f>
        <v>1.0721734761156141</v>
      </c>
      <c r="AS669" s="11">
        <f>IF(('OddsRatio_working_3-way'!X669=0),IF(Q669&gt;0,-Q669^(1/3),(-Q669)^(1/3)),'OddsRatio_working_3-way'!AM669-'OddsRatio_working_3-way'!R669/3)</f>
        <v>-0.67582011885935422</v>
      </c>
      <c r="AT669" s="11">
        <f>IF(('OddsRatio_working_3-way'!X669=0),IF(Q669&gt;0,-Q669^(1/3),(-Q669)^(1/3)),'OddsRatio_working_3-way'!AN669-'OddsRatio_working_3-way'!R669/3)</f>
        <v>-0.39635335725625997</v>
      </c>
      <c r="AU669" s="11">
        <f>IF(('OddsRatio_working_3-way'!X669=0),0,'OddsRatio_working_3-way'!AO669)</f>
        <v>0</v>
      </c>
      <c r="AV669" s="11">
        <f>IF(('OddsRatio_working_3-way'!X669=0),0,'OddsRatio_working_3-way'!AP669)</f>
        <v>0</v>
      </c>
      <c r="AW669" s="11">
        <f>IF(('OddsRatio_working_3-way'!X669=0),0,'OddsRatio_working_3-way'!AQ669)</f>
        <v>0</v>
      </c>
    </row>
    <row r="670" spans="1:49" x14ac:dyDescent="0.2">
      <c r="A670" s="4">
        <f>IF('True_Odds_Calculator_3-way'!A671="","",'True_Odds_Calculator_3-way'!A671)</f>
        <v>2.81</v>
      </c>
      <c r="B670" s="4">
        <f>IF('True_Odds_Calculator_3-way'!B671="","",'True_Odds_Calculator_3-way'!B671)</f>
        <v>3.75</v>
      </c>
      <c r="C670" s="4">
        <f>IF('True_Odds_Calculator_3-way'!C671="","",'True_Odds_Calculator_3-way'!C671)</f>
        <v>2.37</v>
      </c>
      <c r="D670" s="9">
        <f t="shared" si="143"/>
        <v>0.34062254306702594</v>
      </c>
      <c r="E670" s="9">
        <f t="shared" si="144"/>
        <v>0.25373407081746763</v>
      </c>
      <c r="F670" s="9">
        <f t="shared" si="145"/>
        <v>0.40564338611550671</v>
      </c>
      <c r="G670" s="9">
        <f t="shared" si="146"/>
        <v>1.0695033107669136</v>
      </c>
      <c r="H670" s="9">
        <f t="shared" si="147"/>
        <v>2.9358009924881139</v>
      </c>
      <c r="I670" s="9">
        <f t="shared" si="148"/>
        <v>3.9411341046090125</v>
      </c>
      <c r="J670" s="9">
        <f t="shared" si="149"/>
        <v>2.4652195357506721</v>
      </c>
      <c r="K670" s="11">
        <f t="shared" si="150"/>
        <v>0.35587188612099646</v>
      </c>
      <c r="L670" s="11">
        <f t="shared" si="151"/>
        <v>0.26666666666666666</v>
      </c>
      <c r="M670" s="11">
        <f t="shared" si="152"/>
        <v>0.42194092827004215</v>
      </c>
      <c r="N670" s="11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-0.27305233969498144</v>
      </c>
      <c r="O670" s="11">
        <f>0</f>
        <v>0</v>
      </c>
      <c r="P670" s="11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0.23744813329929776</v>
      </c>
      <c r="Q670" s="11">
        <f>2*'OddsRatio_working_3-way'!K670*'OddsRatio_working_3-way'!L670*'OddsRatio_working_3-way'!M670</f>
        <v>8.0083687453388785E-2</v>
      </c>
      <c r="R670" s="11">
        <f t="shared" si="153"/>
        <v>0</v>
      </c>
      <c r="S670" s="11">
        <f t="shared" si="154"/>
        <v>-0.86960666062976766</v>
      </c>
      <c r="T670" s="11">
        <f t="shared" si="155"/>
        <v>-0.2932906106677125</v>
      </c>
      <c r="U670" s="11">
        <f>'OddsRatio_working_3-way'!S670-'OddsRatio_working_3-way'!R670^2/3</f>
        <v>-0.86960666062976766</v>
      </c>
      <c r="V670" s="11">
        <f>'OddsRatio_working_3-way'!S670*'OddsRatio_working_3-way'!R670/3-2*'OddsRatio_working_3-way'!R670^3/27-'OddsRatio_working_3-way'!T670</f>
        <v>0.2932906106677125</v>
      </c>
      <c r="W670" s="11">
        <f>'OddsRatio_working_3-way'!V670^2+4*'OddsRatio_working_3-way'!U670^3/27</f>
        <v>-1.1404358144464388E-2</v>
      </c>
      <c r="X670" s="11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0.15606388151195019</v>
      </c>
      <c r="Y670" s="11">
        <f>IF('OddsRatio_working_3-way'!W670&gt;=0,IF('OddsRatio_working_3-way'!V670+SQRT('OddsRatio_working_3-way'!W670)&gt;0,0,PI()),ACOS('OddsRatio_working_3-way'!V670/(2*'OddsRatio_working_3-way'!X670)))</f>
        <v>0.34919270869431296</v>
      </c>
      <c r="Z670" s="11">
        <f>'OddsRatio_working_3-way'!X670^(1/3)*COS('OddsRatio_working_3-way'!Y670/3)</f>
        <v>0.53475165538345693</v>
      </c>
      <c r="AA670" s="11">
        <f>'OddsRatio_working_3-way'!X670^(1/3)*COS(('OddsRatio_working_3-way'!Y670+2*PI())/3)</f>
        <v>-0.32152530096646426</v>
      </c>
      <c r="AB670" s="11">
        <f>'OddsRatio_working_3-way'!X670^(1/3)*COS(('OddsRatio_working_3-way'!Y670+4*PI())/3)</f>
        <v>-0.21322635441699261</v>
      </c>
      <c r="AC670" s="11">
        <f>'OddsRatio_working_3-way'!X670^(1/3)*SIN('OddsRatio_working_3-way'!Y670/3)</f>
        <v>6.2526425943290415E-2</v>
      </c>
      <c r="AD670" s="11">
        <f>'OddsRatio_working_3-way'!X670^(1/3)*SIN(('OddsRatio_working_3-way'!Y670+2*PI())/3)</f>
        <v>0.43184530530621018</v>
      </c>
      <c r="AE670" s="11">
        <f>'OddsRatio_working_3-way'!X670^(1/3)*SIN(('OddsRatio_working_3-way'!Y670+4*PI())/3)</f>
        <v>-0.49437173124950046</v>
      </c>
      <c r="AF670" s="11">
        <f>-'OddsRatio_working_3-way'!U670/(3*'OddsRatio_working_3-way'!X670^(1/3))*COS(('OddsRatio_working_3-way'!Y670)/3)</f>
        <v>0.53475165538345681</v>
      </c>
      <c r="AG670" s="11">
        <f>-'OddsRatio_working_3-way'!U670/(3*'OddsRatio_working_3-way'!X670^(1/3))*COS(('OddsRatio_working_3-way'!Y670+2*PI())/3)</f>
        <v>-0.3215253009664642</v>
      </c>
      <c r="AH670" s="11">
        <f>-'OddsRatio_working_3-way'!U670/(3*'OddsRatio_working_3-way'!X670^(1/3))*COS(('OddsRatio_working_3-way'!Y670+4*PI())/3)</f>
        <v>-0.21322635441699259</v>
      </c>
      <c r="AI670" s="11">
        <f>'OddsRatio_working_3-way'!U670/(3*'OddsRatio_working_3-way'!X670^(1/3))*SIN(('OddsRatio_working_3-way'!Y670)/3)</f>
        <v>-6.2526425943290401E-2</v>
      </c>
      <c r="AJ670" s="11">
        <f>'OddsRatio_working_3-way'!U670/(3*'OddsRatio_working_3-way'!X670^(1/3))*SIN(('OddsRatio_working_3-way'!Y670+2*PI())/3)</f>
        <v>-0.43184530530621007</v>
      </c>
      <c r="AK670" s="11">
        <f>'OddsRatio_working_3-way'!U670/(3*'OddsRatio_working_3-way'!X670^(1/3))*SIN(('OddsRatio_working_3-way'!Y670+4*PI())/3)</f>
        <v>0.4943717312495004</v>
      </c>
      <c r="AL670" s="11">
        <f>'OddsRatio_working_3-way'!Z670+'OddsRatio_working_3-way'!AF670</f>
        <v>1.0695033107669136</v>
      </c>
      <c r="AM670" s="11">
        <f>'OddsRatio_working_3-way'!AA670+'OddsRatio_working_3-way'!AG670</f>
        <v>-0.64305060193292851</v>
      </c>
      <c r="AN670" s="11">
        <f>'OddsRatio_working_3-way'!AB670+'OddsRatio_working_3-way'!AH670</f>
        <v>-0.42645270883398523</v>
      </c>
      <c r="AO670" s="11">
        <f>'OddsRatio_working_3-way'!AC670+'OddsRatio_working_3-way'!AI670</f>
        <v>0</v>
      </c>
      <c r="AP670" s="11">
        <f>'OddsRatio_working_3-way'!AD670+'OddsRatio_working_3-way'!AJ670</f>
        <v>0</v>
      </c>
      <c r="AQ670" s="11">
        <f>'OddsRatio_working_3-way'!AE670+'OddsRatio_working_3-way'!AK670</f>
        <v>0</v>
      </c>
      <c r="AR670" s="10">
        <f>IF(A670="","",IF(('OddsRatio_working_3-way'!X670=0),IF(Q670&gt;0,-Q670^(1/3),(-Q670)^(1/3)),'OddsRatio_working_3-way'!AL670-'OddsRatio_working_3-way'!R670/3))</f>
        <v>1.0695033107669136</v>
      </c>
      <c r="AS670" s="11">
        <f>IF(('OddsRatio_working_3-way'!X670=0),IF(Q670&gt;0,-Q670^(1/3),(-Q670)^(1/3)),'OddsRatio_working_3-way'!AM670-'OddsRatio_working_3-way'!R670/3)</f>
        <v>-0.64305060193292851</v>
      </c>
      <c r="AT670" s="11">
        <f>IF(('OddsRatio_working_3-way'!X670=0),IF(Q670&gt;0,-Q670^(1/3),(-Q670)^(1/3)),'OddsRatio_working_3-way'!AN670-'OddsRatio_working_3-way'!R670/3)</f>
        <v>-0.42645270883398523</v>
      </c>
      <c r="AU670" s="11">
        <f>IF(('OddsRatio_working_3-way'!X670=0),0,'OddsRatio_working_3-way'!AO670)</f>
        <v>0</v>
      </c>
      <c r="AV670" s="11">
        <f>IF(('OddsRatio_working_3-way'!X670=0),0,'OddsRatio_working_3-way'!AP670)</f>
        <v>0</v>
      </c>
      <c r="AW670" s="11">
        <f>IF(('OddsRatio_working_3-way'!X670=0),0,'OddsRatio_working_3-way'!AQ670)</f>
        <v>0</v>
      </c>
    </row>
    <row r="671" spans="1:49" x14ac:dyDescent="0.2">
      <c r="A671" s="4">
        <f>IF('True_Odds_Calculator_3-way'!A672="","",'True_Odds_Calculator_3-way'!A672)</f>
        <v>3.39</v>
      </c>
      <c r="B671" s="4">
        <f>IF('True_Odds_Calculator_3-way'!B672="","",'True_Odds_Calculator_3-way'!B672)</f>
        <v>3.05</v>
      </c>
      <c r="C671" s="4">
        <f>IF('True_Odds_Calculator_3-way'!C672="","",'True_Odds_Calculator_3-way'!C672)</f>
        <v>2.37</v>
      </c>
      <c r="D671" s="9">
        <f t="shared" si="143"/>
        <v>0.28117974999636919</v>
      </c>
      <c r="E671" s="9">
        <f t="shared" si="144"/>
        <v>0.31320807851635968</v>
      </c>
      <c r="F671" s="9">
        <f t="shared" si="145"/>
        <v>0.40561217148727108</v>
      </c>
      <c r="G671" s="9">
        <f t="shared" si="146"/>
        <v>1.069641789225803</v>
      </c>
      <c r="H671" s="9">
        <f t="shared" si="147"/>
        <v>3.5564438762496686</v>
      </c>
      <c r="I671" s="9">
        <f t="shared" si="148"/>
        <v>3.1927656679128962</v>
      </c>
      <c r="J671" s="9">
        <f t="shared" si="149"/>
        <v>2.4654092512393504</v>
      </c>
      <c r="K671" s="11">
        <f t="shared" si="150"/>
        <v>0.29498525073746312</v>
      </c>
      <c r="L671" s="11">
        <f t="shared" si="151"/>
        <v>0.32786885245901642</v>
      </c>
      <c r="M671" s="11">
        <f t="shared" si="152"/>
        <v>0.42194092827004215</v>
      </c>
      <c r="N671" s="11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-0.27392044314917807</v>
      </c>
      <c r="O671" s="11">
        <f>0</f>
        <v>0</v>
      </c>
      <c r="P671" s="11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0.23709819558479084</v>
      </c>
      <c r="Q671" s="11">
        <f>2*'OddsRatio_working_3-way'!K671*'OddsRatio_working_3-way'!L671*'OddsRatio_working_3-way'!M671</f>
        <v>8.1617279030909068E-2</v>
      </c>
      <c r="R671" s="11">
        <f t="shared" si="153"/>
        <v>0</v>
      </c>
      <c r="S671" s="11">
        <f t="shared" si="154"/>
        <v>-0.86557320387973491</v>
      </c>
      <c r="T671" s="11">
        <f t="shared" si="155"/>
        <v>-0.29795979479508944</v>
      </c>
      <c r="U671" s="11">
        <f>'OddsRatio_working_3-way'!S671-'OddsRatio_working_3-way'!R671^2/3</f>
        <v>-0.86557320387973491</v>
      </c>
      <c r="V671" s="11">
        <f>'OddsRatio_working_3-way'!S671*'OddsRatio_working_3-way'!R671/3-2*'OddsRatio_working_3-way'!R671^3/27-'OddsRatio_working_3-way'!T671</f>
        <v>0.29795979479508944</v>
      </c>
      <c r="W671" s="11">
        <f>'OddsRatio_working_3-way'!V671^2+4*'OddsRatio_working_3-way'!U671^3/27</f>
        <v>-7.2943509415574065E-3</v>
      </c>
      <c r="X671" s="11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0.1549793456044137</v>
      </c>
      <c r="Y671" s="11">
        <f>IF('OddsRatio_working_3-way'!W671&gt;=0,IF('OddsRatio_working_3-way'!V671+SQRT('OddsRatio_working_3-way'!W671)&gt;0,0,PI()),ACOS('OddsRatio_working_3-way'!V671/(2*'OddsRatio_working_3-way'!X671)))</f>
        <v>0.27915460659410507</v>
      </c>
      <c r="Z671" s="11">
        <f>'OddsRatio_working_3-way'!X671^(1/3)*COS('OddsRatio_working_3-way'!Y671/3)</f>
        <v>0.53482089461290161</v>
      </c>
      <c r="AA671" s="11">
        <f>'OddsRatio_working_3-way'!X671^(1/3)*COS(('OddsRatio_working_3-way'!Y671+2*PI())/3)</f>
        <v>-0.31063380886042347</v>
      </c>
      <c r="AB671" s="11">
        <f>'OddsRatio_working_3-way'!X671^(1/3)*COS(('OddsRatio_working_3-way'!Y671+4*PI())/3)</f>
        <v>-0.22418708575247834</v>
      </c>
      <c r="AC671" s="11">
        <f>'OddsRatio_working_3-way'!X671^(1/3)*SIN('OddsRatio_working_3-way'!Y671/3)</f>
        <v>4.9910038856933223E-2</v>
      </c>
      <c r="AD671" s="11">
        <f>'OddsRatio_working_3-way'!X671^(1/3)*SIN(('OddsRatio_working_3-way'!Y671+2*PI())/3)</f>
        <v>0.43821346178102627</v>
      </c>
      <c r="AE671" s="11">
        <f>'OddsRatio_working_3-way'!X671^(1/3)*SIN(('OddsRatio_working_3-way'!Y671+4*PI())/3)</f>
        <v>-0.4881235006379594</v>
      </c>
      <c r="AF671" s="11">
        <f>-'OddsRatio_working_3-way'!U671/(3*'OddsRatio_working_3-way'!X671^(1/3))*COS(('OddsRatio_working_3-way'!Y671)/3)</f>
        <v>0.53482089461290139</v>
      </c>
      <c r="AG671" s="11">
        <f>-'OddsRatio_working_3-way'!U671/(3*'OddsRatio_working_3-way'!X671^(1/3))*COS(('OddsRatio_working_3-way'!Y671+2*PI())/3)</f>
        <v>-0.3106338088604233</v>
      </c>
      <c r="AH671" s="11">
        <f>-'OddsRatio_working_3-way'!U671/(3*'OddsRatio_working_3-way'!X671^(1/3))*COS(('OddsRatio_working_3-way'!Y671+4*PI())/3)</f>
        <v>-0.22418708575247825</v>
      </c>
      <c r="AI671" s="11">
        <f>'OddsRatio_working_3-way'!U671/(3*'OddsRatio_working_3-way'!X671^(1/3))*SIN(('OddsRatio_working_3-way'!Y671)/3)</f>
        <v>-4.9910038856933202E-2</v>
      </c>
      <c r="AJ671" s="11">
        <f>'OddsRatio_working_3-way'!U671/(3*'OddsRatio_working_3-way'!X671^(1/3))*SIN(('OddsRatio_working_3-way'!Y671+2*PI())/3)</f>
        <v>-0.4382134617810261</v>
      </c>
      <c r="AK671" s="11">
        <f>'OddsRatio_working_3-way'!U671/(3*'OddsRatio_working_3-way'!X671^(1/3))*SIN(('OddsRatio_working_3-way'!Y671+4*PI())/3)</f>
        <v>0.48812350063795923</v>
      </c>
      <c r="AL671" s="11">
        <f>'OddsRatio_working_3-way'!Z671+'OddsRatio_working_3-way'!AF671</f>
        <v>1.069641789225803</v>
      </c>
      <c r="AM671" s="11">
        <f>'OddsRatio_working_3-way'!AA671+'OddsRatio_working_3-way'!AG671</f>
        <v>-0.62126761772084671</v>
      </c>
      <c r="AN671" s="11">
        <f>'OddsRatio_working_3-way'!AB671+'OddsRatio_working_3-way'!AH671</f>
        <v>-0.44837417150495662</v>
      </c>
      <c r="AO671" s="11">
        <f>'OddsRatio_working_3-way'!AC671+'OddsRatio_working_3-way'!AI671</f>
        <v>0</v>
      </c>
      <c r="AP671" s="11">
        <f>'OddsRatio_working_3-way'!AD671+'OddsRatio_working_3-way'!AJ671</f>
        <v>0</v>
      </c>
      <c r="AQ671" s="11">
        <f>'OddsRatio_working_3-way'!AE671+'OddsRatio_working_3-way'!AK671</f>
        <v>0</v>
      </c>
      <c r="AR671" s="10">
        <f>IF(A671="","",IF(('OddsRatio_working_3-way'!X671=0),IF(Q671&gt;0,-Q671^(1/3),(-Q671)^(1/3)),'OddsRatio_working_3-way'!AL671-'OddsRatio_working_3-way'!R671/3))</f>
        <v>1.069641789225803</v>
      </c>
      <c r="AS671" s="11">
        <f>IF(('OddsRatio_working_3-way'!X671=0),IF(Q671&gt;0,-Q671^(1/3),(-Q671)^(1/3)),'OddsRatio_working_3-way'!AM671-'OddsRatio_working_3-way'!R671/3)</f>
        <v>-0.62126761772084671</v>
      </c>
      <c r="AT671" s="11">
        <f>IF(('OddsRatio_working_3-way'!X671=0),IF(Q671&gt;0,-Q671^(1/3),(-Q671)^(1/3)),'OddsRatio_working_3-way'!AN671-'OddsRatio_working_3-way'!R671/3)</f>
        <v>-0.44837417150495662</v>
      </c>
      <c r="AU671" s="11">
        <f>IF(('OddsRatio_working_3-way'!X671=0),0,'OddsRatio_working_3-way'!AO671)</f>
        <v>0</v>
      </c>
      <c r="AV671" s="11">
        <f>IF(('OddsRatio_working_3-way'!X671=0),0,'OddsRatio_working_3-way'!AP671)</f>
        <v>0</v>
      </c>
      <c r="AW671" s="11">
        <f>IF(('OddsRatio_working_3-way'!X671=0),0,'OddsRatio_working_3-way'!AQ671)</f>
        <v>0</v>
      </c>
    </row>
    <row r="672" spans="1:49" x14ac:dyDescent="0.2">
      <c r="A672" s="4">
        <f>IF('True_Odds_Calculator_3-way'!A673="","",'True_Odds_Calculator_3-way'!A673)</f>
        <v>3.93</v>
      </c>
      <c r="B672" s="4">
        <f>IF('True_Odds_Calculator_3-way'!B673="","",'True_Odds_Calculator_3-way'!B673)</f>
        <v>3.69</v>
      </c>
      <c r="C672" s="4">
        <f>IF('True_Odds_Calculator_3-way'!C673="","",'True_Odds_Calculator_3-way'!C673)</f>
        <v>1.98</v>
      </c>
      <c r="D672" s="9">
        <f t="shared" si="143"/>
        <v>0.24541629082197516</v>
      </c>
      <c r="E672" s="9">
        <f t="shared" si="144"/>
        <v>0.26158454498309375</v>
      </c>
      <c r="F672" s="9">
        <f t="shared" si="145"/>
        <v>0.49299916419493089</v>
      </c>
      <c r="G672" s="9">
        <f t="shared" si="146"/>
        <v>1.0493887803697519</v>
      </c>
      <c r="H672" s="9">
        <f t="shared" si="147"/>
        <v>4.0747091264833735</v>
      </c>
      <c r="I672" s="9">
        <f t="shared" si="148"/>
        <v>3.8228558191946322</v>
      </c>
      <c r="J672" s="9">
        <f t="shared" si="149"/>
        <v>2.0284010047623569</v>
      </c>
      <c r="K672" s="11">
        <f t="shared" si="150"/>
        <v>0.2544529262086514</v>
      </c>
      <c r="L672" s="11">
        <f t="shared" si="151"/>
        <v>0.2710027100271003</v>
      </c>
      <c r="M672" s="11">
        <f t="shared" si="152"/>
        <v>0.50505050505050508</v>
      </c>
      <c r="N672" s="11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-0.26900593960317976</v>
      </c>
      <c r="O672" s="11">
        <f>0</f>
        <v>0</v>
      </c>
      <c r="P672" s="11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0.22985810858956768</v>
      </c>
      <c r="Q672" s="11">
        <f>2*'OddsRatio_working_3-way'!K672*'OddsRatio_working_3-way'!L672*'OddsRatio_working_3-way'!M672</f>
        <v>6.9653972299868999E-2</v>
      </c>
      <c r="R672" s="11">
        <f t="shared" si="153"/>
        <v>0</v>
      </c>
      <c r="S672" s="11">
        <f t="shared" si="154"/>
        <v>-0.85447224298704916</v>
      </c>
      <c r="T672" s="11">
        <f t="shared" si="155"/>
        <v>-0.25893098272334825</v>
      </c>
      <c r="U672" s="11">
        <f>'OddsRatio_working_3-way'!S672-'OddsRatio_working_3-way'!R672^2/3</f>
        <v>-0.85447224298704916</v>
      </c>
      <c r="V672" s="11">
        <f>'OddsRatio_working_3-way'!S672*'OddsRatio_working_3-way'!R672/3-2*'OddsRatio_working_3-way'!R672^3/27-'OddsRatio_working_3-way'!T672</f>
        <v>0.25893098272334825</v>
      </c>
      <c r="W672" s="11">
        <f>'OddsRatio_working_3-way'!V672^2+4*'OddsRatio_working_3-way'!U672^3/27</f>
        <v>-2.5379883751072987E-2</v>
      </c>
      <c r="X672" s="11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0.15200751425928904</v>
      </c>
      <c r="Y672" s="11">
        <f>IF('OddsRatio_working_3-way'!W672&gt;=0,IF('OddsRatio_working_3-way'!V672+SQRT('OddsRatio_working_3-way'!W672)&gt;0,0,PI()),ACOS('OddsRatio_working_3-way'!V672/(2*'OddsRatio_working_3-way'!X672)))</f>
        <v>0.55156676322484866</v>
      </c>
      <c r="Z672" s="11">
        <f>'OddsRatio_working_3-way'!X672^(1/3)*COS('OddsRatio_working_3-way'!Y672/3)</f>
        <v>0.52469439018487596</v>
      </c>
      <c r="AA672" s="11">
        <f>'OddsRatio_working_3-way'!X672^(1/3)*COS(('OddsRatio_working_3-way'!Y672+2*PI())/3)</f>
        <v>-0.34684517393307734</v>
      </c>
      <c r="AB672" s="11">
        <f>'OddsRatio_working_3-way'!X672^(1/3)*COS(('OddsRatio_working_3-way'!Y672+4*PI())/3)</f>
        <v>-0.17784921625179875</v>
      </c>
      <c r="AC672" s="11">
        <f>'OddsRatio_working_3-way'!X672^(1/3)*SIN('OddsRatio_working_3-way'!Y672/3)</f>
        <v>9.7569861659244778E-2</v>
      </c>
      <c r="AD672" s="11">
        <f>'OddsRatio_working_3-way'!X672^(1/3)*SIN(('OddsRatio_working_3-way'!Y672+2*PI())/3)</f>
        <v>0.40561374029366454</v>
      </c>
      <c r="AE672" s="11">
        <f>'OddsRatio_working_3-way'!X672^(1/3)*SIN(('OddsRatio_working_3-way'!Y672+4*PI())/3)</f>
        <v>-0.50318360195290934</v>
      </c>
      <c r="AF672" s="11">
        <f>-'OddsRatio_working_3-way'!U672/(3*'OddsRatio_working_3-way'!X672^(1/3))*COS(('OddsRatio_working_3-way'!Y672)/3)</f>
        <v>0.52469439018487596</v>
      </c>
      <c r="AG672" s="11">
        <f>-'OddsRatio_working_3-way'!U672/(3*'OddsRatio_working_3-way'!X672^(1/3))*COS(('OddsRatio_working_3-way'!Y672+2*PI())/3)</f>
        <v>-0.34684517393307734</v>
      </c>
      <c r="AH672" s="11">
        <f>-'OddsRatio_working_3-way'!U672/(3*'OddsRatio_working_3-way'!X672^(1/3))*COS(('OddsRatio_working_3-way'!Y672+4*PI())/3)</f>
        <v>-0.17784921625179875</v>
      </c>
      <c r="AI672" s="11">
        <f>'OddsRatio_working_3-way'!U672/(3*'OddsRatio_working_3-way'!X672^(1/3))*SIN(('OddsRatio_working_3-way'!Y672)/3)</f>
        <v>-9.7569861659244778E-2</v>
      </c>
      <c r="AJ672" s="11">
        <f>'OddsRatio_working_3-way'!U672/(3*'OddsRatio_working_3-way'!X672^(1/3))*SIN(('OddsRatio_working_3-way'!Y672+2*PI())/3)</f>
        <v>-0.40561374029366454</v>
      </c>
      <c r="AK672" s="11">
        <f>'OddsRatio_working_3-way'!U672/(3*'OddsRatio_working_3-way'!X672^(1/3))*SIN(('OddsRatio_working_3-way'!Y672+4*PI())/3)</f>
        <v>0.50318360195290934</v>
      </c>
      <c r="AL672" s="11">
        <f>'OddsRatio_working_3-way'!Z672+'OddsRatio_working_3-way'!AF672</f>
        <v>1.0493887803697519</v>
      </c>
      <c r="AM672" s="11">
        <f>'OddsRatio_working_3-way'!AA672+'OddsRatio_working_3-way'!AG672</f>
        <v>-0.69369034786615469</v>
      </c>
      <c r="AN672" s="11">
        <f>'OddsRatio_working_3-way'!AB672+'OddsRatio_working_3-way'!AH672</f>
        <v>-0.35569843250359751</v>
      </c>
      <c r="AO672" s="11">
        <f>'OddsRatio_working_3-way'!AC672+'OddsRatio_working_3-way'!AI672</f>
        <v>0</v>
      </c>
      <c r="AP672" s="11">
        <f>'OddsRatio_working_3-way'!AD672+'OddsRatio_working_3-way'!AJ672</f>
        <v>0</v>
      </c>
      <c r="AQ672" s="11">
        <f>'OddsRatio_working_3-way'!AE672+'OddsRatio_working_3-way'!AK672</f>
        <v>0</v>
      </c>
      <c r="AR672" s="10">
        <f>IF(A672="","",IF(('OddsRatio_working_3-way'!X672=0),IF(Q672&gt;0,-Q672^(1/3),(-Q672)^(1/3)),'OddsRatio_working_3-way'!AL672-'OddsRatio_working_3-way'!R672/3))</f>
        <v>1.0493887803697519</v>
      </c>
      <c r="AS672" s="11">
        <f>IF(('OddsRatio_working_3-way'!X672=0),IF(Q672&gt;0,-Q672^(1/3),(-Q672)^(1/3)),'OddsRatio_working_3-way'!AM672-'OddsRatio_working_3-way'!R672/3)</f>
        <v>-0.69369034786615469</v>
      </c>
      <c r="AT672" s="11">
        <f>IF(('OddsRatio_working_3-way'!X672=0),IF(Q672&gt;0,-Q672^(1/3),(-Q672)^(1/3)),'OddsRatio_working_3-way'!AN672-'OddsRatio_working_3-way'!R672/3)</f>
        <v>-0.35569843250359751</v>
      </c>
      <c r="AU672" s="11">
        <f>IF(('OddsRatio_working_3-way'!X672=0),0,'OddsRatio_working_3-way'!AO672)</f>
        <v>0</v>
      </c>
      <c r="AV672" s="11">
        <f>IF(('OddsRatio_working_3-way'!X672=0),0,'OddsRatio_working_3-way'!AP672)</f>
        <v>0</v>
      </c>
      <c r="AW672" s="11">
        <f>IF(('OddsRatio_working_3-way'!X672=0),0,'OddsRatio_working_3-way'!AQ672)</f>
        <v>0</v>
      </c>
    </row>
    <row r="673" spans="1:49" x14ac:dyDescent="0.2">
      <c r="A673" s="4">
        <f>IF('True_Odds_Calculator_3-way'!A674="","",'True_Odds_Calculator_3-way'!A674)</f>
        <v>1.58</v>
      </c>
      <c r="B673" s="4">
        <f>IF('True_Odds_Calculator_3-way'!B674="","",'True_Odds_Calculator_3-way'!B674)</f>
        <v>4.32</v>
      </c>
      <c r="C673" s="4">
        <f>IF('True_Odds_Calculator_3-way'!C674="","",'True_Odds_Calculator_3-way'!C674)</f>
        <v>6</v>
      </c>
      <c r="D673" s="9">
        <f t="shared" si="143"/>
        <v>0.61958506098741806</v>
      </c>
      <c r="E673" s="9">
        <f t="shared" si="144"/>
        <v>0.22150721473840537</v>
      </c>
      <c r="F673" s="9">
        <f t="shared" si="145"/>
        <v>0.15890772427417665</v>
      </c>
      <c r="G673" s="9">
        <f t="shared" si="146"/>
        <v>1.0585920597221783</v>
      </c>
      <c r="H673" s="9">
        <f t="shared" si="147"/>
        <v>1.6139833946388631</v>
      </c>
      <c r="I673" s="9">
        <f t="shared" si="148"/>
        <v>4.5145256382776315</v>
      </c>
      <c r="J673" s="9">
        <f t="shared" si="149"/>
        <v>6.2929602986108923</v>
      </c>
      <c r="K673" s="11">
        <f t="shared" si="150"/>
        <v>0.63291139240506322</v>
      </c>
      <c r="L673" s="11">
        <f t="shared" si="151"/>
        <v>0.23148148148148145</v>
      </c>
      <c r="M673" s="11">
        <f t="shared" si="152"/>
        <v>0.16666666666666666</v>
      </c>
      <c r="N673" s="11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-0.23509532739490535</v>
      </c>
      <c r="O673" s="11">
        <f>0</f>
        <v>0</v>
      </c>
      <c r="P673" s="11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0.21731911236130644</v>
      </c>
      <c r="Q673" s="11">
        <f>2*'OddsRatio_working_3-way'!K673*'OddsRatio_working_3-way'!L673*'OddsRatio_working_3-way'!M673</f>
        <v>4.8835755586810428E-2</v>
      </c>
      <c r="R673" s="11">
        <f t="shared" si="153"/>
        <v>0</v>
      </c>
      <c r="S673" s="11">
        <f t="shared" si="154"/>
        <v>-0.9243872039883676</v>
      </c>
      <c r="T673" s="11">
        <f t="shared" si="155"/>
        <v>-0.20772746157041966</v>
      </c>
      <c r="U673" s="11">
        <f>'OddsRatio_working_3-way'!S673-'OddsRatio_working_3-way'!R673^2/3</f>
        <v>-0.9243872039883676</v>
      </c>
      <c r="V673" s="11">
        <f>'OddsRatio_working_3-way'!S673*'OddsRatio_working_3-way'!R673/3-2*'OddsRatio_working_3-way'!R673^3/27-'OddsRatio_working_3-way'!T673</f>
        <v>0.20772746157041966</v>
      </c>
      <c r="W673" s="11">
        <f>'OddsRatio_working_3-way'!V673^2+4*'OddsRatio_working_3-way'!U673^3/27</f>
        <v>-7.3868738164712192E-2</v>
      </c>
      <c r="X673" s="11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0.17104051892402744</v>
      </c>
      <c r="Y673" s="11">
        <f>IF('OddsRatio_working_3-way'!W673&gt;=0,IF('OddsRatio_working_3-way'!V673+SQRT('OddsRatio_working_3-way'!W673)&gt;0,0,PI()),ACOS('OddsRatio_working_3-way'!V673/(2*'OddsRatio_working_3-way'!X673)))</f>
        <v>0.91820617681722339</v>
      </c>
      <c r="Z673" s="11">
        <f>'OddsRatio_working_3-way'!X673^(1/3)*COS('OddsRatio_working_3-way'!Y673/3)</f>
        <v>0.52929602986108926</v>
      </c>
      <c r="AA673" s="11">
        <f>'OddsRatio_working_3-way'!X673^(1/3)*COS(('OddsRatio_working_3-way'!Y673+2*PI())/3)</f>
        <v>-0.40949650673166299</v>
      </c>
      <c r="AB673" s="11">
        <f>'OddsRatio_working_3-way'!X673^(1/3)*COS(('OddsRatio_working_3-way'!Y673+4*PI())/3)</f>
        <v>-0.11979952312942639</v>
      </c>
      <c r="AC673" s="11">
        <f>'OddsRatio_working_3-way'!X673^(1/3)*SIN('OddsRatio_working_3-way'!Y673/3)</f>
        <v>0.16725663146617387</v>
      </c>
      <c r="AD673" s="11">
        <f>'OddsRatio_working_3-way'!X673^(1/3)*SIN(('OddsRatio_working_3-way'!Y673+2*PI())/3)</f>
        <v>0.37475549224886312</v>
      </c>
      <c r="AE673" s="11">
        <f>'OddsRatio_working_3-way'!X673^(1/3)*SIN(('OddsRatio_working_3-way'!Y673+4*PI())/3)</f>
        <v>-0.54201212371503704</v>
      </c>
      <c r="AF673" s="11">
        <f>-'OddsRatio_working_3-way'!U673/(3*'OddsRatio_working_3-way'!X673^(1/3))*COS(('OddsRatio_working_3-way'!Y673)/3)</f>
        <v>0.52929602986108915</v>
      </c>
      <c r="AG673" s="11">
        <f>-'OddsRatio_working_3-way'!U673/(3*'OddsRatio_working_3-way'!X673^(1/3))*COS(('OddsRatio_working_3-way'!Y673+2*PI())/3)</f>
        <v>-0.40949650673166288</v>
      </c>
      <c r="AH673" s="11">
        <f>-'OddsRatio_working_3-way'!U673/(3*'OddsRatio_working_3-way'!X673^(1/3))*COS(('OddsRatio_working_3-way'!Y673+4*PI())/3)</f>
        <v>-0.11979952312942636</v>
      </c>
      <c r="AI673" s="11">
        <f>'OddsRatio_working_3-way'!U673/(3*'OddsRatio_working_3-way'!X673^(1/3))*SIN(('OddsRatio_working_3-way'!Y673)/3)</f>
        <v>-0.16725663146617384</v>
      </c>
      <c r="AJ673" s="11">
        <f>'OddsRatio_working_3-way'!U673/(3*'OddsRatio_working_3-way'!X673^(1/3))*SIN(('OddsRatio_working_3-way'!Y673+2*PI())/3)</f>
        <v>-0.37475549224886306</v>
      </c>
      <c r="AK673" s="11">
        <f>'OddsRatio_working_3-way'!U673/(3*'OddsRatio_working_3-way'!X673^(1/3))*SIN(('OddsRatio_working_3-way'!Y673+4*PI())/3)</f>
        <v>0.54201212371503693</v>
      </c>
      <c r="AL673" s="11">
        <f>'OddsRatio_working_3-way'!Z673+'OddsRatio_working_3-way'!AF673</f>
        <v>1.0585920597221783</v>
      </c>
      <c r="AM673" s="11">
        <f>'OddsRatio_working_3-way'!AA673+'OddsRatio_working_3-way'!AG673</f>
        <v>-0.81899301346332587</v>
      </c>
      <c r="AN673" s="11">
        <f>'OddsRatio_working_3-way'!AB673+'OddsRatio_working_3-way'!AH673</f>
        <v>-0.23959904625885275</v>
      </c>
      <c r="AO673" s="11">
        <f>'OddsRatio_working_3-way'!AC673+'OddsRatio_working_3-way'!AI673</f>
        <v>0</v>
      </c>
      <c r="AP673" s="11">
        <f>'OddsRatio_working_3-way'!AD673+'OddsRatio_working_3-way'!AJ673</f>
        <v>0</v>
      </c>
      <c r="AQ673" s="11">
        <f>'OddsRatio_working_3-way'!AE673+'OddsRatio_working_3-way'!AK673</f>
        <v>0</v>
      </c>
      <c r="AR673" s="10">
        <f>IF(A673="","",IF(('OddsRatio_working_3-way'!X673=0),IF(Q673&gt;0,-Q673^(1/3),(-Q673)^(1/3)),'OddsRatio_working_3-way'!AL673-'OddsRatio_working_3-way'!R673/3))</f>
        <v>1.0585920597221783</v>
      </c>
      <c r="AS673" s="11">
        <f>IF(('OddsRatio_working_3-way'!X673=0),IF(Q673&gt;0,-Q673^(1/3),(-Q673)^(1/3)),'OddsRatio_working_3-way'!AM673-'OddsRatio_working_3-way'!R673/3)</f>
        <v>-0.81899301346332587</v>
      </c>
      <c r="AT673" s="11">
        <f>IF(('OddsRatio_working_3-way'!X673=0),IF(Q673&gt;0,-Q673^(1/3),(-Q673)^(1/3)),'OddsRatio_working_3-way'!AN673-'OddsRatio_working_3-way'!R673/3)</f>
        <v>-0.23959904625885275</v>
      </c>
      <c r="AU673" s="11">
        <f>IF(('OddsRatio_working_3-way'!X673=0),0,'OddsRatio_working_3-way'!AO673)</f>
        <v>0</v>
      </c>
      <c r="AV673" s="11">
        <f>IF(('OddsRatio_working_3-way'!X673=0),0,'OddsRatio_working_3-way'!AP673)</f>
        <v>0</v>
      </c>
      <c r="AW673" s="11">
        <f>IF(('OddsRatio_working_3-way'!X673=0),0,'OddsRatio_working_3-way'!AQ673)</f>
        <v>0</v>
      </c>
    </row>
    <row r="674" spans="1:49" x14ac:dyDescent="0.2">
      <c r="A674" s="4">
        <f>IF('True_Odds_Calculator_3-way'!A675="","",'True_Odds_Calculator_3-way'!A675)</f>
        <v>1.9</v>
      </c>
      <c r="B674" s="4">
        <f>IF('True_Odds_Calculator_3-way'!B675="","",'True_Odds_Calculator_3-way'!B675)</f>
        <v>3.48</v>
      </c>
      <c r="C674" s="4">
        <f>IF('True_Odds_Calculator_3-way'!C675="","",'True_Odds_Calculator_3-way'!C675)</f>
        <v>4.5199999999999996</v>
      </c>
      <c r="D674" s="9">
        <f t="shared" si="143"/>
        <v>0.51229494975259571</v>
      </c>
      <c r="E674" s="9">
        <f t="shared" si="144"/>
        <v>0.27599224007154916</v>
      </c>
      <c r="F674" s="9">
        <f t="shared" si="145"/>
        <v>0.21171281017585519</v>
      </c>
      <c r="G674" s="9">
        <f t="shared" si="146"/>
        <v>1.057778337531128</v>
      </c>
      <c r="H674" s="9">
        <f t="shared" si="147"/>
        <v>1.9520005037780155</v>
      </c>
      <c r="I674" s="9">
        <f t="shared" si="148"/>
        <v>3.6232902770771984</v>
      </c>
      <c r="J674" s="9">
        <f t="shared" si="149"/>
        <v>4.7233797481095694</v>
      </c>
      <c r="K674" s="11">
        <f t="shared" si="150"/>
        <v>0.52631578947368418</v>
      </c>
      <c r="L674" s="11">
        <f t="shared" si="151"/>
        <v>0.28735632183908044</v>
      </c>
      <c r="M674" s="11">
        <f t="shared" si="152"/>
        <v>0.22123893805309736</v>
      </c>
      <c r="N674" s="11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-0.26288485938679484</v>
      </c>
      <c r="O674" s="11">
        <f>0</f>
        <v>0</v>
      </c>
      <c r="P674" s="11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0.23087547981947543</v>
      </c>
      <c r="Q674" s="11">
        <f>2*'OddsRatio_working_3-way'!K674*'OddsRatio_working_3-way'!L674*'OddsRatio_working_3-way'!M674</f>
        <v>6.6920428933181286E-2</v>
      </c>
      <c r="R674" s="11">
        <f t="shared" si="153"/>
        <v>0</v>
      </c>
      <c r="S674" s="11">
        <f t="shared" si="154"/>
        <v>-0.87823802541544427</v>
      </c>
      <c r="T674" s="11">
        <f t="shared" si="155"/>
        <v>-0.25456174649723023</v>
      </c>
      <c r="U674" s="11">
        <f>'OddsRatio_working_3-way'!S674-'OddsRatio_working_3-way'!R674^2/3</f>
        <v>-0.87823802541544427</v>
      </c>
      <c r="V674" s="11">
        <f>'OddsRatio_working_3-way'!S674*'OddsRatio_working_3-way'!R674/3-2*'OddsRatio_working_3-way'!R674^3/27-'OddsRatio_working_3-way'!T674</f>
        <v>0.25456174649723023</v>
      </c>
      <c r="W674" s="11">
        <f>'OddsRatio_working_3-way'!V674^2+4*'OddsRatio_working_3-way'!U674^3/27</f>
        <v>-3.5551912953424608E-2</v>
      </c>
      <c r="X674" s="11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0.15839317830413713</v>
      </c>
      <c r="Y674" s="11">
        <f>IF('OddsRatio_working_3-way'!W674&gt;=0,IF('OddsRatio_working_3-way'!V674+SQRT('OddsRatio_working_3-way'!W674)&gt;0,0,PI()),ACOS('OddsRatio_working_3-way'!V674/(2*'OddsRatio_working_3-way'!X674)))</f>
        <v>0.63751808636398566</v>
      </c>
      <c r="Z674" s="11">
        <f>'OddsRatio_working_3-way'!X674^(1/3)*COS('OddsRatio_working_3-way'!Y674/3)</f>
        <v>0.52888916876556402</v>
      </c>
      <c r="AA674" s="11">
        <f>'OddsRatio_working_3-way'!X674^(1/3)*COS(('OddsRatio_working_3-way'!Y674+2*PI())/3)</f>
        <v>-0.36327115836829521</v>
      </c>
      <c r="AB674" s="11">
        <f>'OddsRatio_working_3-way'!X674^(1/3)*COS(('OddsRatio_working_3-way'!Y674+4*PI())/3)</f>
        <v>-0.16561801039726895</v>
      </c>
      <c r="AC674" s="11">
        <f>'OddsRatio_working_3-way'!X674^(1/3)*SIN('OddsRatio_working_3-way'!Y674/3)</f>
        <v>0.11411509818724903</v>
      </c>
      <c r="AD674" s="11">
        <f>'OddsRatio_working_3-way'!X674^(1/3)*SIN(('OddsRatio_working_3-way'!Y674+2*PI())/3)</f>
        <v>0.40097390684378925</v>
      </c>
      <c r="AE674" s="11">
        <f>'OddsRatio_working_3-way'!X674^(1/3)*SIN(('OddsRatio_working_3-way'!Y674+4*PI())/3)</f>
        <v>-0.51508900503103816</v>
      </c>
      <c r="AF674" s="11">
        <f>-'OddsRatio_working_3-way'!U674/(3*'OddsRatio_working_3-way'!X674^(1/3))*COS(('OddsRatio_working_3-way'!Y674)/3)</f>
        <v>0.52888916876556402</v>
      </c>
      <c r="AG674" s="11">
        <f>-'OddsRatio_working_3-way'!U674/(3*'OddsRatio_working_3-way'!X674^(1/3))*COS(('OddsRatio_working_3-way'!Y674+2*PI())/3)</f>
        <v>-0.36327115836829521</v>
      </c>
      <c r="AH674" s="11">
        <f>-'OddsRatio_working_3-way'!U674/(3*'OddsRatio_working_3-way'!X674^(1/3))*COS(('OddsRatio_working_3-way'!Y674+4*PI())/3)</f>
        <v>-0.16561801039726895</v>
      </c>
      <c r="AI674" s="11">
        <f>'OddsRatio_working_3-way'!U674/(3*'OddsRatio_working_3-way'!X674^(1/3))*SIN(('OddsRatio_working_3-way'!Y674)/3)</f>
        <v>-0.11411509818724903</v>
      </c>
      <c r="AJ674" s="11">
        <f>'OddsRatio_working_3-way'!U674/(3*'OddsRatio_working_3-way'!X674^(1/3))*SIN(('OddsRatio_working_3-way'!Y674+2*PI())/3)</f>
        <v>-0.40097390684378925</v>
      </c>
      <c r="AK674" s="11">
        <f>'OddsRatio_working_3-way'!U674/(3*'OddsRatio_working_3-way'!X674^(1/3))*SIN(('OddsRatio_working_3-way'!Y674+4*PI())/3)</f>
        <v>0.51508900503103816</v>
      </c>
      <c r="AL674" s="11">
        <f>'OddsRatio_working_3-way'!Z674+'OddsRatio_working_3-way'!AF674</f>
        <v>1.057778337531128</v>
      </c>
      <c r="AM674" s="11">
        <f>'OddsRatio_working_3-way'!AA674+'OddsRatio_working_3-way'!AG674</f>
        <v>-0.72654231673659042</v>
      </c>
      <c r="AN674" s="11">
        <f>'OddsRatio_working_3-way'!AB674+'OddsRatio_working_3-way'!AH674</f>
        <v>-0.3312360207945379</v>
      </c>
      <c r="AO674" s="11">
        <f>'OddsRatio_working_3-way'!AC674+'OddsRatio_working_3-way'!AI674</f>
        <v>0</v>
      </c>
      <c r="AP674" s="11">
        <f>'OddsRatio_working_3-way'!AD674+'OddsRatio_working_3-way'!AJ674</f>
        <v>0</v>
      </c>
      <c r="AQ674" s="11">
        <f>'OddsRatio_working_3-way'!AE674+'OddsRatio_working_3-way'!AK674</f>
        <v>0</v>
      </c>
      <c r="AR674" s="10">
        <f>IF(A674="","",IF(('OddsRatio_working_3-way'!X674=0),IF(Q674&gt;0,-Q674^(1/3),(-Q674)^(1/3)),'OddsRatio_working_3-way'!AL674-'OddsRatio_working_3-way'!R674/3))</f>
        <v>1.057778337531128</v>
      </c>
      <c r="AS674" s="11">
        <f>IF(('OddsRatio_working_3-way'!X674=0),IF(Q674&gt;0,-Q674^(1/3),(-Q674)^(1/3)),'OddsRatio_working_3-way'!AM674-'OddsRatio_working_3-way'!R674/3)</f>
        <v>-0.72654231673659042</v>
      </c>
      <c r="AT674" s="11">
        <f>IF(('OddsRatio_working_3-way'!X674=0),IF(Q674&gt;0,-Q674^(1/3),(-Q674)^(1/3)),'OddsRatio_working_3-way'!AN674-'OddsRatio_working_3-way'!R674/3)</f>
        <v>-0.3312360207945379</v>
      </c>
      <c r="AU674" s="11">
        <f>IF(('OddsRatio_working_3-way'!X674=0),0,'OddsRatio_working_3-way'!AO674)</f>
        <v>0</v>
      </c>
      <c r="AV674" s="11">
        <f>IF(('OddsRatio_working_3-way'!X674=0),0,'OddsRatio_working_3-way'!AP674)</f>
        <v>0</v>
      </c>
      <c r="AW674" s="11">
        <f>IF(('OddsRatio_working_3-way'!X674=0),0,'OddsRatio_working_3-way'!AQ674)</f>
        <v>0</v>
      </c>
    </row>
    <row r="675" spans="1:49" x14ac:dyDescent="0.2">
      <c r="A675" s="4">
        <f>IF('True_Odds_Calculator_3-way'!A676="","",'True_Odds_Calculator_3-way'!A676)</f>
        <v>2.34</v>
      </c>
      <c r="B675" s="4">
        <f>IF('True_Odds_Calculator_3-way'!B676="","",'True_Odds_Calculator_3-way'!B676)</f>
        <v>3.33</v>
      </c>
      <c r="C675" s="4">
        <f>IF('True_Odds_Calculator_3-way'!C676="","",'True_Odds_Calculator_3-way'!C676)</f>
        <v>3.26</v>
      </c>
      <c r="D675" s="9">
        <f t="shared" si="143"/>
        <v>0.41468770164455315</v>
      </c>
      <c r="E675" s="9">
        <f t="shared" si="144"/>
        <v>0.2894990043724367</v>
      </c>
      <c r="F675" s="9">
        <f t="shared" si="145"/>
        <v>0.29581329398301004</v>
      </c>
      <c r="G675" s="9">
        <f t="shared" si="146"/>
        <v>1.0533233103394974</v>
      </c>
      <c r="H675" s="9">
        <f t="shared" si="147"/>
        <v>2.4114532358549265</v>
      </c>
      <c r="I675" s="9">
        <f t="shared" si="148"/>
        <v>3.4542433130910291</v>
      </c>
      <c r="J675" s="9">
        <f t="shared" si="149"/>
        <v>3.3805106813672641</v>
      </c>
      <c r="K675" s="11">
        <f t="shared" si="150"/>
        <v>0.42735042735042739</v>
      </c>
      <c r="L675" s="11">
        <f t="shared" si="151"/>
        <v>0.3003003003003003</v>
      </c>
      <c r="M675" s="11">
        <f t="shared" si="152"/>
        <v>0.30674846625766872</v>
      </c>
      <c r="N675" s="11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-0.27777391990070921</v>
      </c>
      <c r="O675" s="11">
        <f>0</f>
        <v>0</v>
      </c>
      <c r="P675" s="11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0.23344092873745229</v>
      </c>
      <c r="Q675" s="11">
        <f>2*'OddsRatio_working_3-way'!K675*'OddsRatio_working_3-way'!L675*'OddsRatio_working_3-way'!M675</f>
        <v>7.8732185071653388E-2</v>
      </c>
      <c r="R675" s="11">
        <f t="shared" si="153"/>
        <v>0</v>
      </c>
      <c r="S675" s="11">
        <f t="shared" si="154"/>
        <v>-0.84039901521674953</v>
      </c>
      <c r="T675" s="11">
        <f t="shared" si="155"/>
        <v>-0.28343980277124775</v>
      </c>
      <c r="U675" s="11">
        <f>'OddsRatio_working_3-way'!S675-'OddsRatio_working_3-way'!R675^2/3</f>
        <v>-0.84039901521674953</v>
      </c>
      <c r="V675" s="11">
        <f>'OddsRatio_working_3-way'!S675*'OddsRatio_working_3-way'!R675/3-2*'OddsRatio_working_3-way'!R675^3/27-'OddsRatio_working_3-way'!T675</f>
        <v>0.28343980277124775</v>
      </c>
      <c r="W675" s="11">
        <f>'OddsRatio_working_3-way'!V675^2+4*'OddsRatio_working_3-way'!U675^3/27</f>
        <v>-7.5950688259539129E-3</v>
      </c>
      <c r="X675" s="11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0.1482676554587663</v>
      </c>
      <c r="Y675" s="11">
        <f>IF('OddsRatio_working_3-way'!W675&gt;=0,IF('OddsRatio_working_3-way'!V675+SQRT('OddsRatio_working_3-way'!W675)&gt;0,0,PI()),ACOS('OddsRatio_working_3-way'!V675/(2*'OddsRatio_working_3-way'!X675)))</f>
        <v>0.29829730734755655</v>
      </c>
      <c r="Z675" s="11">
        <f>'OddsRatio_working_3-way'!X675^(1/3)*COS('OddsRatio_working_3-way'!Y675/3)</f>
        <v>0.52666165516974872</v>
      </c>
      <c r="AA675" s="11">
        <f>'OddsRatio_working_3-way'!X675^(1/3)*COS(('OddsRatio_working_3-way'!Y675+2*PI())/3)</f>
        <v>-0.30883225101956424</v>
      </c>
      <c r="AB675" s="11">
        <f>'OddsRatio_working_3-way'!X675^(1/3)*COS(('OddsRatio_working_3-way'!Y675+4*PI())/3)</f>
        <v>-0.21782940415018437</v>
      </c>
      <c r="AC675" s="11">
        <f>'OddsRatio_working_3-way'!X675^(1/3)*SIN('OddsRatio_working_3-way'!Y675/3)</f>
        <v>5.2540518137058657E-2</v>
      </c>
      <c r="AD675" s="11">
        <f>'OddsRatio_working_3-way'!X675^(1/3)*SIN(('OddsRatio_working_3-way'!Y675+2*PI())/3)</f>
        <v>0.42983211350763306</v>
      </c>
      <c r="AE675" s="11">
        <f>'OddsRatio_working_3-way'!X675^(1/3)*SIN(('OddsRatio_working_3-way'!Y675+4*PI())/3)</f>
        <v>-0.4823726316446918</v>
      </c>
      <c r="AF675" s="11">
        <f>-'OddsRatio_working_3-way'!U675/(3*'OddsRatio_working_3-way'!X675^(1/3))*COS(('OddsRatio_working_3-way'!Y675)/3)</f>
        <v>0.52666165516974861</v>
      </c>
      <c r="AG675" s="11">
        <f>-'OddsRatio_working_3-way'!U675/(3*'OddsRatio_working_3-way'!X675^(1/3))*COS(('OddsRatio_working_3-way'!Y675+2*PI())/3)</f>
        <v>-0.30883225101956419</v>
      </c>
      <c r="AH675" s="11">
        <f>-'OddsRatio_working_3-way'!U675/(3*'OddsRatio_working_3-way'!X675^(1/3))*COS(('OddsRatio_working_3-way'!Y675+4*PI())/3)</f>
        <v>-0.21782940415018431</v>
      </c>
      <c r="AI675" s="11">
        <f>'OddsRatio_working_3-way'!U675/(3*'OddsRatio_working_3-way'!X675^(1/3))*SIN(('OddsRatio_working_3-way'!Y675)/3)</f>
        <v>-5.254051813705865E-2</v>
      </c>
      <c r="AJ675" s="11">
        <f>'OddsRatio_working_3-way'!U675/(3*'OddsRatio_working_3-way'!X675^(1/3))*SIN(('OddsRatio_working_3-way'!Y675+2*PI())/3)</f>
        <v>-0.42983211350763295</v>
      </c>
      <c r="AK675" s="11">
        <f>'OddsRatio_working_3-way'!U675/(3*'OddsRatio_working_3-way'!X675^(1/3))*SIN(('OddsRatio_working_3-way'!Y675+4*PI())/3)</f>
        <v>0.48237263164469169</v>
      </c>
      <c r="AL675" s="11">
        <f>'OddsRatio_working_3-way'!Z675+'OddsRatio_working_3-way'!AF675</f>
        <v>1.0533233103394974</v>
      </c>
      <c r="AM675" s="11">
        <f>'OddsRatio_working_3-way'!AA675+'OddsRatio_working_3-way'!AG675</f>
        <v>-0.61766450203912848</v>
      </c>
      <c r="AN675" s="11">
        <f>'OddsRatio_working_3-way'!AB675+'OddsRatio_working_3-way'!AH675</f>
        <v>-0.43565880830036868</v>
      </c>
      <c r="AO675" s="11">
        <f>'OddsRatio_working_3-way'!AC675+'OddsRatio_working_3-way'!AI675</f>
        <v>0</v>
      </c>
      <c r="AP675" s="11">
        <f>'OddsRatio_working_3-way'!AD675+'OddsRatio_working_3-way'!AJ675</f>
        <v>0</v>
      </c>
      <c r="AQ675" s="11">
        <f>'OddsRatio_working_3-way'!AE675+'OddsRatio_working_3-way'!AK675</f>
        <v>0</v>
      </c>
      <c r="AR675" s="10">
        <f>IF(A675="","",IF(('OddsRatio_working_3-way'!X675=0),IF(Q675&gt;0,-Q675^(1/3),(-Q675)^(1/3)),'OddsRatio_working_3-way'!AL675-'OddsRatio_working_3-way'!R675/3))</f>
        <v>1.0533233103394974</v>
      </c>
      <c r="AS675" s="11">
        <f>IF(('OddsRatio_working_3-way'!X675=0),IF(Q675&gt;0,-Q675^(1/3),(-Q675)^(1/3)),'OddsRatio_working_3-way'!AM675-'OddsRatio_working_3-way'!R675/3)</f>
        <v>-0.61766450203912848</v>
      </c>
      <c r="AT675" s="11">
        <f>IF(('OddsRatio_working_3-way'!X675=0),IF(Q675&gt;0,-Q675^(1/3),(-Q675)^(1/3)),'OddsRatio_working_3-way'!AN675-'OddsRatio_working_3-way'!R675/3)</f>
        <v>-0.43565880830036868</v>
      </c>
      <c r="AU675" s="11">
        <f>IF(('OddsRatio_working_3-way'!X675=0),0,'OddsRatio_working_3-way'!AO675)</f>
        <v>0</v>
      </c>
      <c r="AV675" s="11">
        <f>IF(('OddsRatio_working_3-way'!X675=0),0,'OddsRatio_working_3-way'!AP675)</f>
        <v>0</v>
      </c>
      <c r="AW675" s="11">
        <f>IF(('OddsRatio_working_3-way'!X675=0),0,'OddsRatio_working_3-way'!AQ675)</f>
        <v>0</v>
      </c>
    </row>
    <row r="676" spans="1:49" x14ac:dyDescent="0.2">
      <c r="A676" s="4">
        <f>IF('True_Odds_Calculator_3-way'!A677="","",'True_Odds_Calculator_3-way'!A677)</f>
        <v>3.47</v>
      </c>
      <c r="B676" s="4">
        <f>IF('True_Odds_Calculator_3-way'!B677="","",'True_Odds_Calculator_3-way'!B677)</f>
        <v>3.26</v>
      </c>
      <c r="C676" s="4">
        <f>IF('True_Odds_Calculator_3-way'!C677="","",'True_Odds_Calculator_3-way'!C677)</f>
        <v>2.34</v>
      </c>
      <c r="D676" s="9">
        <f t="shared" si="143"/>
        <v>0.28129812811134142</v>
      </c>
      <c r="E676" s="9">
        <f t="shared" si="144"/>
        <v>0.29960527081675825</v>
      </c>
      <c r="F676" s="9">
        <f t="shared" si="145"/>
        <v>0.41909660107190039</v>
      </c>
      <c r="G676" s="9">
        <f t="shared" si="146"/>
        <v>1.0343915891737363</v>
      </c>
      <c r="H676" s="9">
        <f t="shared" si="147"/>
        <v>3.5549472252591285</v>
      </c>
      <c r="I676" s="9">
        <f t="shared" si="148"/>
        <v>3.3377249915326441</v>
      </c>
      <c r="J676" s="9">
        <f t="shared" si="149"/>
        <v>2.3860847294928065</v>
      </c>
      <c r="K676" s="11">
        <f t="shared" si="150"/>
        <v>0.28818443804034583</v>
      </c>
      <c r="L676" s="11">
        <f t="shared" si="151"/>
        <v>0.30674846625766872</v>
      </c>
      <c r="M676" s="11">
        <f t="shared" si="152"/>
        <v>0.42735042735042739</v>
      </c>
      <c r="N676" s="11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-0.28258379841626258</v>
      </c>
      <c r="O676" s="11">
        <f>0</f>
        <v>0</v>
      </c>
      <c r="P676" s="11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0.22931145966452984</v>
      </c>
      <c r="Q676" s="11">
        <f>2*'OddsRatio_working_3-way'!K676*'OddsRatio_working_3-way'!L676*'OddsRatio_working_3-way'!M676</f>
        <v>7.5555670400174565E-2</v>
      </c>
      <c r="R676" s="11">
        <f t="shared" si="153"/>
        <v>0</v>
      </c>
      <c r="S676" s="11">
        <f t="shared" si="154"/>
        <v>-0.81148127015668658</v>
      </c>
      <c r="T676" s="11">
        <f t="shared" si="155"/>
        <v>-0.26737438884899062</v>
      </c>
      <c r="U676" s="11">
        <f>'OddsRatio_working_3-way'!S676-'OddsRatio_working_3-way'!R676^2/3</f>
        <v>-0.81148127015668658</v>
      </c>
      <c r="V676" s="11">
        <f>'OddsRatio_working_3-way'!S676*'OddsRatio_working_3-way'!R676/3-2*'OddsRatio_working_3-way'!R676^3/27-'OddsRatio_working_3-way'!T676</f>
        <v>0.26737438884899062</v>
      </c>
      <c r="W676" s="11">
        <f>'OddsRatio_working_3-way'!V676^2+4*'OddsRatio_working_3-way'!U676^3/27</f>
        <v>-7.6756649448813663E-3</v>
      </c>
      <c r="X676" s="11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0.14068113657954698</v>
      </c>
      <c r="Y676" s="11">
        <f>IF('OddsRatio_working_3-way'!W676&gt;=0,IF('OddsRatio_working_3-way'!V676+SQRT('OddsRatio_working_3-way'!W676)&gt;0,0,PI()),ACOS('OddsRatio_working_3-way'!V676/(2*'OddsRatio_working_3-way'!X676)))</f>
        <v>0.31664595874517754</v>
      </c>
      <c r="Z676" s="11">
        <f>'OddsRatio_working_3-way'!X676^(1/3)*COS('OddsRatio_working_3-way'!Y676/3)</f>
        <v>0.51719579458686815</v>
      </c>
      <c r="AA676" s="11">
        <f>'OddsRatio_working_3-way'!X676^(1/3)*COS(('OddsRatio_working_3-way'!Y676+2*PI())/3)</f>
        <v>-0.30604997928585309</v>
      </c>
      <c r="AB676" s="11">
        <f>'OddsRatio_working_3-way'!X676^(1/3)*COS(('OddsRatio_working_3-way'!Y676+4*PI())/3)</f>
        <v>-0.2111458153010152</v>
      </c>
      <c r="AC676" s="11">
        <f>'OddsRatio_working_3-way'!X676^(1/3)*SIN('OddsRatio_working_3-way'!Y676/3)</f>
        <v>5.4792944623862513E-2</v>
      </c>
      <c r="AD676" s="11">
        <f>'OddsRatio_working_3-way'!X676^(1/3)*SIN(('OddsRatio_working_3-way'!Y676+2*PI())/3)</f>
        <v>0.42050822453077474</v>
      </c>
      <c r="AE676" s="11">
        <f>'OddsRatio_working_3-way'!X676^(1/3)*SIN(('OddsRatio_working_3-way'!Y676+4*PI())/3)</f>
        <v>-0.47530116915463733</v>
      </c>
      <c r="AF676" s="11">
        <f>-'OddsRatio_working_3-way'!U676/(3*'OddsRatio_working_3-way'!X676^(1/3))*COS(('OddsRatio_working_3-way'!Y676)/3)</f>
        <v>0.51719579458686815</v>
      </c>
      <c r="AG676" s="11">
        <f>-'OddsRatio_working_3-way'!U676/(3*'OddsRatio_working_3-way'!X676^(1/3))*COS(('OddsRatio_working_3-way'!Y676+2*PI())/3)</f>
        <v>-0.30604997928585309</v>
      </c>
      <c r="AH676" s="11">
        <f>-'OddsRatio_working_3-way'!U676/(3*'OddsRatio_working_3-way'!X676^(1/3))*COS(('OddsRatio_working_3-way'!Y676+4*PI())/3)</f>
        <v>-0.2111458153010152</v>
      </c>
      <c r="AI676" s="11">
        <f>'OddsRatio_working_3-way'!U676/(3*'OddsRatio_working_3-way'!X676^(1/3))*SIN(('OddsRatio_working_3-way'!Y676)/3)</f>
        <v>-5.4792944623862513E-2</v>
      </c>
      <c r="AJ676" s="11">
        <f>'OddsRatio_working_3-way'!U676/(3*'OddsRatio_working_3-way'!X676^(1/3))*SIN(('OddsRatio_working_3-way'!Y676+2*PI())/3)</f>
        <v>-0.42050822453077474</v>
      </c>
      <c r="AK676" s="11">
        <f>'OddsRatio_working_3-way'!U676/(3*'OddsRatio_working_3-way'!X676^(1/3))*SIN(('OddsRatio_working_3-way'!Y676+4*PI())/3)</f>
        <v>0.47530116915463733</v>
      </c>
      <c r="AL676" s="11">
        <f>'OddsRatio_working_3-way'!Z676+'OddsRatio_working_3-way'!AF676</f>
        <v>1.0343915891737363</v>
      </c>
      <c r="AM676" s="11">
        <f>'OddsRatio_working_3-way'!AA676+'OddsRatio_working_3-way'!AG676</f>
        <v>-0.61209995857170618</v>
      </c>
      <c r="AN676" s="11">
        <f>'OddsRatio_working_3-way'!AB676+'OddsRatio_working_3-way'!AH676</f>
        <v>-0.4222916306020304</v>
      </c>
      <c r="AO676" s="11">
        <f>'OddsRatio_working_3-way'!AC676+'OddsRatio_working_3-way'!AI676</f>
        <v>0</v>
      </c>
      <c r="AP676" s="11">
        <f>'OddsRatio_working_3-way'!AD676+'OddsRatio_working_3-way'!AJ676</f>
        <v>0</v>
      </c>
      <c r="AQ676" s="11">
        <f>'OddsRatio_working_3-way'!AE676+'OddsRatio_working_3-way'!AK676</f>
        <v>0</v>
      </c>
      <c r="AR676" s="10">
        <f>IF(A676="","",IF(('OddsRatio_working_3-way'!X676=0),IF(Q676&gt;0,-Q676^(1/3),(-Q676)^(1/3)),'OddsRatio_working_3-way'!AL676-'OddsRatio_working_3-way'!R676/3))</f>
        <v>1.0343915891737363</v>
      </c>
      <c r="AS676" s="11">
        <f>IF(('OddsRatio_working_3-way'!X676=0),IF(Q676&gt;0,-Q676^(1/3),(-Q676)^(1/3)),'OddsRatio_working_3-way'!AM676-'OddsRatio_working_3-way'!R676/3)</f>
        <v>-0.61209995857170618</v>
      </c>
      <c r="AT676" s="11">
        <f>IF(('OddsRatio_working_3-way'!X676=0),IF(Q676&gt;0,-Q676^(1/3),(-Q676)^(1/3)),'OddsRatio_working_3-way'!AN676-'OddsRatio_working_3-way'!R676/3)</f>
        <v>-0.4222916306020304</v>
      </c>
      <c r="AU676" s="11">
        <f>IF(('OddsRatio_working_3-way'!X676=0),0,'OddsRatio_working_3-way'!AO676)</f>
        <v>0</v>
      </c>
      <c r="AV676" s="11">
        <f>IF(('OddsRatio_working_3-way'!X676=0),0,'OddsRatio_working_3-way'!AP676)</f>
        <v>0</v>
      </c>
      <c r="AW676" s="11">
        <f>IF(('OddsRatio_working_3-way'!X676=0),0,'OddsRatio_working_3-way'!AQ676)</f>
        <v>0</v>
      </c>
    </row>
    <row r="677" spans="1:49" x14ac:dyDescent="0.2">
      <c r="A677" s="4">
        <f>IF('True_Odds_Calculator_3-way'!A678="","",'True_Odds_Calculator_3-way'!A678)</f>
        <v>1.22</v>
      </c>
      <c r="B677" s="4">
        <f>IF('True_Odds_Calculator_3-way'!B678="","",'True_Odds_Calculator_3-way'!B678)</f>
        <v>7.28</v>
      </c>
      <c r="C677" s="4">
        <f>IF('True_Odds_Calculator_3-way'!C678="","",'True_Odds_Calculator_3-way'!C678)</f>
        <v>14.8</v>
      </c>
      <c r="D677" s="9">
        <f t="shared" si="143"/>
        <v>0.80830657558164209</v>
      </c>
      <c r="E677" s="9">
        <f t="shared" si="144"/>
        <v>0.12870544827021271</v>
      </c>
      <c r="F677" s="9">
        <f t="shared" si="145"/>
        <v>6.2987976148145303E-2</v>
      </c>
      <c r="G677" s="9">
        <f t="shared" si="146"/>
        <v>1.0779743400320325</v>
      </c>
      <c r="H677" s="9">
        <f t="shared" si="147"/>
        <v>1.2371543548070469</v>
      </c>
      <c r="I677" s="9">
        <f t="shared" si="148"/>
        <v>7.769678855401164</v>
      </c>
      <c r="J677" s="9">
        <f t="shared" si="149"/>
        <v>15.876045892442049</v>
      </c>
      <c r="K677" s="11">
        <f t="shared" si="150"/>
        <v>0.81967213114754101</v>
      </c>
      <c r="L677" s="11">
        <f t="shared" si="151"/>
        <v>0.13736263736263735</v>
      </c>
      <c r="M677" s="11">
        <f t="shared" si="152"/>
        <v>6.7567567567567557E-2</v>
      </c>
      <c r="N677" s="11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-0.14504691144035409</v>
      </c>
      <c r="O677" s="11">
        <f>0</f>
        <v>0</v>
      </c>
      <c r="P677" s="11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0.15443406836849458</v>
      </c>
      <c r="Q677" s="11">
        <f>2*'OddsRatio_working_3-way'!K677*'OddsRatio_working_3-way'!L677*'OddsRatio_working_3-way'!M677</f>
        <v>1.5215179149605376E-2</v>
      </c>
      <c r="R677" s="11">
        <f t="shared" si="153"/>
        <v>0</v>
      </c>
      <c r="S677" s="11">
        <f t="shared" si="154"/>
        <v>-1.0647180752414755</v>
      </c>
      <c r="T677" s="11">
        <f t="shared" si="155"/>
        <v>-0.10489833253610596</v>
      </c>
      <c r="U677" s="11">
        <f>'OddsRatio_working_3-way'!S677-'OddsRatio_working_3-way'!R677^2/3</f>
        <v>-1.0647180752414755</v>
      </c>
      <c r="V677" s="11">
        <f>'OddsRatio_working_3-way'!S677*'OddsRatio_working_3-way'!R677/3-2*'OddsRatio_working_3-way'!R677^3/27-'OddsRatio_working_3-way'!T677</f>
        <v>0.10489833253610596</v>
      </c>
      <c r="W677" s="11">
        <f>'OddsRatio_working_3-way'!V677^2+4*'OddsRatio_working_3-way'!U677^3/27</f>
        <v>-0.16780975917832891</v>
      </c>
      <c r="X677" s="11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0.21143167888657577</v>
      </c>
      <c r="Y677" s="11">
        <f>IF('OddsRatio_working_3-way'!W677&gt;=0,IF('OddsRatio_working_3-way'!V677+SQRT('OddsRatio_working_3-way'!W677)&gt;0,0,PI()),ACOS('OddsRatio_working_3-way'!V677/(2*'OddsRatio_working_3-way'!X677)))</f>
        <v>1.3201122260170022</v>
      </c>
      <c r="Z677" s="11">
        <f>'OddsRatio_working_3-way'!X677^(1/3)*COS('OddsRatio_working_3-way'!Y677/3)</f>
        <v>0.53898717001601626</v>
      </c>
      <c r="AA677" s="11">
        <f>'OddsRatio_working_3-way'!X677^(1/3)*COS(('OddsRatio_working_3-way'!Y677+2*PI())/3)</f>
        <v>-0.48926424212347353</v>
      </c>
      <c r="AB677" s="11">
        <f>'OddsRatio_working_3-way'!X677^(1/3)*COS(('OddsRatio_working_3-way'!Y677+4*PI())/3)</f>
        <v>-4.9722927892542776E-2</v>
      </c>
      <c r="AC677" s="11">
        <f>'OddsRatio_working_3-way'!X677^(1/3)*SIN('OddsRatio_working_3-way'!Y677/3)</f>
        <v>0.25376929609118976</v>
      </c>
      <c r="AD677" s="11">
        <f>'OddsRatio_working_3-way'!X677^(1/3)*SIN(('OddsRatio_working_3-way'!Y677+2*PI())/3)</f>
        <v>0.33989193350215741</v>
      </c>
      <c r="AE677" s="11">
        <f>'OddsRatio_working_3-way'!X677^(1/3)*SIN(('OddsRatio_working_3-way'!Y677+4*PI())/3)</f>
        <v>-0.59366122959334711</v>
      </c>
      <c r="AF677" s="11">
        <f>-'OddsRatio_working_3-way'!U677/(3*'OddsRatio_working_3-way'!X677^(1/3))*COS(('OddsRatio_working_3-way'!Y677)/3)</f>
        <v>0.53898717001601626</v>
      </c>
      <c r="AG677" s="11">
        <f>-'OddsRatio_working_3-way'!U677/(3*'OddsRatio_working_3-way'!X677^(1/3))*COS(('OddsRatio_working_3-way'!Y677+2*PI())/3)</f>
        <v>-0.48926424212347353</v>
      </c>
      <c r="AH677" s="11">
        <f>-'OddsRatio_working_3-way'!U677/(3*'OddsRatio_working_3-way'!X677^(1/3))*COS(('OddsRatio_working_3-way'!Y677+4*PI())/3)</f>
        <v>-4.9722927892542776E-2</v>
      </c>
      <c r="AI677" s="11">
        <f>'OddsRatio_working_3-way'!U677/(3*'OddsRatio_working_3-way'!X677^(1/3))*SIN(('OddsRatio_working_3-way'!Y677)/3)</f>
        <v>-0.25376929609118976</v>
      </c>
      <c r="AJ677" s="11">
        <f>'OddsRatio_working_3-way'!U677/(3*'OddsRatio_working_3-way'!X677^(1/3))*SIN(('OddsRatio_working_3-way'!Y677+2*PI())/3)</f>
        <v>-0.33989193350215741</v>
      </c>
      <c r="AK677" s="11">
        <f>'OddsRatio_working_3-way'!U677/(3*'OddsRatio_working_3-way'!X677^(1/3))*SIN(('OddsRatio_working_3-way'!Y677+4*PI())/3)</f>
        <v>0.59366122959334711</v>
      </c>
      <c r="AL677" s="11">
        <f>'OddsRatio_working_3-way'!Z677+'OddsRatio_working_3-way'!AF677</f>
        <v>1.0779743400320325</v>
      </c>
      <c r="AM677" s="11">
        <f>'OddsRatio_working_3-way'!AA677+'OddsRatio_working_3-way'!AG677</f>
        <v>-0.97852848424694705</v>
      </c>
      <c r="AN677" s="11">
        <f>'OddsRatio_working_3-way'!AB677+'OddsRatio_working_3-way'!AH677</f>
        <v>-9.9445855785085552E-2</v>
      </c>
      <c r="AO677" s="11">
        <f>'OddsRatio_working_3-way'!AC677+'OddsRatio_working_3-way'!AI677</f>
        <v>0</v>
      </c>
      <c r="AP677" s="11">
        <f>'OddsRatio_working_3-way'!AD677+'OddsRatio_working_3-way'!AJ677</f>
        <v>0</v>
      </c>
      <c r="AQ677" s="11">
        <f>'OddsRatio_working_3-way'!AE677+'OddsRatio_working_3-way'!AK677</f>
        <v>0</v>
      </c>
      <c r="AR677" s="10">
        <f>IF(A677="","",IF(('OddsRatio_working_3-way'!X677=0),IF(Q677&gt;0,-Q677^(1/3),(-Q677)^(1/3)),'OddsRatio_working_3-way'!AL677-'OddsRatio_working_3-way'!R677/3))</f>
        <v>1.0779743400320325</v>
      </c>
      <c r="AS677" s="11">
        <f>IF(('OddsRatio_working_3-way'!X677=0),IF(Q677&gt;0,-Q677^(1/3),(-Q677)^(1/3)),'OddsRatio_working_3-way'!AM677-'OddsRatio_working_3-way'!R677/3)</f>
        <v>-0.97852848424694705</v>
      </c>
      <c r="AT677" s="11">
        <f>IF(('OddsRatio_working_3-way'!X677=0),IF(Q677&gt;0,-Q677^(1/3),(-Q677)^(1/3)),'OddsRatio_working_3-way'!AN677-'OddsRatio_working_3-way'!R677/3)</f>
        <v>-9.9445855785085552E-2</v>
      </c>
      <c r="AU677" s="11">
        <f>IF(('OddsRatio_working_3-way'!X677=0),0,'OddsRatio_working_3-way'!AO677)</f>
        <v>0</v>
      </c>
      <c r="AV677" s="11">
        <f>IF(('OddsRatio_working_3-way'!X677=0),0,'OddsRatio_working_3-way'!AP677)</f>
        <v>0</v>
      </c>
      <c r="AW677" s="11">
        <f>IF(('OddsRatio_working_3-way'!X677=0),0,'OddsRatio_working_3-way'!AQ677)</f>
        <v>0</v>
      </c>
    </row>
    <row r="678" spans="1:49" x14ac:dyDescent="0.2">
      <c r="A678" s="4">
        <f>IF('True_Odds_Calculator_3-way'!A679="","",'True_Odds_Calculator_3-way'!A679)</f>
        <v>1.93</v>
      </c>
      <c r="B678" s="4">
        <f>IF('True_Odds_Calculator_3-way'!B679="","",'True_Odds_Calculator_3-way'!B679)</f>
        <v>3.44</v>
      </c>
      <c r="C678" s="4">
        <f>IF('True_Odds_Calculator_3-way'!C679="","",'True_Odds_Calculator_3-way'!C679)</f>
        <v>4.53</v>
      </c>
      <c r="D678" s="9">
        <f t="shared" si="143"/>
        <v>0.50628462919222539</v>
      </c>
      <c r="E678" s="9">
        <f t="shared" si="144"/>
        <v>0.28101571829354832</v>
      </c>
      <c r="F678" s="9">
        <f t="shared" si="145"/>
        <v>0.21269965251422601</v>
      </c>
      <c r="G678" s="9">
        <f t="shared" si="146"/>
        <v>1.0485736919389987</v>
      </c>
      <c r="H678" s="9">
        <f t="shared" si="147"/>
        <v>1.9751735335032687</v>
      </c>
      <c r="I678" s="9">
        <f t="shared" si="148"/>
        <v>3.5585198083311571</v>
      </c>
      <c r="J678" s="9">
        <f t="shared" si="149"/>
        <v>4.7014651325446657</v>
      </c>
      <c r="K678" s="11">
        <f t="shared" si="150"/>
        <v>0.5181347150259068</v>
      </c>
      <c r="L678" s="11">
        <f t="shared" si="151"/>
        <v>0.29069767441860467</v>
      </c>
      <c r="M678" s="11">
        <f t="shared" si="152"/>
        <v>0.22075055187637968</v>
      </c>
      <c r="N678" s="11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-0.26633824070401824</v>
      </c>
      <c r="O678" s="11">
        <f>0</f>
        <v>0</v>
      </c>
      <c r="P678" s="11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0.22942203999683999</v>
      </c>
      <c r="Q678" s="11">
        <f>2*'OddsRatio_working_3-way'!K678*'OddsRatio_working_3-way'!L678*'OddsRatio_working_3-way'!M678</f>
        <v>6.6499142028069572E-2</v>
      </c>
      <c r="R678" s="11">
        <f t="shared" si="153"/>
        <v>0</v>
      </c>
      <c r="S678" s="11">
        <f t="shared" si="154"/>
        <v>-0.86139353999787349</v>
      </c>
      <c r="T678" s="11">
        <f t="shared" si="155"/>
        <v>-0.24967928695590538</v>
      </c>
      <c r="U678" s="11">
        <f>'OddsRatio_working_3-way'!S678-'OddsRatio_working_3-way'!R678^2/3</f>
        <v>-0.86139353999787349</v>
      </c>
      <c r="V678" s="11">
        <f>'OddsRatio_working_3-way'!S678*'OddsRatio_working_3-way'!R678/3-2*'OddsRatio_working_3-way'!R678^3/27-'OddsRatio_working_3-way'!T678</f>
        <v>0.24967928695590538</v>
      </c>
      <c r="W678" s="11">
        <f>'OddsRatio_working_3-way'!V678^2+4*'OddsRatio_working_3-way'!U678^3/27</f>
        <v>-3.2349586923573502E-2</v>
      </c>
      <c r="X678" s="11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0.15385815972705416</v>
      </c>
      <c r="Y678" s="11">
        <f>IF('OddsRatio_working_3-way'!W678&gt;=0,IF('OddsRatio_working_3-way'!V678+SQRT('OddsRatio_working_3-way'!W678)&gt;0,0,PI()),ACOS('OddsRatio_working_3-way'!V678/(2*'OddsRatio_working_3-way'!X678)))</f>
        <v>0.62426257755495662</v>
      </c>
      <c r="Z678" s="11">
        <f>'OddsRatio_working_3-way'!X678^(1/3)*COS('OddsRatio_working_3-way'!Y678/3)</f>
        <v>0.52428684596949937</v>
      </c>
      <c r="AA678" s="11">
        <f>'OddsRatio_working_3-way'!X678^(1/3)*COS(('OddsRatio_working_3-way'!Y678+2*PI())/3)</f>
        <v>-0.35801240836054371</v>
      </c>
      <c r="AB678" s="11">
        <f>'OddsRatio_working_3-way'!X678^(1/3)*COS(('OddsRatio_working_3-way'!Y678+4*PI())/3)</f>
        <v>-0.16627443760895558</v>
      </c>
      <c r="AC678" s="11">
        <f>'OddsRatio_working_3-way'!X678^(1/3)*SIN('OddsRatio_working_3-way'!Y678/3)</f>
        <v>0.11069996902730199</v>
      </c>
      <c r="AD678" s="11">
        <f>'OddsRatio_working_3-way'!X678^(1/3)*SIN(('OddsRatio_working_3-way'!Y678+2*PI())/3)</f>
        <v>0.39869574296595456</v>
      </c>
      <c r="AE678" s="11">
        <f>'OddsRatio_working_3-way'!X678^(1/3)*SIN(('OddsRatio_working_3-way'!Y678+4*PI())/3)</f>
        <v>-0.50939571199325651</v>
      </c>
      <c r="AF678" s="11">
        <f>-'OddsRatio_working_3-way'!U678/(3*'OddsRatio_working_3-way'!X678^(1/3))*COS(('OddsRatio_working_3-way'!Y678)/3)</f>
        <v>0.52428684596949926</v>
      </c>
      <c r="AG678" s="11">
        <f>-'OddsRatio_working_3-way'!U678/(3*'OddsRatio_working_3-way'!X678^(1/3))*COS(('OddsRatio_working_3-way'!Y678+2*PI())/3)</f>
        <v>-0.35801240836054365</v>
      </c>
      <c r="AH678" s="11">
        <f>-'OddsRatio_working_3-way'!U678/(3*'OddsRatio_working_3-way'!X678^(1/3))*COS(('OddsRatio_working_3-way'!Y678+4*PI())/3)</f>
        <v>-0.16627443760895555</v>
      </c>
      <c r="AI678" s="11">
        <f>'OddsRatio_working_3-way'!U678/(3*'OddsRatio_working_3-way'!X678^(1/3))*SIN(('OddsRatio_working_3-way'!Y678)/3)</f>
        <v>-0.11069996902730196</v>
      </c>
      <c r="AJ678" s="11">
        <f>'OddsRatio_working_3-way'!U678/(3*'OddsRatio_working_3-way'!X678^(1/3))*SIN(('OddsRatio_working_3-way'!Y678+2*PI())/3)</f>
        <v>-0.39869574296595445</v>
      </c>
      <c r="AK678" s="11">
        <f>'OddsRatio_working_3-way'!U678/(3*'OddsRatio_working_3-way'!X678^(1/3))*SIN(('OddsRatio_working_3-way'!Y678+4*PI())/3)</f>
        <v>0.50939571199325639</v>
      </c>
      <c r="AL678" s="11">
        <f>'OddsRatio_working_3-way'!Z678+'OddsRatio_working_3-way'!AF678</f>
        <v>1.0485736919389987</v>
      </c>
      <c r="AM678" s="11">
        <f>'OddsRatio_working_3-way'!AA678+'OddsRatio_working_3-way'!AG678</f>
        <v>-0.71602481672108742</v>
      </c>
      <c r="AN678" s="11">
        <f>'OddsRatio_working_3-way'!AB678+'OddsRatio_working_3-way'!AH678</f>
        <v>-0.3325488752179111</v>
      </c>
      <c r="AO678" s="11">
        <f>'OddsRatio_working_3-way'!AC678+'OddsRatio_working_3-way'!AI678</f>
        <v>0</v>
      </c>
      <c r="AP678" s="11">
        <f>'OddsRatio_working_3-way'!AD678+'OddsRatio_working_3-way'!AJ678</f>
        <v>0</v>
      </c>
      <c r="AQ678" s="11">
        <f>'OddsRatio_working_3-way'!AE678+'OddsRatio_working_3-way'!AK678</f>
        <v>0</v>
      </c>
      <c r="AR678" s="10">
        <f>IF(A678="","",IF(('OddsRatio_working_3-way'!X678=0),IF(Q678&gt;0,-Q678^(1/3),(-Q678)^(1/3)),'OddsRatio_working_3-way'!AL678-'OddsRatio_working_3-way'!R678/3))</f>
        <v>1.0485736919389987</v>
      </c>
      <c r="AS678" s="11">
        <f>IF(('OddsRatio_working_3-way'!X678=0),IF(Q678&gt;0,-Q678^(1/3),(-Q678)^(1/3)),'OddsRatio_working_3-way'!AM678-'OddsRatio_working_3-way'!R678/3)</f>
        <v>-0.71602481672108742</v>
      </c>
      <c r="AT678" s="11">
        <f>IF(('OddsRatio_working_3-way'!X678=0),IF(Q678&gt;0,-Q678^(1/3),(-Q678)^(1/3)),'OddsRatio_working_3-way'!AN678-'OddsRatio_working_3-way'!R678/3)</f>
        <v>-0.3325488752179111</v>
      </c>
      <c r="AU678" s="11">
        <f>IF(('OddsRatio_working_3-way'!X678=0),0,'OddsRatio_working_3-way'!AO678)</f>
        <v>0</v>
      </c>
      <c r="AV678" s="11">
        <f>IF(('OddsRatio_working_3-way'!X678=0),0,'OddsRatio_working_3-way'!AP678)</f>
        <v>0</v>
      </c>
      <c r="AW678" s="11">
        <f>IF(('OddsRatio_working_3-way'!X678=0),0,'OddsRatio_working_3-way'!AQ678)</f>
        <v>0</v>
      </c>
    </row>
    <row r="679" spans="1:49" x14ac:dyDescent="0.2">
      <c r="A679" s="4">
        <f>IF('True_Odds_Calculator_3-way'!A680="","",'True_Odds_Calculator_3-way'!A680)</f>
        <v>3</v>
      </c>
      <c r="B679" s="4">
        <f>IF('True_Odds_Calculator_3-way'!B680="","",'True_Odds_Calculator_3-way'!B680)</f>
        <v>3.08</v>
      </c>
      <c r="C679" s="4">
        <f>IF('True_Odds_Calculator_3-way'!C680="","",'True_Odds_Calculator_3-way'!C680)</f>
        <v>2.75</v>
      </c>
      <c r="D679" s="9">
        <f t="shared" si="143"/>
        <v>0.32618678791355171</v>
      </c>
      <c r="E679" s="9">
        <f t="shared" si="144"/>
        <v>0.3176259650436275</v>
      </c>
      <c r="F679" s="9">
        <f t="shared" si="145"/>
        <v>0.35618724704282079</v>
      </c>
      <c r="G679" s="9">
        <f t="shared" si="146"/>
        <v>1.0328640476159123</v>
      </c>
      <c r="H679" s="9">
        <f t="shared" si="147"/>
        <v>3.0657280952318247</v>
      </c>
      <c r="I679" s="9">
        <f t="shared" si="148"/>
        <v>3.1483572190410976</v>
      </c>
      <c r="J679" s="9">
        <f t="shared" si="149"/>
        <v>2.807512083327846</v>
      </c>
      <c r="K679" s="11">
        <f t="shared" si="150"/>
        <v>0.33333333333333331</v>
      </c>
      <c r="L679" s="11">
        <f t="shared" si="151"/>
        <v>0.32467532467532467</v>
      </c>
      <c r="M679" s="11">
        <f t="shared" si="152"/>
        <v>0.36363636363636365</v>
      </c>
      <c r="N679" s="11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-0.28650137741046833</v>
      </c>
      <c r="O679" s="11">
        <f>0</f>
        <v>0</v>
      </c>
      <c r="P679" s="11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0.22943722943722944</v>
      </c>
      <c r="Q679" s="11">
        <f>2*'OddsRatio_working_3-way'!K679*'OddsRatio_working_3-way'!L679*'OddsRatio_working_3-way'!M679</f>
        <v>7.8709169618260535E-2</v>
      </c>
      <c r="R679" s="11">
        <f t="shared" si="153"/>
        <v>0</v>
      </c>
      <c r="S679" s="11">
        <f t="shared" si="154"/>
        <v>-0.80082417582417587</v>
      </c>
      <c r="T679" s="11">
        <f t="shared" si="155"/>
        <v>-0.27472527472527475</v>
      </c>
      <c r="U679" s="11">
        <f>'OddsRatio_working_3-way'!S679-'OddsRatio_working_3-way'!R679^2/3</f>
        <v>-0.80082417582417587</v>
      </c>
      <c r="V679" s="11">
        <f>'OddsRatio_working_3-way'!S679*'OddsRatio_working_3-way'!R679/3-2*'OddsRatio_working_3-way'!R679^3/27-'OddsRatio_working_3-way'!T679</f>
        <v>0.27472527472527475</v>
      </c>
      <c r="W679" s="11">
        <f>'OddsRatio_working_3-way'!V679^2+4*'OddsRatio_working_3-way'!U679^3/27</f>
        <v>-6.1254911306989068E-4</v>
      </c>
      <c r="X679" s="11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0.13791893061319355</v>
      </c>
      <c r="Y679" s="11">
        <f>IF('OddsRatio_working_3-way'!W679&gt;=0,IF('OddsRatio_working_3-way'!V679+SQRT('OddsRatio_working_3-way'!W679)&gt;0,0,PI()),ACOS('OddsRatio_working_3-way'!V679/(2*'OddsRatio_working_3-way'!X679)))</f>
        <v>8.9846473837156271E-2</v>
      </c>
      <c r="Z679" s="11">
        <f>'OddsRatio_working_3-way'!X679^(1/3)*COS('OddsRatio_working_3-way'!Y679/3)</f>
        <v>0.51643202380795616</v>
      </c>
      <c r="AA679" s="11">
        <f>'OddsRatio_working_3-way'!X679^(1/3)*COS(('OddsRatio_working_3-way'!Y679+2*PI())/3)</f>
        <v>-0.27161442767816357</v>
      </c>
      <c r="AB679" s="11">
        <f>'OddsRatio_working_3-way'!X679^(1/3)*COS(('OddsRatio_working_3-way'!Y679+4*PI())/3)</f>
        <v>-0.24481759612979268</v>
      </c>
      <c r="AC679" s="11">
        <f>'OddsRatio_working_3-way'!X679^(1/3)*SIN('OddsRatio_working_3-way'!Y679/3)</f>
        <v>1.5471157907881094E-2</v>
      </c>
      <c r="AD679" s="11">
        <f>'OddsRatio_working_3-way'!X679^(1/3)*SIN(('OddsRatio_working_3-way'!Y679+2*PI())/3)</f>
        <v>0.43950767299155952</v>
      </c>
      <c r="AE679" s="11">
        <f>'OddsRatio_working_3-way'!X679^(1/3)*SIN(('OddsRatio_working_3-way'!Y679+4*PI())/3)</f>
        <v>-0.45497883089944047</v>
      </c>
      <c r="AF679" s="11">
        <f>-'OddsRatio_working_3-way'!U679/(3*'OddsRatio_working_3-way'!X679^(1/3))*COS(('OddsRatio_working_3-way'!Y679)/3)</f>
        <v>0.51643202380795616</v>
      </c>
      <c r="AG679" s="11">
        <f>-'OddsRatio_working_3-way'!U679/(3*'OddsRatio_working_3-way'!X679^(1/3))*COS(('OddsRatio_working_3-way'!Y679+2*PI())/3)</f>
        <v>-0.27161442767816357</v>
      </c>
      <c r="AH679" s="11">
        <f>-'OddsRatio_working_3-way'!U679/(3*'OddsRatio_working_3-way'!X679^(1/3))*COS(('OddsRatio_working_3-way'!Y679+4*PI())/3)</f>
        <v>-0.24481759612979268</v>
      </c>
      <c r="AI679" s="11">
        <f>'OddsRatio_working_3-way'!U679/(3*'OddsRatio_working_3-way'!X679^(1/3))*SIN(('OddsRatio_working_3-way'!Y679)/3)</f>
        <v>-1.5471157907881094E-2</v>
      </c>
      <c r="AJ679" s="11">
        <f>'OddsRatio_working_3-way'!U679/(3*'OddsRatio_working_3-way'!X679^(1/3))*SIN(('OddsRatio_working_3-way'!Y679+2*PI())/3)</f>
        <v>-0.43950767299155952</v>
      </c>
      <c r="AK679" s="11">
        <f>'OddsRatio_working_3-way'!U679/(3*'OddsRatio_working_3-way'!X679^(1/3))*SIN(('OddsRatio_working_3-way'!Y679+4*PI())/3)</f>
        <v>0.45497883089944047</v>
      </c>
      <c r="AL679" s="11">
        <f>'OddsRatio_working_3-way'!Z679+'OddsRatio_working_3-way'!AF679</f>
        <v>1.0328640476159123</v>
      </c>
      <c r="AM679" s="11">
        <f>'OddsRatio_working_3-way'!AA679+'OddsRatio_working_3-way'!AG679</f>
        <v>-0.54322885535632714</v>
      </c>
      <c r="AN679" s="11">
        <f>'OddsRatio_working_3-way'!AB679+'OddsRatio_working_3-way'!AH679</f>
        <v>-0.48963519225958535</v>
      </c>
      <c r="AO679" s="11">
        <f>'OddsRatio_working_3-way'!AC679+'OddsRatio_working_3-way'!AI679</f>
        <v>0</v>
      </c>
      <c r="AP679" s="11">
        <f>'OddsRatio_working_3-way'!AD679+'OddsRatio_working_3-way'!AJ679</f>
        <v>0</v>
      </c>
      <c r="AQ679" s="11">
        <f>'OddsRatio_working_3-way'!AE679+'OddsRatio_working_3-way'!AK679</f>
        <v>0</v>
      </c>
      <c r="AR679" s="10">
        <f>IF(A679="","",IF(('OddsRatio_working_3-way'!X679=0),IF(Q679&gt;0,-Q679^(1/3),(-Q679)^(1/3)),'OddsRatio_working_3-way'!AL679-'OddsRatio_working_3-way'!R679/3))</f>
        <v>1.0328640476159123</v>
      </c>
      <c r="AS679" s="11">
        <f>IF(('OddsRatio_working_3-way'!X679=0),IF(Q679&gt;0,-Q679^(1/3),(-Q679)^(1/3)),'OddsRatio_working_3-way'!AM679-'OddsRatio_working_3-way'!R679/3)</f>
        <v>-0.54322885535632714</v>
      </c>
      <c r="AT679" s="11">
        <f>IF(('OddsRatio_working_3-way'!X679=0),IF(Q679&gt;0,-Q679^(1/3),(-Q679)^(1/3)),'OddsRatio_working_3-way'!AN679-'OddsRatio_working_3-way'!R679/3)</f>
        <v>-0.48963519225958535</v>
      </c>
      <c r="AU679" s="11">
        <f>IF(('OddsRatio_working_3-way'!X679=0),0,'OddsRatio_working_3-way'!AO679)</f>
        <v>0</v>
      </c>
      <c r="AV679" s="11">
        <f>IF(('OddsRatio_working_3-way'!X679=0),0,'OddsRatio_working_3-way'!AP679)</f>
        <v>0</v>
      </c>
      <c r="AW679" s="11">
        <f>IF(('OddsRatio_working_3-way'!X679=0),0,'OddsRatio_working_3-way'!AQ679)</f>
        <v>0</v>
      </c>
    </row>
    <row r="680" spans="1:49" x14ac:dyDescent="0.2">
      <c r="A680" s="4">
        <f>IF('True_Odds_Calculator_3-way'!A681="","",'True_Odds_Calculator_3-way'!A681)</f>
        <v>2.12</v>
      </c>
      <c r="B680" s="4">
        <f>IF('True_Odds_Calculator_3-way'!B681="","",'True_Odds_Calculator_3-way'!B681)</f>
        <v>3.02</v>
      </c>
      <c r="C680" s="4">
        <f>IF('True_Odds_Calculator_3-way'!C681="","",'True_Odds_Calculator_3-way'!C681)</f>
        <v>4.01</v>
      </c>
      <c r="D680" s="9">
        <f t="shared" si="143"/>
        <v>0.45175072244599496</v>
      </c>
      <c r="E680" s="9">
        <f t="shared" si="144"/>
        <v>0.31359438030216347</v>
      </c>
      <c r="F680" s="9">
        <f t="shared" si="145"/>
        <v>0.23465489725184172</v>
      </c>
      <c r="G680" s="9">
        <f t="shared" si="146"/>
        <v>1.0835805217530794</v>
      </c>
      <c r="H680" s="9">
        <f t="shared" si="147"/>
        <v>2.2136101843634486</v>
      </c>
      <c r="I680" s="9">
        <f t="shared" si="148"/>
        <v>3.1888326539412195</v>
      </c>
      <c r="J680" s="9">
        <f t="shared" si="149"/>
        <v>4.2615773704767692</v>
      </c>
      <c r="K680" s="11">
        <f t="shared" si="150"/>
        <v>0.47169811320754712</v>
      </c>
      <c r="L680" s="11">
        <f t="shared" si="151"/>
        <v>0.33112582781456956</v>
      </c>
      <c r="M680" s="11">
        <f t="shared" si="152"/>
        <v>0.24937655860349128</v>
      </c>
      <c r="N680" s="11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-0.26524591931392305</v>
      </c>
      <c r="O680" s="11">
        <f>0</f>
        <v>0</v>
      </c>
      <c r="P680" s="11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0.23954545723657866</v>
      </c>
      <c r="Q680" s="11">
        <f>2*'OddsRatio_working_3-way'!K680*'OddsRatio_working_3-way'!L680*'OddsRatio_working_3-way'!M680</f>
        <v>7.7900961702952409E-2</v>
      </c>
      <c r="R680" s="11">
        <f t="shared" si="153"/>
        <v>0</v>
      </c>
      <c r="S680" s="11">
        <f t="shared" si="154"/>
        <v>-0.90310704065185843</v>
      </c>
      <c r="T680" s="11">
        <f t="shared" si="155"/>
        <v>-0.29369334655344986</v>
      </c>
      <c r="U680" s="11">
        <f>'OddsRatio_working_3-way'!S680-'OddsRatio_working_3-way'!R680^2/3</f>
        <v>-0.90310704065185843</v>
      </c>
      <c r="V680" s="11">
        <f>'OddsRatio_working_3-way'!S680*'OddsRatio_working_3-way'!R680/3-2*'OddsRatio_working_3-way'!R680^3/27-'OddsRatio_working_3-way'!T680</f>
        <v>0.29369334655344986</v>
      </c>
      <c r="W680" s="11">
        <f>'OddsRatio_working_3-way'!V680^2+4*'OddsRatio_working_3-way'!U680^3/27</f>
        <v>-2.2866618749170384E-2</v>
      </c>
      <c r="X680" s="11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0.16516839933756639</v>
      </c>
      <c r="Y680" s="11">
        <f>IF('OddsRatio_working_3-way'!W680&gt;=0,IF('OddsRatio_working_3-way'!V680+SQRT('OddsRatio_working_3-way'!W680)&gt;0,0,PI()),ACOS('OddsRatio_working_3-way'!V680/(2*'OddsRatio_working_3-way'!X680)))</f>
        <v>0.47548141524290055</v>
      </c>
      <c r="Z680" s="11">
        <f>'OddsRatio_working_3-way'!X680^(1/3)*COS('OddsRatio_working_3-way'!Y680/3)</f>
        <v>0.5417902608765397</v>
      </c>
      <c r="AA680" s="11">
        <f>'OddsRatio_working_3-way'!X680^(1/3)*COS(('OddsRatio_working_3-way'!Y680+2*PI())/3)</f>
        <v>-0.34589009745248278</v>
      </c>
      <c r="AB680" s="11">
        <f>'OddsRatio_working_3-way'!X680^(1/3)*COS(('OddsRatio_working_3-way'!Y680+4*PI())/3)</f>
        <v>-0.19590016342405703</v>
      </c>
      <c r="AC680" s="11">
        <f>'OddsRatio_working_3-way'!X680^(1/3)*SIN('OddsRatio_working_3-way'!Y680/3)</f>
        <v>8.6596728787045843E-2</v>
      </c>
      <c r="AD680" s="11">
        <f>'OddsRatio_working_3-way'!X680^(1/3)*SIN(('OddsRatio_working_3-way'!Y680+2*PI())/3)</f>
        <v>0.4259057650485587</v>
      </c>
      <c r="AE680" s="11">
        <f>'OddsRatio_working_3-way'!X680^(1/3)*SIN(('OddsRatio_working_3-way'!Y680+4*PI())/3)</f>
        <v>-0.51250249383560453</v>
      </c>
      <c r="AF680" s="11">
        <f>-'OddsRatio_working_3-way'!U680/(3*'OddsRatio_working_3-way'!X680^(1/3))*COS(('OddsRatio_working_3-way'!Y680)/3)</f>
        <v>0.5417902608765397</v>
      </c>
      <c r="AG680" s="11">
        <f>-'OddsRatio_working_3-way'!U680/(3*'OddsRatio_working_3-way'!X680^(1/3))*COS(('OddsRatio_working_3-way'!Y680+2*PI())/3)</f>
        <v>-0.34589009745248278</v>
      </c>
      <c r="AH680" s="11">
        <f>-'OddsRatio_working_3-way'!U680/(3*'OddsRatio_working_3-way'!X680^(1/3))*COS(('OddsRatio_working_3-way'!Y680+4*PI())/3)</f>
        <v>-0.19590016342405703</v>
      </c>
      <c r="AI680" s="11">
        <f>'OddsRatio_working_3-way'!U680/(3*'OddsRatio_working_3-way'!X680^(1/3))*SIN(('OddsRatio_working_3-way'!Y680)/3)</f>
        <v>-8.6596728787045843E-2</v>
      </c>
      <c r="AJ680" s="11">
        <f>'OddsRatio_working_3-way'!U680/(3*'OddsRatio_working_3-way'!X680^(1/3))*SIN(('OddsRatio_working_3-way'!Y680+2*PI())/3)</f>
        <v>-0.4259057650485587</v>
      </c>
      <c r="AK680" s="11">
        <f>'OddsRatio_working_3-way'!U680/(3*'OddsRatio_working_3-way'!X680^(1/3))*SIN(('OddsRatio_working_3-way'!Y680+4*PI())/3)</f>
        <v>0.51250249383560453</v>
      </c>
      <c r="AL680" s="11">
        <f>'OddsRatio_working_3-way'!Z680+'OddsRatio_working_3-way'!AF680</f>
        <v>1.0835805217530794</v>
      </c>
      <c r="AM680" s="11">
        <f>'OddsRatio_working_3-way'!AA680+'OddsRatio_working_3-way'!AG680</f>
        <v>-0.69178019490496556</v>
      </c>
      <c r="AN680" s="11">
        <f>'OddsRatio_working_3-way'!AB680+'OddsRatio_working_3-way'!AH680</f>
        <v>-0.39180032684811406</v>
      </c>
      <c r="AO680" s="11">
        <f>'OddsRatio_working_3-way'!AC680+'OddsRatio_working_3-way'!AI680</f>
        <v>0</v>
      </c>
      <c r="AP680" s="11">
        <f>'OddsRatio_working_3-way'!AD680+'OddsRatio_working_3-way'!AJ680</f>
        <v>0</v>
      </c>
      <c r="AQ680" s="11">
        <f>'OddsRatio_working_3-way'!AE680+'OddsRatio_working_3-way'!AK680</f>
        <v>0</v>
      </c>
      <c r="AR680" s="10">
        <f>IF(A680="","",IF(('OddsRatio_working_3-way'!X680=0),IF(Q680&gt;0,-Q680^(1/3),(-Q680)^(1/3)),'OddsRatio_working_3-way'!AL680-'OddsRatio_working_3-way'!R680/3))</f>
        <v>1.0835805217530794</v>
      </c>
      <c r="AS680" s="11">
        <f>IF(('OddsRatio_working_3-way'!X680=0),IF(Q680&gt;0,-Q680^(1/3),(-Q680)^(1/3)),'OddsRatio_working_3-way'!AM680-'OddsRatio_working_3-way'!R680/3)</f>
        <v>-0.69178019490496556</v>
      </c>
      <c r="AT680" s="11">
        <f>IF(('OddsRatio_working_3-way'!X680=0),IF(Q680&gt;0,-Q680^(1/3),(-Q680)^(1/3)),'OddsRatio_working_3-way'!AN680-'OddsRatio_working_3-way'!R680/3)</f>
        <v>-0.39180032684811406</v>
      </c>
      <c r="AU680" s="11">
        <f>IF(('OddsRatio_working_3-way'!X680=0),0,'OddsRatio_working_3-way'!AO680)</f>
        <v>0</v>
      </c>
      <c r="AV680" s="11">
        <f>IF(('OddsRatio_working_3-way'!X680=0),0,'OddsRatio_working_3-way'!AP680)</f>
        <v>0</v>
      </c>
      <c r="AW680" s="11">
        <f>IF(('OddsRatio_working_3-way'!X680=0),0,'OddsRatio_working_3-way'!AQ680)</f>
        <v>0</v>
      </c>
    </row>
    <row r="681" spans="1:49" x14ac:dyDescent="0.2">
      <c r="A681" s="4">
        <f>IF('True_Odds_Calculator_3-way'!A682="","",'True_Odds_Calculator_3-way'!A682)</f>
        <v>1.83</v>
      </c>
      <c r="B681" s="4">
        <f>IF('True_Odds_Calculator_3-way'!B682="","",'True_Odds_Calculator_3-way'!B682)</f>
        <v>3.33</v>
      </c>
      <c r="C681" s="4">
        <f>IF('True_Odds_Calculator_3-way'!C682="","",'True_Odds_Calculator_3-way'!C682)</f>
        <v>5.61</v>
      </c>
      <c r="D681" s="9">
        <f t="shared" si="143"/>
        <v>0.53612233583652147</v>
      </c>
      <c r="E681" s="9">
        <f t="shared" si="144"/>
        <v>0.29163502940185726</v>
      </c>
      <c r="F681" s="9">
        <f t="shared" si="145"/>
        <v>0.17224263476162113</v>
      </c>
      <c r="G681" s="9">
        <f t="shared" si="146"/>
        <v>1.0424649648893036</v>
      </c>
      <c r="H681" s="9">
        <f t="shared" si="147"/>
        <v>1.8652459208581222</v>
      </c>
      <c r="I681" s="9">
        <f t="shared" si="148"/>
        <v>3.4289433681920776</v>
      </c>
      <c r="J681" s="9">
        <f t="shared" si="149"/>
        <v>5.8057634881396893</v>
      </c>
      <c r="K681" s="11">
        <f t="shared" si="150"/>
        <v>0.54644808743169393</v>
      </c>
      <c r="L681" s="11">
        <f t="shared" si="151"/>
        <v>0.3003003003003003</v>
      </c>
      <c r="M681" s="11">
        <f t="shared" si="152"/>
        <v>0.17825311942959002</v>
      </c>
      <c r="N681" s="11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-0.26078148514664101</v>
      </c>
      <c r="O681" s="11">
        <f>0</f>
        <v>0</v>
      </c>
      <c r="P681" s="11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0.2272808444457432</v>
      </c>
      <c r="Q681" s="11">
        <f>2*'OddsRatio_working_3-way'!K681*'OddsRatio_working_3-way'!L681*'OddsRatio_working_3-way'!M681</f>
        <v>5.8502147862482159E-2</v>
      </c>
      <c r="R681" s="11">
        <f t="shared" si="153"/>
        <v>0</v>
      </c>
      <c r="S681" s="11">
        <f t="shared" si="154"/>
        <v>-0.87153750320096557</v>
      </c>
      <c r="T681" s="11">
        <f t="shared" si="155"/>
        <v>-0.22433397765790619</v>
      </c>
      <c r="U681" s="11">
        <f>'OddsRatio_working_3-way'!S681-'OddsRatio_working_3-way'!R681^2/3</f>
        <v>-0.87153750320096557</v>
      </c>
      <c r="V681" s="11">
        <f>'OddsRatio_working_3-way'!S681*'OddsRatio_working_3-way'!R681/3-2*'OddsRatio_working_3-way'!R681^3/27-'OddsRatio_working_3-way'!T681</f>
        <v>0.22433397765790619</v>
      </c>
      <c r="W681" s="11">
        <f>'OddsRatio_working_3-way'!V681^2+4*'OddsRatio_working_3-way'!U681^3/27</f>
        <v>-4.7748397130991486E-2</v>
      </c>
      <c r="X681" s="11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0.15658394766291453</v>
      </c>
      <c r="Y681" s="11">
        <f>IF('OddsRatio_working_3-way'!W681&gt;=0,IF('OddsRatio_working_3-way'!V681+SQRT('OddsRatio_working_3-way'!W681)&gt;0,0,PI()),ACOS('OddsRatio_working_3-way'!V681/(2*'OddsRatio_working_3-way'!X681)))</f>
        <v>0.77225691436654587</v>
      </c>
      <c r="Z681" s="11">
        <f>'OddsRatio_working_3-way'!X681^(1/3)*COS('OddsRatio_working_3-way'!Y681/3)</f>
        <v>0.52123248244465181</v>
      </c>
      <c r="AA681" s="11">
        <f>'OddsRatio_working_3-way'!X681^(1/3)*COS(('OddsRatio_working_3-way'!Y681+2*PI())/3)</f>
        <v>-0.37945184293191753</v>
      </c>
      <c r="AB681" s="11">
        <f>'OddsRatio_working_3-way'!X681^(1/3)*COS(('OddsRatio_working_3-way'!Y681+4*PI())/3)</f>
        <v>-0.1417806395127344</v>
      </c>
      <c r="AC681" s="11">
        <f>'OddsRatio_working_3-way'!X681^(1/3)*SIN('OddsRatio_working_3-way'!Y681/3)</f>
        <v>0.13721953327268774</v>
      </c>
      <c r="AD681" s="11">
        <f>'OddsRatio_working_3-way'!X681^(1/3)*SIN(('OddsRatio_working_3-way'!Y681+2*PI())/3)</f>
        <v>0.38279080443835106</v>
      </c>
      <c r="AE681" s="11">
        <f>'OddsRatio_working_3-way'!X681^(1/3)*SIN(('OddsRatio_working_3-way'!Y681+4*PI())/3)</f>
        <v>-0.52001033771103877</v>
      </c>
      <c r="AF681" s="11">
        <f>-'OddsRatio_working_3-way'!U681/(3*'OddsRatio_working_3-way'!X681^(1/3))*COS(('OddsRatio_working_3-way'!Y681)/3)</f>
        <v>0.52123248244465181</v>
      </c>
      <c r="AG681" s="11">
        <f>-'OddsRatio_working_3-way'!U681/(3*'OddsRatio_working_3-way'!X681^(1/3))*COS(('OddsRatio_working_3-way'!Y681+2*PI())/3)</f>
        <v>-0.37945184293191753</v>
      </c>
      <c r="AH681" s="11">
        <f>-'OddsRatio_working_3-way'!U681/(3*'OddsRatio_working_3-way'!X681^(1/3))*COS(('OddsRatio_working_3-way'!Y681+4*PI())/3)</f>
        <v>-0.1417806395127344</v>
      </c>
      <c r="AI681" s="11">
        <f>'OddsRatio_working_3-way'!U681/(3*'OddsRatio_working_3-way'!X681^(1/3))*SIN(('OddsRatio_working_3-way'!Y681)/3)</f>
        <v>-0.13721953327268774</v>
      </c>
      <c r="AJ681" s="11">
        <f>'OddsRatio_working_3-way'!U681/(3*'OddsRatio_working_3-way'!X681^(1/3))*SIN(('OddsRatio_working_3-way'!Y681+2*PI())/3)</f>
        <v>-0.38279080443835106</v>
      </c>
      <c r="AK681" s="11">
        <f>'OddsRatio_working_3-way'!U681/(3*'OddsRatio_working_3-way'!X681^(1/3))*SIN(('OddsRatio_working_3-way'!Y681+4*PI())/3)</f>
        <v>0.52001033771103877</v>
      </c>
      <c r="AL681" s="11">
        <f>'OddsRatio_working_3-way'!Z681+'OddsRatio_working_3-way'!AF681</f>
        <v>1.0424649648893036</v>
      </c>
      <c r="AM681" s="11">
        <f>'OddsRatio_working_3-way'!AA681+'OddsRatio_working_3-way'!AG681</f>
        <v>-0.75890368586383505</v>
      </c>
      <c r="AN681" s="11">
        <f>'OddsRatio_working_3-way'!AB681+'OddsRatio_working_3-way'!AH681</f>
        <v>-0.28356127902546879</v>
      </c>
      <c r="AO681" s="11">
        <f>'OddsRatio_working_3-way'!AC681+'OddsRatio_working_3-way'!AI681</f>
        <v>0</v>
      </c>
      <c r="AP681" s="11">
        <f>'OddsRatio_working_3-way'!AD681+'OddsRatio_working_3-way'!AJ681</f>
        <v>0</v>
      </c>
      <c r="AQ681" s="11">
        <f>'OddsRatio_working_3-way'!AE681+'OddsRatio_working_3-way'!AK681</f>
        <v>0</v>
      </c>
      <c r="AR681" s="10">
        <f>IF(A681="","",IF(('OddsRatio_working_3-way'!X681=0),IF(Q681&gt;0,-Q681^(1/3),(-Q681)^(1/3)),'OddsRatio_working_3-way'!AL681-'OddsRatio_working_3-way'!R681/3))</f>
        <v>1.0424649648893036</v>
      </c>
      <c r="AS681" s="11">
        <f>IF(('OddsRatio_working_3-way'!X681=0),IF(Q681&gt;0,-Q681^(1/3),(-Q681)^(1/3)),'OddsRatio_working_3-way'!AM681-'OddsRatio_working_3-way'!R681/3)</f>
        <v>-0.75890368586383505</v>
      </c>
      <c r="AT681" s="11">
        <f>IF(('OddsRatio_working_3-way'!X681=0),IF(Q681&gt;0,-Q681^(1/3),(-Q681)^(1/3)),'OddsRatio_working_3-way'!AN681-'OddsRatio_working_3-way'!R681/3)</f>
        <v>-0.28356127902546879</v>
      </c>
      <c r="AU681" s="11">
        <f>IF(('OddsRatio_working_3-way'!X681=0),0,'OddsRatio_working_3-way'!AO681)</f>
        <v>0</v>
      </c>
      <c r="AV681" s="11">
        <f>IF(('OddsRatio_working_3-way'!X681=0),0,'OddsRatio_working_3-way'!AP681)</f>
        <v>0</v>
      </c>
      <c r="AW681" s="11">
        <f>IF(('OddsRatio_working_3-way'!X681=0),0,'OddsRatio_working_3-way'!AQ681)</f>
        <v>0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1.75</v>
      </c>
      <c r="B186" s="4">
        <f>IF('True_Odds_Calculator_2-way'!B187="","",'True_Odds_Calculator_2-way'!B187)</f>
        <v>2.17</v>
      </c>
      <c r="C186" s="4">
        <f t="shared" si="8"/>
        <v>3.2258064516129004E-2</v>
      </c>
      <c r="D186" s="4">
        <f t="shared" si="10"/>
        <v>1.8008298755186722</v>
      </c>
      <c r="E186" s="4">
        <f t="shared" si="11"/>
        <v>2.2487046632124348</v>
      </c>
      <c r="G186" s="4">
        <f t="shared" si="9"/>
        <v>1.032258064516129</v>
      </c>
    </row>
    <row r="187" spans="1:7" x14ac:dyDescent="0.2">
      <c r="A187" s="4">
        <f>IF('True_Odds_Calculator_2-way'!A188="","",'True_Odds_Calculator_2-way'!A188)</f>
        <v>2.4700000000000002</v>
      </c>
      <c r="B187" s="4">
        <f>IF('True_Odds_Calculator_2-way'!B188="","",'True_Odds_Calculator_2-way'!B188)</f>
        <v>1.59</v>
      </c>
      <c r="C187" s="4">
        <f t="shared" si="8"/>
        <v>3.37891172052045E-2</v>
      </c>
      <c r="D187" s="4">
        <f t="shared" si="10"/>
        <v>2.5775604633610079</v>
      </c>
      <c r="E187" s="4">
        <f t="shared" si="11"/>
        <v>1.6338901254342355</v>
      </c>
      <c r="G187" s="4">
        <f t="shared" si="9"/>
        <v>1.0337891172052045</v>
      </c>
    </row>
    <row r="188" spans="1:7" x14ac:dyDescent="0.2">
      <c r="A188" s="4">
        <f>IF('True_Odds_Calculator_2-way'!A189="","",'True_Odds_Calculator_2-way'!A189)</f>
        <v>2.58</v>
      </c>
      <c r="B188" s="4">
        <f>IF('True_Odds_Calculator_2-way'!B189="","",'True_Odds_Calculator_2-way'!B189)</f>
        <v>1.55</v>
      </c>
      <c r="C188" s="4">
        <f t="shared" si="8"/>
        <v>3.275818954738674E-2</v>
      </c>
      <c r="D188" s="4">
        <f t="shared" si="10"/>
        <v>2.6938363085213872</v>
      </c>
      <c r="E188" s="4">
        <f t="shared" si="11"/>
        <v>1.5903758202425928</v>
      </c>
      <c r="G188" s="4">
        <f t="shared" si="9"/>
        <v>1.0327581895473867</v>
      </c>
    </row>
    <row r="189" spans="1:7" x14ac:dyDescent="0.2">
      <c r="A189" s="4">
        <f>IF('True_Odds_Calculator_2-way'!A190="","",'True_Odds_Calculator_2-way'!A190)</f>
        <v>2.4</v>
      </c>
      <c r="B189" s="4">
        <f>IF('True_Odds_Calculator_2-way'!B190="","",'True_Odds_Calculator_2-way'!B190)</f>
        <v>1.62</v>
      </c>
      <c r="C189" s="4">
        <f t="shared" si="8"/>
        <v>3.3950617283950546E-2</v>
      </c>
      <c r="D189" s="4">
        <f t="shared" si="10"/>
        <v>2.5019305019305014</v>
      </c>
      <c r="E189" s="4">
        <f t="shared" si="11"/>
        <v>1.6658097686375322</v>
      </c>
      <c r="G189" s="4">
        <f t="shared" si="9"/>
        <v>1.0339506172839505</v>
      </c>
    </row>
    <row r="190" spans="1:7" x14ac:dyDescent="0.2">
      <c r="A190" s="4">
        <f>IF('True_Odds_Calculator_2-way'!A191="","",'True_Odds_Calculator_2-way'!A191)</f>
        <v>2.58</v>
      </c>
      <c r="B190" s="4">
        <f>IF('True_Odds_Calculator_2-way'!B191="","",'True_Odds_Calculator_2-way'!B191)</f>
        <v>1.55</v>
      </c>
      <c r="C190" s="4">
        <f t="shared" si="8"/>
        <v>3.275818954738674E-2</v>
      </c>
      <c r="D190" s="4">
        <f t="shared" si="10"/>
        <v>2.6938363085213872</v>
      </c>
      <c r="E190" s="4">
        <f t="shared" si="11"/>
        <v>1.5903758202425928</v>
      </c>
      <c r="G190" s="4">
        <f t="shared" si="9"/>
        <v>1.0327581895473867</v>
      </c>
    </row>
    <row r="191" spans="1:7" x14ac:dyDescent="0.2">
      <c r="A191" s="4">
        <f>IF('True_Odds_Calculator_2-way'!A192="","",'True_Odds_Calculator_2-way'!A192)</f>
        <v>2.46</v>
      </c>
      <c r="B191" s="4">
        <f>IF('True_Odds_Calculator_2-way'!B192="","",'True_Odds_Calculator_2-way'!B192)</f>
        <v>1.59</v>
      </c>
      <c r="C191" s="4">
        <f t="shared" si="8"/>
        <v>3.5434882650713373E-2</v>
      </c>
      <c r="D191" s="4">
        <f t="shared" si="10"/>
        <v>2.5721049516669958</v>
      </c>
      <c r="E191" s="4">
        <f t="shared" si="11"/>
        <v>1.6360898481616264</v>
      </c>
      <c r="G191" s="4">
        <f t="shared" si="9"/>
        <v>1.0354348826507134</v>
      </c>
    </row>
    <row r="192" spans="1:7" x14ac:dyDescent="0.2">
      <c r="A192" s="4">
        <f>IF('True_Odds_Calculator_2-way'!A193="","",'True_Odds_Calculator_2-way'!A193)</f>
        <v>2.1</v>
      </c>
      <c r="B192" s="4">
        <f>IF('True_Odds_Calculator_2-way'!B193="","",'True_Odds_Calculator_2-way'!B193)</f>
        <v>1.79</v>
      </c>
      <c r="C192" s="4">
        <f t="shared" si="8"/>
        <v>3.4849694067571102E-2</v>
      </c>
      <c r="D192" s="4">
        <f t="shared" si="10"/>
        <v>2.1797622499275153</v>
      </c>
      <c r="E192" s="4">
        <f t="shared" si="11"/>
        <v>1.8476284099287292</v>
      </c>
      <c r="G192" s="4">
        <f t="shared" si="9"/>
        <v>1.0348496940675711</v>
      </c>
    </row>
    <row r="193" spans="1:7" x14ac:dyDescent="0.2">
      <c r="A193" s="4">
        <f>IF('True_Odds_Calculator_2-way'!A194="","",'True_Odds_Calculator_2-way'!A194)</f>
        <v>1.93</v>
      </c>
      <c r="B193" s="4">
        <f>IF('True_Odds_Calculator_2-way'!B194="","",'True_Odds_Calculator_2-way'!B194)</f>
        <v>1.93</v>
      </c>
      <c r="C193" s="4">
        <f t="shared" si="8"/>
        <v>3.62694300518136E-2</v>
      </c>
      <c r="D193" s="4">
        <f t="shared" si="10"/>
        <v>2.0000000000000004</v>
      </c>
      <c r="E193" s="4">
        <f t="shared" si="11"/>
        <v>2.0000000000000004</v>
      </c>
      <c r="G193" s="4">
        <f t="shared" si="9"/>
        <v>1.0362694300518136</v>
      </c>
    </row>
    <row r="194" spans="1:7" x14ac:dyDescent="0.2">
      <c r="A194" s="4">
        <f>IF('True_Odds_Calculator_2-way'!A195="","",'True_Odds_Calculator_2-way'!A195)</f>
        <v>1.97</v>
      </c>
      <c r="B194" s="4">
        <f>IF('True_Odds_Calculator_2-way'!B195="","",'True_Odds_Calculator_2-way'!B195)</f>
        <v>1.89</v>
      </c>
      <c r="C194" s="4">
        <f t="shared" ref="C194:C257" si="12">IF(A194="","",((1/A194)+(1/B194))-1)</f>
        <v>3.6714742298498582E-2</v>
      </c>
      <c r="D194" s="4">
        <f t="shared" si="10"/>
        <v>2.0439162297916722</v>
      </c>
      <c r="E194" s="4">
        <f t="shared" si="11"/>
        <v>1.9579312702127099</v>
      </c>
      <c r="G194" s="4">
        <f t="shared" ref="G194:G257" si="13">IF(A194="","",C194+1)</f>
        <v>1.0367147422984986</v>
      </c>
    </row>
    <row r="195" spans="1:7" x14ac:dyDescent="0.2">
      <c r="A195" s="4">
        <f>IF('True_Odds_Calculator_2-way'!A196="","",'True_Odds_Calculator_2-way'!A196)</f>
        <v>2.34</v>
      </c>
      <c r="B195" s="4">
        <f>IF('True_Odds_Calculator_2-way'!B196="","",'True_Odds_Calculator_2-way'!B196)</f>
        <v>1.63</v>
      </c>
      <c r="C195" s="4">
        <f t="shared" si="12"/>
        <v>4.0847359865764821E-2</v>
      </c>
      <c r="D195" s="4">
        <f t="shared" ref="D195:D258" si="14">IF(A195="","",(2*A195)/(2-($C195*A195)))</f>
        <v>2.4574447522711167</v>
      </c>
      <c r="E195" s="4">
        <f t="shared" ref="E195:E258" si="15">IF(B195="","",(2*B195)/(2-($C195*B195)))</f>
        <v>1.6861323548914724</v>
      </c>
      <c r="G195" s="4">
        <f t="shared" si="13"/>
        <v>1.0408473598657648</v>
      </c>
    </row>
    <row r="196" spans="1:7" x14ac:dyDescent="0.2">
      <c r="A196" s="4">
        <f>IF('True_Odds_Calculator_2-way'!A197="","",'True_Odds_Calculator_2-way'!A197)</f>
        <v>2.14</v>
      </c>
      <c r="B196" s="4">
        <f>IF('True_Odds_Calculator_2-way'!B197="","",'True_Odds_Calculator_2-way'!B197)</f>
        <v>1.75</v>
      </c>
      <c r="C196" s="4">
        <f t="shared" si="12"/>
        <v>3.8718291054739673E-2</v>
      </c>
      <c r="D196" s="4">
        <f t="shared" si="14"/>
        <v>2.2324888226527575</v>
      </c>
      <c r="E196" s="4">
        <f t="shared" si="15"/>
        <v>1.81136638452237</v>
      </c>
      <c r="G196" s="4">
        <f t="shared" si="13"/>
        <v>1.0387182910547397</v>
      </c>
    </row>
    <row r="197" spans="1:7" x14ac:dyDescent="0.2">
      <c r="A197" s="4">
        <f>IF('True_Odds_Calculator_2-way'!A198="","",'True_Odds_Calculator_2-way'!A198)</f>
        <v>1.7</v>
      </c>
      <c r="B197" s="4">
        <f>IF('True_Odds_Calculator_2-way'!B198="","",'True_Odds_Calculator_2-way'!B198)</f>
        <v>2.12</v>
      </c>
      <c r="C197" s="4">
        <f t="shared" si="12"/>
        <v>5.9933407325194255E-2</v>
      </c>
      <c r="D197" s="4">
        <f t="shared" si="14"/>
        <v>1.7912524850894631</v>
      </c>
      <c r="E197" s="4">
        <f t="shared" si="15"/>
        <v>2.2638190954773871</v>
      </c>
      <c r="G197" s="4">
        <f t="shared" si="13"/>
        <v>1.0599334073251943</v>
      </c>
    </row>
    <row r="198" spans="1:7" x14ac:dyDescent="0.2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1.84</v>
      </c>
      <c r="C198" s="4">
        <f t="shared" si="12"/>
        <v>3.3674339300937772E-2</v>
      </c>
      <c r="D198" s="4">
        <f t="shared" si="14"/>
        <v>2.1125619090499774</v>
      </c>
      <c r="E198" s="4">
        <f t="shared" si="15"/>
        <v>1.8988263860785108</v>
      </c>
      <c r="G198" s="4">
        <f t="shared" si="13"/>
        <v>1.0336743393009378</v>
      </c>
    </row>
    <row r="199" spans="1:7" x14ac:dyDescent="0.2">
      <c r="A199" s="4">
        <f>IF('True_Odds_Calculator_2-way'!A200="","",'True_Odds_Calculator_2-way'!A200)</f>
        <v>1.71</v>
      </c>
      <c r="B199" s="4">
        <f>IF('True_Odds_Calculator_2-way'!B200="","",'True_Odds_Calculator_2-way'!B200)</f>
        <v>2.2000000000000002</v>
      </c>
      <c r="C199" s="4">
        <f t="shared" si="12"/>
        <v>3.9340776182881454E-2</v>
      </c>
      <c r="D199" s="4">
        <f t="shared" si="14"/>
        <v>1.7695202257761053</v>
      </c>
      <c r="E199" s="4">
        <f t="shared" si="15"/>
        <v>2.2995110024449881</v>
      </c>
      <c r="G199" s="4">
        <f t="shared" si="13"/>
        <v>1.0393407761828815</v>
      </c>
    </row>
    <row r="200" spans="1:7" x14ac:dyDescent="0.2">
      <c r="A200" s="4">
        <f>IF('True_Odds_Calculator_2-way'!A201="","",'True_Odds_Calculator_2-way'!A201)</f>
        <v>2.2000000000000002</v>
      </c>
      <c r="B200" s="4">
        <f>IF('True_Odds_Calculator_2-way'!B201="","",'True_Odds_Calculator_2-way'!B201)</f>
        <v>1.71</v>
      </c>
      <c r="C200" s="4">
        <f t="shared" si="12"/>
        <v>3.9340776182881454E-2</v>
      </c>
      <c r="D200" s="4">
        <f t="shared" si="14"/>
        <v>2.2995110024449881</v>
      </c>
      <c r="E200" s="4">
        <f t="shared" si="15"/>
        <v>1.7695202257761053</v>
      </c>
      <c r="G200" s="4">
        <f t="shared" si="13"/>
        <v>1.0393407761828815</v>
      </c>
    </row>
    <row r="201" spans="1:7" x14ac:dyDescent="0.2">
      <c r="A201" s="4">
        <f>IF('True_Odds_Calculator_2-way'!A202="","",'True_Odds_Calculator_2-way'!A202)</f>
        <v>2.08</v>
      </c>
      <c r="B201" s="4">
        <f>IF('True_Odds_Calculator_2-way'!B202="","",'True_Odds_Calculator_2-way'!B202)</f>
        <v>1.79</v>
      </c>
      <c r="C201" s="4">
        <f t="shared" si="12"/>
        <v>3.9428448646325664E-2</v>
      </c>
      <c r="D201" s="4">
        <f t="shared" si="14"/>
        <v>2.1689385995572641</v>
      </c>
      <c r="E201" s="4">
        <f t="shared" si="15"/>
        <v>1.8554769261437256</v>
      </c>
      <c r="G201" s="4">
        <f t="shared" si="13"/>
        <v>1.0394284486463257</v>
      </c>
    </row>
    <row r="202" spans="1:7" x14ac:dyDescent="0.2">
      <c r="A202" s="4">
        <f>IF('True_Odds_Calculator_2-way'!A203="","",'True_Odds_Calculator_2-way'!A203)</f>
        <v>2.1800000000000002</v>
      </c>
      <c r="B202" s="4">
        <f>IF('True_Odds_Calculator_2-way'!B203="","",'True_Odds_Calculator_2-way'!B203)</f>
        <v>1.72</v>
      </c>
      <c r="C202" s="4">
        <f t="shared" si="12"/>
        <v>4.0110945167484591E-2</v>
      </c>
      <c r="D202" s="4">
        <f t="shared" si="14"/>
        <v>2.2796692607003894</v>
      </c>
      <c r="E202" s="4">
        <f t="shared" si="15"/>
        <v>1.7814519194222731</v>
      </c>
      <c r="G202" s="4">
        <f t="shared" si="13"/>
        <v>1.0401109451674846</v>
      </c>
    </row>
    <row r="203" spans="1:7" x14ac:dyDescent="0.2">
      <c r="A203" s="4">
        <f>IF('True_Odds_Calculator_2-way'!A204="","",'True_Odds_Calculator_2-way'!A204)</f>
        <v>2.2000000000000002</v>
      </c>
      <c r="B203" s="4">
        <f>IF('True_Odds_Calculator_2-way'!B204="","",'True_Odds_Calculator_2-way'!B204)</f>
        <v>1.71</v>
      </c>
      <c r="C203" s="4">
        <f t="shared" si="12"/>
        <v>3.9340776182881454E-2</v>
      </c>
      <c r="D203" s="4">
        <f t="shared" si="14"/>
        <v>2.2995110024449881</v>
      </c>
      <c r="E203" s="4">
        <f t="shared" si="15"/>
        <v>1.7695202257761053</v>
      </c>
      <c r="G203" s="4">
        <f t="shared" si="13"/>
        <v>1.0393407761828815</v>
      </c>
    </row>
    <row r="204" spans="1:7" x14ac:dyDescent="0.2">
      <c r="A204" s="4">
        <f>IF('True_Odds_Calculator_2-way'!A205="","",'True_Odds_Calculator_2-way'!A205)</f>
        <v>1.83</v>
      </c>
      <c r="B204" s="4">
        <f>IF('True_Odds_Calculator_2-way'!B205="","",'True_Odds_Calculator_2-way'!B205)</f>
        <v>2.0499999999999998</v>
      </c>
      <c r="C204" s="4">
        <f t="shared" si="12"/>
        <v>3.4252965480474407E-2</v>
      </c>
      <c r="D204" s="4">
        <f t="shared" si="14"/>
        <v>1.8892106257081707</v>
      </c>
      <c r="E204" s="4">
        <f t="shared" si="15"/>
        <v>2.1245929491717397</v>
      </c>
      <c r="G204" s="4">
        <f t="shared" si="13"/>
        <v>1.0342529654804744</v>
      </c>
    </row>
    <row r="205" spans="1:7" x14ac:dyDescent="0.2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1.89</v>
      </c>
      <c r="C205" s="4">
        <f t="shared" si="12"/>
        <v>3.4151034151034265E-2</v>
      </c>
      <c r="D205" s="4">
        <f t="shared" si="14"/>
        <v>2.0492853622474128</v>
      </c>
      <c r="E205" s="4">
        <f t="shared" si="15"/>
        <v>1.9530295913574449</v>
      </c>
      <c r="G205" s="4">
        <f t="shared" si="13"/>
        <v>1.0341510341510343</v>
      </c>
    </row>
    <row r="206" spans="1:7" x14ac:dyDescent="0.2">
      <c r="A206" s="4">
        <f>IF('True_Odds_Calculator_2-way'!A207="","",'True_Odds_Calculator_2-way'!A207)</f>
        <v>2.19</v>
      </c>
      <c r="B206" s="4">
        <f>IF('True_Odds_Calculator_2-way'!B207="","",'True_Odds_Calculator_2-way'!B207)</f>
        <v>1.72</v>
      </c>
      <c r="C206" s="4">
        <f t="shared" si="12"/>
        <v>3.8016353403419467E-2</v>
      </c>
      <c r="D206" s="4">
        <f t="shared" si="14"/>
        <v>2.2851249696675566</v>
      </c>
      <c r="E206" s="4">
        <f t="shared" si="15"/>
        <v>1.7781344410876134</v>
      </c>
      <c r="G206" s="4">
        <f t="shared" si="13"/>
        <v>1.0380163534034195</v>
      </c>
    </row>
    <row r="207" spans="1:7" x14ac:dyDescent="0.2">
      <c r="A207" s="4">
        <f>IF('True_Odds_Calculator_2-way'!A208="","",'True_Odds_Calculator_2-way'!A208)</f>
        <v>2.23</v>
      </c>
      <c r="B207" s="4">
        <f>IF('True_Odds_Calculator_2-way'!B208="","",'True_Odds_Calculator_2-way'!B208)</f>
        <v>1.69</v>
      </c>
      <c r="C207" s="4">
        <f t="shared" si="12"/>
        <v>4.0146469604903645E-2</v>
      </c>
      <c r="D207" s="4">
        <f t="shared" si="14"/>
        <v>2.3344999535416733</v>
      </c>
      <c r="E207" s="4">
        <f t="shared" si="15"/>
        <v>1.7493443498038854</v>
      </c>
      <c r="G207" s="4">
        <f t="shared" si="13"/>
        <v>1.0401464696049036</v>
      </c>
    </row>
    <row r="208" spans="1:7" x14ac:dyDescent="0.2">
      <c r="A208" s="4">
        <f>IF('True_Odds_Calculator_2-way'!A209="","",'True_Odds_Calculator_2-way'!A209)</f>
        <v>2.4900000000000002</v>
      </c>
      <c r="B208" s="4">
        <f>IF('True_Odds_Calculator_2-way'!B209="","",'True_Odds_Calculator_2-way'!B209)</f>
        <v>1.57</v>
      </c>
      <c r="C208" s="4">
        <f t="shared" si="12"/>
        <v>3.8549100862046881E-2</v>
      </c>
      <c r="D208" s="4">
        <f t="shared" si="14"/>
        <v>2.6155287190981165</v>
      </c>
      <c r="E208" s="4">
        <f t="shared" si="15"/>
        <v>1.6189924005549459</v>
      </c>
      <c r="G208" s="4">
        <f t="shared" si="13"/>
        <v>1.0385491008620469</v>
      </c>
    </row>
    <row r="209" spans="1:7" x14ac:dyDescent="0.2">
      <c r="A209" s="4">
        <f>IF('True_Odds_Calculator_2-way'!A210="","",'True_Odds_Calculator_2-way'!A210)</f>
        <v>2.17</v>
      </c>
      <c r="B209" s="4">
        <f>IF('True_Odds_Calculator_2-way'!B210="","",'True_Odds_Calculator_2-way'!B210)</f>
        <v>1.74</v>
      </c>
      <c r="C209" s="4">
        <f t="shared" si="12"/>
        <v>3.5542136765718491E-2</v>
      </c>
      <c r="D209" s="4">
        <f t="shared" si="14"/>
        <v>2.2570386753541753</v>
      </c>
      <c r="E209" s="4">
        <f t="shared" si="15"/>
        <v>1.7955204717295163</v>
      </c>
      <c r="G209" s="4">
        <f t="shared" si="13"/>
        <v>1.0355421367657185</v>
      </c>
    </row>
    <row r="210" spans="1:7" x14ac:dyDescent="0.2">
      <c r="A210" s="4">
        <f>IF('True_Odds_Calculator_2-way'!A211="","",'True_Odds_Calculator_2-way'!A211)</f>
        <v>2.0699999999999998</v>
      </c>
      <c r="B210" s="4">
        <f>IF('True_Odds_Calculator_2-way'!B211="","",'True_Odds_Calculator_2-way'!B211)</f>
        <v>1.8</v>
      </c>
      <c r="C210" s="4">
        <f t="shared" si="12"/>
        <v>3.8647342995169254E-2</v>
      </c>
      <c r="D210" s="4">
        <f t="shared" si="14"/>
        <v>2.15625</v>
      </c>
      <c r="E210" s="4">
        <f t="shared" si="15"/>
        <v>1.8648648648648651</v>
      </c>
      <c r="G210" s="4">
        <f t="shared" si="13"/>
        <v>1.0386473429951693</v>
      </c>
    </row>
    <row r="211" spans="1:7" x14ac:dyDescent="0.2">
      <c r="A211" s="4">
        <f>IF('True_Odds_Calculator_2-way'!A212="","",'True_Odds_Calculator_2-way'!A212)</f>
        <v>1.89</v>
      </c>
      <c r="B211" s="4">
        <f>IF('True_Odds_Calculator_2-way'!B212="","",'True_Odds_Calculator_2-way'!B212)</f>
        <v>1.98</v>
      </c>
      <c r="C211" s="4">
        <f t="shared" si="12"/>
        <v>3.4151034151034265E-2</v>
      </c>
      <c r="D211" s="4">
        <f t="shared" si="14"/>
        <v>1.9530295913574449</v>
      </c>
      <c r="E211" s="4">
        <f t="shared" si="15"/>
        <v>2.0492853622474128</v>
      </c>
      <c r="G211" s="4">
        <f t="shared" si="13"/>
        <v>1.0341510341510343</v>
      </c>
    </row>
    <row r="212" spans="1:7" x14ac:dyDescent="0.2">
      <c r="A212" s="4">
        <f>IF('True_Odds_Calculator_2-way'!A213="","",'True_Odds_Calculator_2-way'!A213)</f>
        <v>2.38</v>
      </c>
      <c r="B212" s="4">
        <f>IF('True_Odds_Calculator_2-way'!B213="","",'True_Odds_Calculator_2-way'!B213)</f>
        <v>1.62</v>
      </c>
      <c r="C212" s="4">
        <f t="shared" si="12"/>
        <v>3.7452017844174623E-2</v>
      </c>
      <c r="D212" s="4">
        <f t="shared" si="14"/>
        <v>2.4910195115648013</v>
      </c>
      <c r="E212" s="4">
        <f t="shared" si="15"/>
        <v>1.6706820348383742</v>
      </c>
      <c r="G212" s="4">
        <f t="shared" si="13"/>
        <v>1.0374520178441746</v>
      </c>
    </row>
    <row r="213" spans="1:7" x14ac:dyDescent="0.2">
      <c r="A213" s="4">
        <f>IF('True_Odds_Calculator_2-way'!A214="","",'True_Odds_Calculator_2-way'!A214)</f>
        <v>1.74</v>
      </c>
      <c r="B213" s="4">
        <f>IF('True_Odds_Calculator_2-way'!B214="","",'True_Odds_Calculator_2-way'!B214)</f>
        <v>2.16</v>
      </c>
      <c r="C213" s="4">
        <f t="shared" si="12"/>
        <v>3.7675606641123682E-2</v>
      </c>
      <c r="D213" s="4">
        <f t="shared" si="14"/>
        <v>1.7989661114302122</v>
      </c>
      <c r="E213" s="4">
        <f t="shared" si="15"/>
        <v>2.2516175413371671</v>
      </c>
      <c r="G213" s="4">
        <f t="shared" si="13"/>
        <v>1.0376756066411237</v>
      </c>
    </row>
    <row r="214" spans="1:7" x14ac:dyDescent="0.2">
      <c r="A214" s="4">
        <f>IF('True_Odds_Calculator_2-way'!A215="","",'True_Odds_Calculator_2-way'!A215)</f>
        <v>2.2799999999999998</v>
      </c>
      <c r="B214" s="4">
        <f>IF('True_Odds_Calculator_2-way'!B215="","",'True_Odds_Calculator_2-way'!B215)</f>
        <v>1.66</v>
      </c>
      <c r="C214" s="4">
        <f t="shared" si="12"/>
        <v>4.1006129782287015E-2</v>
      </c>
      <c r="D214" s="4">
        <f t="shared" si="14"/>
        <v>2.3918099089989888</v>
      </c>
      <c r="E214" s="4">
        <f t="shared" si="15"/>
        <v>1.7184889211768977</v>
      </c>
      <c r="G214" s="4">
        <f t="shared" si="13"/>
        <v>1.041006129782287</v>
      </c>
    </row>
    <row r="215" spans="1:7" x14ac:dyDescent="0.2">
      <c r="A215" s="4">
        <f>IF('True_Odds_Calculator_2-way'!A216="","",'True_Odds_Calculator_2-way'!A216)</f>
        <v>2.33</v>
      </c>
      <c r="B215" s="4">
        <f>IF('True_Odds_Calculator_2-way'!B216="","",'True_Odds_Calculator_2-way'!B216)</f>
        <v>1.64</v>
      </c>
      <c r="C215" s="4">
        <f t="shared" si="12"/>
        <v>3.8940646917198674E-2</v>
      </c>
      <c r="D215" s="4">
        <f t="shared" si="14"/>
        <v>2.4407256004087885</v>
      </c>
      <c r="E215" s="4">
        <f t="shared" si="15"/>
        <v>1.6940946976414255</v>
      </c>
      <c r="G215" s="4">
        <f t="shared" si="13"/>
        <v>1.0389406469171987</v>
      </c>
    </row>
    <row r="216" spans="1:7" x14ac:dyDescent="0.2">
      <c r="A216" s="4">
        <f>IF('True_Odds_Calculator_2-way'!A217="","",'True_Odds_Calculator_2-way'!A217)</f>
        <v>2.35</v>
      </c>
      <c r="B216" s="4">
        <f>IF('True_Odds_Calculator_2-way'!B217="","",'True_Odds_Calculator_2-way'!B217)</f>
        <v>1.63</v>
      </c>
      <c r="C216" s="4">
        <f t="shared" si="12"/>
        <v>3.9028847408954404E-2</v>
      </c>
      <c r="D216" s="4">
        <f t="shared" si="14"/>
        <v>2.4629480790869636</v>
      </c>
      <c r="E216" s="4">
        <f t="shared" si="15"/>
        <v>1.6835512581035048</v>
      </c>
      <c r="G216" s="4">
        <f t="shared" si="13"/>
        <v>1.0390288474089544</v>
      </c>
    </row>
    <row r="217" spans="1:7" x14ac:dyDescent="0.2">
      <c r="A217" s="4">
        <f>IF('True_Odds_Calculator_2-way'!A218="","",'True_Odds_Calculator_2-way'!A218)</f>
        <v>2.06</v>
      </c>
      <c r="B217" s="4">
        <f>IF('True_Odds_Calculator_2-way'!B218="","",'True_Odds_Calculator_2-way'!B218)</f>
        <v>1.76</v>
      </c>
      <c r="C217" s="4">
        <f t="shared" si="12"/>
        <v>5.3618711385701623E-2</v>
      </c>
      <c r="D217" s="4">
        <f t="shared" si="14"/>
        <v>2.1804185710849171</v>
      </c>
      <c r="E217" s="4">
        <f t="shared" si="15"/>
        <v>1.8471571224780923</v>
      </c>
      <c r="G217" s="4">
        <f t="shared" si="13"/>
        <v>1.0536187113857016</v>
      </c>
    </row>
    <row r="218" spans="1:7" x14ac:dyDescent="0.2">
      <c r="A218" s="4">
        <f>IF('True_Odds_Calculator_2-way'!A219="","",'True_Odds_Calculator_2-way'!A219)</f>
        <v>1.91</v>
      </c>
      <c r="B218" s="4">
        <f>IF('True_Odds_Calculator_2-way'!B219="","",'True_Odds_Calculator_2-way'!B219)</f>
        <v>1.93</v>
      </c>
      <c r="C218" s="4">
        <f t="shared" si="12"/>
        <v>4.1694924449990456E-2</v>
      </c>
      <c r="D218" s="4">
        <f t="shared" si="14"/>
        <v>1.9892075654965866</v>
      </c>
      <c r="E218" s="4">
        <f t="shared" si="15"/>
        <v>2.0109101819272834</v>
      </c>
      <c r="G218" s="4">
        <f t="shared" si="13"/>
        <v>1.0416949244499905</v>
      </c>
    </row>
    <row r="219" spans="1:7" x14ac:dyDescent="0.2">
      <c r="A219" s="4">
        <f>IF('True_Odds_Calculator_2-way'!A220="","",'True_Odds_Calculator_2-way'!A220)</f>
        <v>2.12</v>
      </c>
      <c r="B219" s="4">
        <f>IF('True_Odds_Calculator_2-way'!B220="","",'True_Odds_Calculator_2-way'!B220)</f>
        <v>1.72</v>
      </c>
      <c r="C219" s="4">
        <f t="shared" si="12"/>
        <v>5.3093462044756512E-2</v>
      </c>
      <c r="D219" s="4">
        <f t="shared" si="14"/>
        <v>2.2464268112370629</v>
      </c>
      <c r="E219" s="4">
        <f t="shared" si="15"/>
        <v>1.8022933965994465</v>
      </c>
      <c r="G219" s="4">
        <f t="shared" si="13"/>
        <v>1.0530934620447565</v>
      </c>
    </row>
    <row r="220" spans="1:7" x14ac:dyDescent="0.2">
      <c r="A220" s="4">
        <f>IF('True_Odds_Calculator_2-way'!A221="","",'True_Odds_Calculator_2-way'!A221)</f>
        <v>2.08</v>
      </c>
      <c r="B220" s="4">
        <f>IF('True_Odds_Calculator_2-way'!B221="","",'True_Odds_Calculator_2-way'!B221)</f>
        <v>1.76</v>
      </c>
      <c r="C220" s="4">
        <f t="shared" si="12"/>
        <v>4.8951048951048959E-2</v>
      </c>
      <c r="D220" s="4">
        <f t="shared" si="14"/>
        <v>2.1915708812260539</v>
      </c>
      <c r="E220" s="4">
        <f t="shared" si="15"/>
        <v>1.8392282958199357</v>
      </c>
      <c r="G220" s="4">
        <f t="shared" si="13"/>
        <v>1.048951048951049</v>
      </c>
    </row>
    <row r="221" spans="1:7" x14ac:dyDescent="0.2">
      <c r="A221" s="4">
        <f>IF('True_Odds_Calculator_2-way'!A222="","",'True_Odds_Calculator_2-way'!A222)</f>
        <v>1.78</v>
      </c>
      <c r="B221" s="4">
        <f>IF('True_Odds_Calculator_2-way'!B222="","",'True_Odds_Calculator_2-way'!B222)</f>
        <v>2.04</v>
      </c>
      <c r="C221" s="4">
        <f t="shared" si="12"/>
        <v>5.1993831240361388E-2</v>
      </c>
      <c r="D221" s="4">
        <f t="shared" si="14"/>
        <v>1.8663651315789476</v>
      </c>
      <c r="E221" s="4">
        <f t="shared" si="15"/>
        <v>2.1542477456098719</v>
      </c>
      <c r="G221" s="4">
        <f t="shared" si="13"/>
        <v>1.0519938312403614</v>
      </c>
    </row>
    <row r="222" spans="1:7" x14ac:dyDescent="0.2">
      <c r="A222" s="4">
        <f>IF('True_Odds_Calculator_2-way'!A223="","",'True_Odds_Calculator_2-way'!A223)</f>
        <v>1.76</v>
      </c>
      <c r="B222" s="4">
        <f>IF('True_Odds_Calculator_2-way'!B223="","",'True_Odds_Calculator_2-way'!B223)</f>
        <v>2.0699999999999998</v>
      </c>
      <c r="C222" s="4">
        <f t="shared" si="12"/>
        <v>5.1273605621431795E-2</v>
      </c>
      <c r="D222" s="4">
        <f t="shared" si="14"/>
        <v>1.8431650308610747</v>
      </c>
      <c r="E222" s="4">
        <f t="shared" si="15"/>
        <v>2.1860074402976122</v>
      </c>
      <c r="G222" s="4">
        <f t="shared" si="13"/>
        <v>1.0512736056214318</v>
      </c>
    </row>
    <row r="223" spans="1:7" x14ac:dyDescent="0.2">
      <c r="A223" s="4">
        <f>IF('True_Odds_Calculator_2-way'!A224="","",'True_Odds_Calculator_2-way'!A224)</f>
        <v>1.66</v>
      </c>
      <c r="B223" s="4">
        <f>IF('True_Odds_Calculator_2-way'!B224="","",'True_Odds_Calculator_2-way'!B224)</f>
        <v>2.2200000000000002</v>
      </c>
      <c r="C223" s="4">
        <f t="shared" si="12"/>
        <v>5.2860089004667321E-2</v>
      </c>
      <c r="D223" s="4">
        <f t="shared" si="14"/>
        <v>1.7361726184867614</v>
      </c>
      <c r="E223" s="4">
        <f t="shared" si="15"/>
        <v>2.3583770638679127</v>
      </c>
      <c r="G223" s="4">
        <f t="shared" si="13"/>
        <v>1.0528600890046673</v>
      </c>
    </row>
    <row r="224" spans="1:7" x14ac:dyDescent="0.2">
      <c r="A224" s="4">
        <f>IF('True_Odds_Calculator_2-way'!A225="","",'True_Odds_Calculator_2-way'!A225)</f>
        <v>1.81</v>
      </c>
      <c r="B224" s="4">
        <f>IF('True_Odds_Calculator_2-way'!B225="","",'True_Odds_Calculator_2-way'!B225)</f>
        <v>2.02</v>
      </c>
      <c r="C224" s="4">
        <f t="shared" si="12"/>
        <v>4.7535692795798834E-2</v>
      </c>
      <c r="D224" s="4">
        <f t="shared" si="14"/>
        <v>1.8913661993688893</v>
      </c>
      <c r="E224" s="4">
        <f t="shared" si="15"/>
        <v>2.1218733677673955</v>
      </c>
      <c r="G224" s="4">
        <f t="shared" si="13"/>
        <v>1.0475356927957988</v>
      </c>
    </row>
    <row r="225" spans="1:7" x14ac:dyDescent="0.2">
      <c r="A225" s="4">
        <f>IF('True_Odds_Calculator_2-way'!A226="","",'True_Odds_Calculator_2-way'!A226)</f>
        <v>2.75</v>
      </c>
      <c r="B225" s="4">
        <f>IF('True_Odds_Calculator_2-way'!B226="","",'True_Odds_Calculator_2-way'!B226)</f>
        <v>1.48</v>
      </c>
      <c r="C225" s="4">
        <f t="shared" si="12"/>
        <v>3.9312039312039193E-2</v>
      </c>
      <c r="D225" s="4">
        <f t="shared" si="14"/>
        <v>2.907142857142857</v>
      </c>
      <c r="E225" s="4">
        <f t="shared" si="15"/>
        <v>1.5243445692883895</v>
      </c>
      <c r="G225" s="4">
        <f t="shared" si="13"/>
        <v>1.0393120393120392</v>
      </c>
    </row>
    <row r="226" spans="1:7" x14ac:dyDescent="0.2">
      <c r="A226" s="4">
        <f>IF('True_Odds_Calculator_2-way'!A227="","",'True_Odds_Calculator_2-way'!A227)</f>
        <v>2.4300000000000002</v>
      </c>
      <c r="B226" s="4">
        <f>IF('True_Odds_Calculator_2-way'!B227="","",'True_Odds_Calculator_2-way'!B227)</f>
        <v>1.6</v>
      </c>
      <c r="C226" s="4">
        <f t="shared" si="12"/>
        <v>3.652263374485587E-2</v>
      </c>
      <c r="D226" s="4">
        <f t="shared" si="14"/>
        <v>2.5428384565075208</v>
      </c>
      <c r="E226" s="4">
        <f t="shared" si="15"/>
        <v>1.6481559983043661</v>
      </c>
      <c r="G226" s="4">
        <f t="shared" si="13"/>
        <v>1.0365226337448559</v>
      </c>
    </row>
    <row r="227" spans="1:7" x14ac:dyDescent="0.2">
      <c r="A227" s="4">
        <f>IF('True_Odds_Calculator_2-way'!A228="","",'True_Odds_Calculator_2-way'!A228)</f>
        <v>1.91</v>
      </c>
      <c r="B227" s="4">
        <f>IF('True_Odds_Calculator_2-way'!B228="","",'True_Odds_Calculator_2-way'!B228)</f>
        <v>1.96</v>
      </c>
      <c r="C227" s="4">
        <f t="shared" si="12"/>
        <v>3.3764291056736839E-2</v>
      </c>
      <c r="D227" s="4">
        <f t="shared" si="14"/>
        <v>1.9736398144242935</v>
      </c>
      <c r="E227" s="4">
        <f t="shared" si="15"/>
        <v>2.0270738574832143</v>
      </c>
      <c r="G227" s="4">
        <f t="shared" si="13"/>
        <v>1.0337642910567368</v>
      </c>
    </row>
    <row r="228" spans="1:7" x14ac:dyDescent="0.2">
      <c r="A228" s="4">
        <f>IF('True_Odds_Calculator_2-way'!A229="","",'True_Odds_Calculator_2-way'!A229)</f>
        <v>1.96</v>
      </c>
      <c r="B228" s="4">
        <f>IF('True_Odds_Calculator_2-way'!B229="","",'True_Odds_Calculator_2-way'!B229)</f>
        <v>1.91</v>
      </c>
      <c r="C228" s="4">
        <f t="shared" si="12"/>
        <v>3.3764291056736839E-2</v>
      </c>
      <c r="D228" s="4">
        <f t="shared" si="14"/>
        <v>2.0270738574832143</v>
      </c>
      <c r="E228" s="4">
        <f t="shared" si="15"/>
        <v>1.9736398144242935</v>
      </c>
      <c r="G228" s="4">
        <f t="shared" si="13"/>
        <v>1.0337642910567368</v>
      </c>
    </row>
    <row r="229" spans="1:7" x14ac:dyDescent="0.2">
      <c r="A229" s="4">
        <f>IF('True_Odds_Calculator_2-way'!A230="","",'True_Odds_Calculator_2-way'!A230)</f>
        <v>2.61</v>
      </c>
      <c r="B229" s="4">
        <f>IF('True_Odds_Calculator_2-way'!B230="","",'True_Odds_Calculator_2-way'!B230)</f>
        <v>1.53</v>
      </c>
      <c r="C229" s="4">
        <f t="shared" si="12"/>
        <v>3.6736533693937368E-2</v>
      </c>
      <c r="D229" s="4">
        <f t="shared" si="14"/>
        <v>2.7414272474513437</v>
      </c>
      <c r="E229" s="4">
        <f t="shared" si="15"/>
        <v>1.5742416178818521</v>
      </c>
      <c r="G229" s="4">
        <f t="shared" si="13"/>
        <v>1.0367365336939374</v>
      </c>
    </row>
    <row r="230" spans="1:7" x14ac:dyDescent="0.2">
      <c r="A230" s="4">
        <f>IF('True_Odds_Calculator_2-way'!A231="","",'True_Odds_Calculator_2-way'!A231)</f>
        <v>2.4900000000000002</v>
      </c>
      <c r="B230" s="4">
        <f>IF('True_Odds_Calculator_2-way'!B231="","",'True_Odds_Calculator_2-way'!B231)</f>
        <v>1.57</v>
      </c>
      <c r="C230" s="4">
        <f t="shared" si="12"/>
        <v>3.8549100862046881E-2</v>
      </c>
      <c r="D230" s="4">
        <f t="shared" si="14"/>
        <v>2.6155287190981165</v>
      </c>
      <c r="E230" s="4">
        <f t="shared" si="15"/>
        <v>1.6189924005549459</v>
      </c>
      <c r="G230" s="4">
        <f t="shared" si="13"/>
        <v>1.0385491008620469</v>
      </c>
    </row>
    <row r="231" spans="1:7" x14ac:dyDescent="0.2">
      <c r="A231" s="4">
        <f>IF('True_Odds_Calculator_2-way'!A232="","",'True_Odds_Calculator_2-way'!A232)</f>
        <v>2.44</v>
      </c>
      <c r="B231" s="4">
        <f>IF('True_Odds_Calculator_2-way'!B232="","",'True_Odds_Calculator_2-way'!B232)</f>
        <v>1.59</v>
      </c>
      <c r="C231" s="4">
        <f t="shared" si="12"/>
        <v>3.8766883183833478E-2</v>
      </c>
      <c r="D231" s="4">
        <f t="shared" si="14"/>
        <v>2.561130182202271</v>
      </c>
      <c r="E231" s="4">
        <f t="shared" si="15"/>
        <v>1.640561569688769</v>
      </c>
      <c r="G231" s="4">
        <f t="shared" si="13"/>
        <v>1.0387668831838335</v>
      </c>
    </row>
    <row r="232" spans="1:7" x14ac:dyDescent="0.2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1.74</v>
      </c>
      <c r="C232" s="4">
        <f t="shared" si="12"/>
        <v>3.7675606641123682E-2</v>
      </c>
      <c r="D232" s="4">
        <f t="shared" si="14"/>
        <v>2.2516175413371671</v>
      </c>
      <c r="E232" s="4">
        <f t="shared" si="15"/>
        <v>1.7989661114302122</v>
      </c>
      <c r="G232" s="4">
        <f t="shared" si="13"/>
        <v>1.0376756066411237</v>
      </c>
    </row>
    <row r="233" spans="1:7" x14ac:dyDescent="0.2">
      <c r="A233" s="4">
        <f>IF('True_Odds_Calculator_2-way'!A234="","",'True_Odds_Calculator_2-way'!A234)</f>
        <v>2.36</v>
      </c>
      <c r="B233" s="4">
        <f>IF('True_Odds_Calculator_2-way'!B234="","",'True_Odds_Calculator_2-way'!B234)</f>
        <v>1.63</v>
      </c>
      <c r="C233" s="4">
        <f t="shared" si="12"/>
        <v>3.7225746074659449E-2</v>
      </c>
      <c r="D233" s="4">
        <f t="shared" si="14"/>
        <v>2.4684291581108826</v>
      </c>
      <c r="E233" s="4">
        <f t="shared" si="15"/>
        <v>1.6809998252053835</v>
      </c>
      <c r="G233" s="4">
        <f t="shared" si="13"/>
        <v>1.0372257460746594</v>
      </c>
    </row>
    <row r="234" spans="1:7" x14ac:dyDescent="0.2">
      <c r="A234" s="4">
        <f>IF('True_Odds_Calculator_2-way'!A235="","",'True_Odds_Calculator_2-way'!A235)</f>
        <v>1.78</v>
      </c>
      <c r="B234" s="4">
        <f>IF('True_Odds_Calculator_2-way'!B235="","",'True_Odds_Calculator_2-way'!B235)</f>
        <v>2.1</v>
      </c>
      <c r="C234" s="4">
        <f t="shared" si="12"/>
        <v>3.7988228999465079E-2</v>
      </c>
      <c r="D234" s="4">
        <f t="shared" si="14"/>
        <v>1.8422868408082802</v>
      </c>
      <c r="E234" s="4">
        <f t="shared" si="15"/>
        <v>2.1872440023405506</v>
      </c>
      <c r="G234" s="4">
        <f t="shared" si="13"/>
        <v>1.0379882289994651</v>
      </c>
    </row>
    <row r="235" spans="1:7" x14ac:dyDescent="0.2">
      <c r="A235" s="4">
        <f>IF('True_Odds_Calculator_2-way'!A236="","",'True_Odds_Calculator_2-way'!A236)</f>
        <v>1.83</v>
      </c>
      <c r="B235" s="4">
        <f>IF('True_Odds_Calculator_2-way'!B236="","",'True_Odds_Calculator_2-way'!B236)</f>
        <v>2.0699999999999998</v>
      </c>
      <c r="C235" s="4">
        <f t="shared" si="12"/>
        <v>2.9539874871307603E-2</v>
      </c>
      <c r="D235" s="4">
        <f t="shared" si="14"/>
        <v>1.8808371192373576</v>
      </c>
      <c r="E235" s="4">
        <f t="shared" si="15"/>
        <v>2.1352836729517204</v>
      </c>
      <c r="G235" s="4">
        <f t="shared" si="13"/>
        <v>1.0295398748713076</v>
      </c>
    </row>
    <row r="236" spans="1:7" x14ac:dyDescent="0.2">
      <c r="A236" s="4">
        <f>IF('True_Odds_Calculator_2-way'!A237="","",'True_Odds_Calculator_2-way'!A237)</f>
        <v>1.57</v>
      </c>
      <c r="B236" s="4">
        <f>IF('True_Odds_Calculator_2-way'!B237="","",'True_Odds_Calculator_2-way'!B237)</f>
        <v>2.5299999999999998</v>
      </c>
      <c r="C236" s="4">
        <f t="shared" si="12"/>
        <v>3.2199592155283119E-2</v>
      </c>
      <c r="D236" s="4">
        <f t="shared" si="14"/>
        <v>1.6107134891831068</v>
      </c>
      <c r="E236" s="4">
        <f t="shared" si="15"/>
        <v>2.6374290362205768</v>
      </c>
      <c r="G236" s="4">
        <f t="shared" si="13"/>
        <v>1.0321995921552831</v>
      </c>
    </row>
    <row r="237" spans="1:7" x14ac:dyDescent="0.2">
      <c r="A237" s="4">
        <f>IF('True_Odds_Calculator_2-way'!A238="","",'True_Odds_Calculator_2-way'!A238)</f>
        <v>2.4</v>
      </c>
      <c r="B237" s="4">
        <f>IF('True_Odds_Calculator_2-way'!B238="","",'True_Odds_Calculator_2-way'!B238)</f>
        <v>1.62</v>
      </c>
      <c r="C237" s="4">
        <f t="shared" si="12"/>
        <v>3.3950617283950546E-2</v>
      </c>
      <c r="D237" s="4">
        <f t="shared" si="14"/>
        <v>2.5019305019305014</v>
      </c>
      <c r="E237" s="4">
        <f t="shared" si="15"/>
        <v>1.6658097686375322</v>
      </c>
      <c r="G237" s="4">
        <f t="shared" si="13"/>
        <v>1.0339506172839505</v>
      </c>
    </row>
    <row r="238" spans="1:7" x14ac:dyDescent="0.2">
      <c r="A238" s="4">
        <f>IF('True_Odds_Calculator_2-way'!A239="","",'True_Odds_Calculator_2-way'!A239)</f>
        <v>2.23</v>
      </c>
      <c r="B238" s="4">
        <f>IF('True_Odds_Calculator_2-way'!B239="","",'True_Odds_Calculator_2-way'!B239)</f>
        <v>1.71</v>
      </c>
      <c r="C238" s="4">
        <f t="shared" si="12"/>
        <v>3.3225814910969431E-2</v>
      </c>
      <c r="D238" s="4">
        <f t="shared" si="14"/>
        <v>2.315792669966295</v>
      </c>
      <c r="E238" s="4">
        <f t="shared" si="15"/>
        <v>1.7599981538319522</v>
      </c>
      <c r="G238" s="4">
        <f t="shared" si="13"/>
        <v>1.0332258149109694</v>
      </c>
    </row>
    <row r="239" spans="1:7" x14ac:dyDescent="0.2">
      <c r="A239" s="4">
        <f>IF('True_Odds_Calculator_2-way'!A240="","",'True_Odds_Calculator_2-way'!A240)</f>
        <v>2.0299999999999998</v>
      </c>
      <c r="B239" s="4">
        <f>IF('True_Odds_Calculator_2-way'!B240="","",'True_Odds_Calculator_2-way'!B240)</f>
        <v>1.86</v>
      </c>
      <c r="C239" s="4">
        <f t="shared" si="12"/>
        <v>3.0245246040574214E-2</v>
      </c>
      <c r="D239" s="4">
        <f t="shared" si="14"/>
        <v>2.0942925287037548</v>
      </c>
      <c r="E239" s="4">
        <f t="shared" si="15"/>
        <v>1.9138324294186226</v>
      </c>
      <c r="G239" s="4">
        <f t="shared" si="13"/>
        <v>1.0302452460405742</v>
      </c>
    </row>
    <row r="240" spans="1:7" x14ac:dyDescent="0.2">
      <c r="A240" s="4">
        <f>IF('True_Odds_Calculator_2-way'!A241="","",'True_Odds_Calculator_2-way'!A241)</f>
        <v>2.4500000000000002</v>
      </c>
      <c r="B240" s="4">
        <f>IF('True_Odds_Calculator_2-way'!B241="","",'True_Odds_Calculator_2-way'!B241)</f>
        <v>1.6</v>
      </c>
      <c r="C240" s="4">
        <f t="shared" si="12"/>
        <v>3.3163265306122458E-2</v>
      </c>
      <c r="D240" s="4">
        <f t="shared" si="14"/>
        <v>2.5537459283387625</v>
      </c>
      <c r="E240" s="4">
        <f t="shared" si="15"/>
        <v>1.6436058700209644</v>
      </c>
      <c r="G240" s="4">
        <f t="shared" si="13"/>
        <v>1.0331632653061225</v>
      </c>
    </row>
    <row r="241" spans="1:7" x14ac:dyDescent="0.2">
      <c r="A241" s="4">
        <f>IF('True_Odds_Calculator_2-way'!A242="","",'True_Odds_Calculator_2-way'!A242)</f>
        <v>2.1</v>
      </c>
      <c r="B241" s="4">
        <f>IF('True_Odds_Calculator_2-way'!B242="","",'True_Odds_Calculator_2-way'!B242)</f>
        <v>1.79</v>
      </c>
      <c r="C241" s="4">
        <f t="shared" si="12"/>
        <v>3.4849694067571102E-2</v>
      </c>
      <c r="D241" s="4">
        <f t="shared" si="14"/>
        <v>2.1797622499275153</v>
      </c>
      <c r="E241" s="4">
        <f t="shared" si="15"/>
        <v>1.8476284099287292</v>
      </c>
      <c r="G241" s="4">
        <f t="shared" si="13"/>
        <v>1.0348496940675711</v>
      </c>
    </row>
    <row r="242" spans="1:7" x14ac:dyDescent="0.2">
      <c r="A242" s="4">
        <f>IF('True_Odds_Calculator_2-way'!A243="","",'True_Odds_Calculator_2-way'!A243)</f>
        <v>1.85</v>
      </c>
      <c r="B242" s="4">
        <f>IF('True_Odds_Calculator_2-way'!B243="","",'True_Odds_Calculator_2-way'!B243)</f>
        <v>2.0499999999999998</v>
      </c>
      <c r="C242" s="4">
        <f t="shared" si="12"/>
        <v>2.8345418589321048E-2</v>
      </c>
      <c r="D242" s="4">
        <f t="shared" si="14"/>
        <v>1.8998121477770822</v>
      </c>
      <c r="E242" s="4">
        <f t="shared" si="15"/>
        <v>2.1113430758524703</v>
      </c>
      <c r="G242" s="4">
        <f t="shared" si="13"/>
        <v>1.028345418589321</v>
      </c>
    </row>
    <row r="243" spans="1:7" x14ac:dyDescent="0.2">
      <c r="A243" s="4">
        <f>IF('True_Odds_Calculator_2-way'!A244="","",'True_Odds_Calculator_2-way'!A244)</f>
        <v>2.21</v>
      </c>
      <c r="B243" s="4">
        <f>IF('True_Odds_Calculator_2-way'!B244="","",'True_Odds_Calculator_2-way'!B244)</f>
        <v>1.72</v>
      </c>
      <c r="C243" s="4">
        <f t="shared" si="12"/>
        <v>3.3884036620014824E-2</v>
      </c>
      <c r="D243" s="4">
        <f t="shared" si="14"/>
        <v>2.2959652089876781</v>
      </c>
      <c r="E243" s="4">
        <f t="shared" si="15"/>
        <v>1.7716256524981358</v>
      </c>
      <c r="G243" s="4">
        <f t="shared" si="13"/>
        <v>1.0338840366200148</v>
      </c>
    </row>
    <row r="244" spans="1:7" x14ac:dyDescent="0.2">
      <c r="A244" s="4">
        <f>IF('True_Odds_Calculator_2-way'!A245="","",'True_Odds_Calculator_2-way'!A245)</f>
        <v>2.33</v>
      </c>
      <c r="B244" s="4">
        <f>IF('True_Odds_Calculator_2-way'!B245="","",'True_Odds_Calculator_2-way'!B245)</f>
        <v>1.65</v>
      </c>
      <c r="C244" s="4">
        <f t="shared" si="12"/>
        <v>3.5245155416829377E-2</v>
      </c>
      <c r="D244" s="4">
        <f t="shared" si="14"/>
        <v>2.4297677358192451</v>
      </c>
      <c r="E244" s="4">
        <f t="shared" si="15"/>
        <v>1.6994142999226434</v>
      </c>
      <c r="G244" s="4">
        <f t="shared" si="13"/>
        <v>1.0352451554168294</v>
      </c>
    </row>
    <row r="245" spans="1:7" x14ac:dyDescent="0.2">
      <c r="A245" s="4">
        <f>IF('True_Odds_Calculator_2-way'!A246="","",'True_Odds_Calculator_2-way'!A246)</f>
        <v>2.17</v>
      </c>
      <c r="B245" s="4">
        <f>IF('True_Odds_Calculator_2-way'!B246="","",'True_Odds_Calculator_2-way'!B246)</f>
        <v>1.74</v>
      </c>
      <c r="C245" s="4">
        <f t="shared" si="12"/>
        <v>3.5542136765718491E-2</v>
      </c>
      <c r="D245" s="4">
        <f t="shared" si="14"/>
        <v>2.2570386753541753</v>
      </c>
      <c r="E245" s="4">
        <f t="shared" si="15"/>
        <v>1.7955204717295163</v>
      </c>
      <c r="G245" s="4">
        <f t="shared" si="13"/>
        <v>1.0355421367657185</v>
      </c>
    </row>
    <row r="246" spans="1:7" x14ac:dyDescent="0.2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1.88</v>
      </c>
      <c r="C246" s="4">
        <f t="shared" si="12"/>
        <v>3.6965398667526461E-2</v>
      </c>
      <c r="D246" s="4">
        <f t="shared" si="14"/>
        <v>2.0552120141342756</v>
      </c>
      <c r="E246" s="4">
        <f t="shared" si="15"/>
        <v>1.9476768522394308</v>
      </c>
      <c r="G246" s="4">
        <f t="shared" si="13"/>
        <v>1.0369653986675265</v>
      </c>
    </row>
    <row r="247" spans="1:7" x14ac:dyDescent="0.2">
      <c r="A247" s="4">
        <f>IF('True_Odds_Calculator_2-way'!A248="","",'True_Odds_Calculator_2-way'!A248)</f>
        <v>2.02</v>
      </c>
      <c r="B247" s="4">
        <f>IF('True_Odds_Calculator_2-way'!B248="","",'True_Odds_Calculator_2-way'!B248)</f>
        <v>1.88</v>
      </c>
      <c r="C247" s="4">
        <f t="shared" si="12"/>
        <v>2.6964398567516312E-2</v>
      </c>
      <c r="D247" s="4">
        <f t="shared" si="14"/>
        <v>2.0765529308836395</v>
      </c>
      <c r="E247" s="4">
        <f t="shared" si="15"/>
        <v>1.9288906948394962</v>
      </c>
      <c r="G247" s="4">
        <f t="shared" si="13"/>
        <v>1.0269643985675163</v>
      </c>
    </row>
    <row r="248" spans="1:7" x14ac:dyDescent="0.2">
      <c r="A248" s="4">
        <f>IF('True_Odds_Calculator_2-way'!A249="","",'True_Odds_Calculator_2-way'!A249)</f>
        <v>1.81</v>
      </c>
      <c r="B248" s="4">
        <f>IF('True_Odds_Calculator_2-way'!B249="","",'True_Odds_Calculator_2-way'!B249)</f>
        <v>2.08</v>
      </c>
      <c r="C248" s="4">
        <f t="shared" si="12"/>
        <v>3.3255418614534626E-2</v>
      </c>
      <c r="D248" s="4">
        <f t="shared" si="14"/>
        <v>1.8661643699811639</v>
      </c>
      <c r="E248" s="4">
        <f t="shared" si="15"/>
        <v>2.1545152798443401</v>
      </c>
      <c r="G248" s="4">
        <f t="shared" si="13"/>
        <v>1.0332554186145346</v>
      </c>
    </row>
    <row r="249" spans="1:7" x14ac:dyDescent="0.2">
      <c r="A249" s="4">
        <f>IF('True_Odds_Calculator_2-way'!A250="","",'True_Odds_Calculator_2-way'!A250)</f>
        <v>2.19</v>
      </c>
      <c r="B249" s="4">
        <f>IF('True_Odds_Calculator_2-way'!B250="","",'True_Odds_Calculator_2-way'!B250)</f>
        <v>1.75</v>
      </c>
      <c r="C249" s="4">
        <f t="shared" si="12"/>
        <v>2.8049575994781417E-2</v>
      </c>
      <c r="D249" s="4">
        <f t="shared" si="14"/>
        <v>2.2593957258658803</v>
      </c>
      <c r="E249" s="4">
        <f t="shared" si="15"/>
        <v>1.7940315974253949</v>
      </c>
      <c r="G249" s="4">
        <f t="shared" si="13"/>
        <v>1.0280495759947814</v>
      </c>
    </row>
    <row r="250" spans="1:7" x14ac:dyDescent="0.2">
      <c r="A250" s="4">
        <f>IF('True_Odds_Calculator_2-way'!A251="","",'True_Odds_Calculator_2-way'!A251)</f>
        <v>2.1800000000000002</v>
      </c>
      <c r="B250" s="4">
        <f>IF('True_Odds_Calculator_2-way'!B251="","",'True_Odds_Calculator_2-way'!B251)</f>
        <v>1.75</v>
      </c>
      <c r="C250" s="4">
        <f t="shared" si="12"/>
        <v>3.0144167758846541E-2</v>
      </c>
      <c r="D250" s="4">
        <f t="shared" si="14"/>
        <v>2.2540620384047267</v>
      </c>
      <c r="E250" s="4">
        <f t="shared" si="15"/>
        <v>1.797408716136631</v>
      </c>
      <c r="G250" s="4">
        <f t="shared" si="13"/>
        <v>1.0301441677588465</v>
      </c>
    </row>
    <row r="251" spans="1:7" x14ac:dyDescent="0.2">
      <c r="A251" s="4">
        <f>IF('True_Odds_Calculator_2-way'!A252="","",'True_Odds_Calculator_2-way'!A252)</f>
        <v>1.81</v>
      </c>
      <c r="B251" s="4">
        <f>IF('True_Odds_Calculator_2-way'!B252="","",'True_Odds_Calculator_2-way'!B252)</f>
        <v>2.09</v>
      </c>
      <c r="C251" s="4">
        <f t="shared" si="12"/>
        <v>3.0955087366835166E-2</v>
      </c>
      <c r="D251" s="4">
        <f t="shared" si="14"/>
        <v>1.8621674173619833</v>
      </c>
      <c r="E251" s="4">
        <f t="shared" si="15"/>
        <v>2.159867538325388</v>
      </c>
      <c r="G251" s="4">
        <f t="shared" si="13"/>
        <v>1.0309550873668352</v>
      </c>
    </row>
    <row r="252" spans="1:7" x14ac:dyDescent="0.2">
      <c r="A252" s="4">
        <f>IF('True_Odds_Calculator_2-way'!A253="","",'True_Odds_Calculator_2-way'!A253)</f>
        <v>1.9</v>
      </c>
      <c r="B252" s="4">
        <f>IF('True_Odds_Calculator_2-way'!B253="","",'True_Odds_Calculator_2-way'!B253)</f>
        <v>1.98</v>
      </c>
      <c r="C252" s="4">
        <f t="shared" si="12"/>
        <v>3.1366294524189264E-2</v>
      </c>
      <c r="D252" s="4">
        <f t="shared" si="14"/>
        <v>1.9583550234252993</v>
      </c>
      <c r="E252" s="4">
        <f t="shared" si="15"/>
        <v>2.0434546442151005</v>
      </c>
      <c r="G252" s="4">
        <f t="shared" si="13"/>
        <v>1.0313662945241893</v>
      </c>
    </row>
    <row r="253" spans="1:7" x14ac:dyDescent="0.2">
      <c r="A253" s="4">
        <f>IF('True_Odds_Calculator_2-way'!A254="","",'True_Odds_Calculator_2-way'!A254)</f>
        <v>2.13</v>
      </c>
      <c r="B253" s="4">
        <f>IF('True_Odds_Calculator_2-way'!B254="","",'True_Odds_Calculator_2-way'!B254)</f>
        <v>1.77</v>
      </c>
      <c r="C253" s="4">
        <f t="shared" si="12"/>
        <v>3.4455319487546765E-2</v>
      </c>
      <c r="D253" s="4">
        <f t="shared" si="14"/>
        <v>2.2111375032990233</v>
      </c>
      <c r="E253" s="4">
        <f t="shared" si="15"/>
        <v>1.8256700806275876</v>
      </c>
      <c r="G253" s="4">
        <f t="shared" si="13"/>
        <v>1.0344553194875468</v>
      </c>
    </row>
    <row r="254" spans="1:7" x14ac:dyDescent="0.2">
      <c r="A254" s="4">
        <f>IF('True_Odds_Calculator_2-way'!A255="","",'True_Odds_Calculator_2-way'!A255)</f>
        <v>1.8</v>
      </c>
      <c r="B254" s="4">
        <f>IF('True_Odds_Calculator_2-way'!B255="","",'True_Odds_Calculator_2-way'!B255)</f>
        <v>2.09</v>
      </c>
      <c r="C254" s="4">
        <f t="shared" si="12"/>
        <v>3.4024455077086735E-2</v>
      </c>
      <c r="D254" s="4">
        <f t="shared" si="14"/>
        <v>1.8568608094768018</v>
      </c>
      <c r="E254" s="4">
        <f t="shared" si="15"/>
        <v>2.1670506912442398</v>
      </c>
      <c r="G254" s="4">
        <f t="shared" si="13"/>
        <v>1.0340244550770867</v>
      </c>
    </row>
    <row r="255" spans="1:7" x14ac:dyDescent="0.2">
      <c r="A255" s="4">
        <f>IF('True_Odds_Calculator_2-way'!A256="","",'True_Odds_Calculator_2-way'!A256)</f>
        <v>2.02</v>
      </c>
      <c r="B255" s="4">
        <f>IF('True_Odds_Calculator_2-way'!B256="","",'True_Odds_Calculator_2-way'!B256)</f>
        <v>1.87</v>
      </c>
      <c r="C255" s="4">
        <f t="shared" si="12"/>
        <v>2.9808863239265015E-2</v>
      </c>
      <c r="D255" s="4">
        <f t="shared" si="14"/>
        <v>2.082703865027292</v>
      </c>
      <c r="E255" s="4">
        <f t="shared" si="15"/>
        <v>1.9236135865967305</v>
      </c>
      <c r="G255" s="4">
        <f t="shared" si="13"/>
        <v>1.029808863239265</v>
      </c>
    </row>
    <row r="256" spans="1:7" x14ac:dyDescent="0.2">
      <c r="A256" s="4">
        <f>IF('True_Odds_Calculator_2-way'!A257="","",'True_Odds_Calculator_2-way'!A257)</f>
        <v>2.2799999999999998</v>
      </c>
      <c r="B256" s="4">
        <f>IF('True_Odds_Calculator_2-way'!B257="","",'True_Odds_Calculator_2-way'!B257)</f>
        <v>1.68</v>
      </c>
      <c r="C256" s="4">
        <f t="shared" si="12"/>
        <v>3.383458646616555E-2</v>
      </c>
      <c r="D256" s="4">
        <f t="shared" si="14"/>
        <v>2.3714710252600297</v>
      </c>
      <c r="E256" s="4">
        <f t="shared" si="15"/>
        <v>1.7291440953412784</v>
      </c>
      <c r="G256" s="4">
        <f t="shared" si="13"/>
        <v>1.0338345864661656</v>
      </c>
    </row>
    <row r="257" spans="1:7" x14ac:dyDescent="0.2">
      <c r="A257" s="4">
        <f>IF('True_Odds_Calculator_2-way'!A258="","",'True_Odds_Calculator_2-way'!A258)</f>
        <v>2.68</v>
      </c>
      <c r="B257" s="4">
        <f>IF('True_Odds_Calculator_2-way'!B258="","",'True_Odds_Calculator_2-way'!B258)</f>
        <v>1.51</v>
      </c>
      <c r="C257" s="4">
        <f t="shared" si="12"/>
        <v>3.5385983987348046E-2</v>
      </c>
      <c r="D257" s="4">
        <f t="shared" si="14"/>
        <v>2.8134037819799778</v>
      </c>
      <c r="E257" s="4">
        <f t="shared" si="15"/>
        <v>1.5514491642386137</v>
      </c>
      <c r="G257" s="4">
        <f t="shared" si="13"/>
        <v>1.035385983987348</v>
      </c>
    </row>
    <row r="258" spans="1:7" x14ac:dyDescent="0.2">
      <c r="A258" s="4">
        <f>IF('True_Odds_Calculator_2-way'!A259="","",'True_Odds_Calculator_2-way'!A259)</f>
        <v>1.79</v>
      </c>
      <c r="B258" s="4">
        <f>IF('True_Odds_Calculator_2-way'!B259="","",'True_Odds_Calculator_2-way'!B259)</f>
        <v>2.13</v>
      </c>
      <c r="C258" s="4">
        <f t="shared" ref="C258:C321" si="16">IF(A258="","",((1/A258)+(1/B258))-1)</f>
        <v>2.8142785952212312E-2</v>
      </c>
      <c r="D258" s="4">
        <f t="shared" si="14"/>
        <v>1.8362511137332338</v>
      </c>
      <c r="E258" s="4">
        <f t="shared" si="15"/>
        <v>2.1958130561234772</v>
      </c>
      <c r="G258" s="4">
        <f t="shared" ref="G258:G321" si="17">IF(A258="","",C258+1)</f>
        <v>1.0281427859522123</v>
      </c>
    </row>
    <row r="259" spans="1:7" x14ac:dyDescent="0.2">
      <c r="A259" s="4">
        <f>IF('True_Odds_Calculator_2-way'!A260="","",'True_Odds_Calculator_2-way'!A260)</f>
        <v>1.67</v>
      </c>
      <c r="B259" s="4">
        <f>IF('True_Odds_Calculator_2-way'!B260="","",'True_Odds_Calculator_2-way'!B260)</f>
        <v>2.3199999999999998</v>
      </c>
      <c r="C259" s="4">
        <f t="shared" si="16"/>
        <v>2.9836877968201669E-2</v>
      </c>
      <c r="D259" s="4">
        <f t="shared" ref="D259:D322" si="18">IF(A259="","",(2*A259)/(2-($C259*A259)))</f>
        <v>1.7126690831933518</v>
      </c>
      <c r="E259" s="4">
        <f t="shared" ref="E259:E322" si="19">IF(B259="","",(2*B259)/(2-($C259*B259)))</f>
        <v>2.4031757846421042</v>
      </c>
      <c r="G259" s="4">
        <f t="shared" si="17"/>
        <v>1.0298368779682017</v>
      </c>
    </row>
    <row r="260" spans="1:7" x14ac:dyDescent="0.2">
      <c r="A260" s="4">
        <f>IF('True_Odds_Calculator_2-way'!A261="","",'True_Odds_Calculator_2-way'!A261)</f>
        <v>2.68</v>
      </c>
      <c r="B260" s="4">
        <f>IF('True_Odds_Calculator_2-way'!B261="","",'True_Odds_Calculator_2-way'!B261)</f>
        <v>1.52</v>
      </c>
      <c r="C260" s="4">
        <f t="shared" si="16"/>
        <v>3.1029065200314232E-2</v>
      </c>
      <c r="D260" s="4">
        <f t="shared" si="18"/>
        <v>2.7962657880285557</v>
      </c>
      <c r="E260" s="4">
        <f t="shared" si="19"/>
        <v>1.5567104860898808</v>
      </c>
      <c r="G260" s="4">
        <f t="shared" si="17"/>
        <v>1.0310290652003142</v>
      </c>
    </row>
    <row r="261" spans="1:7" x14ac:dyDescent="0.2">
      <c r="A261" s="4">
        <f>IF('True_Odds_Calculator_2-way'!A262="","",'True_Odds_Calculator_2-way'!A262)</f>
        <v>1.86</v>
      </c>
      <c r="B261" s="4">
        <f>IF('True_Odds_Calculator_2-way'!B262="","",'True_Odds_Calculator_2-way'!B262)</f>
        <v>2.0499999999999998</v>
      </c>
      <c r="C261" s="4">
        <f t="shared" si="16"/>
        <v>2.5439286650930981E-2</v>
      </c>
      <c r="D261" s="4">
        <f t="shared" si="18"/>
        <v>1.905071196602548</v>
      </c>
      <c r="E261" s="4">
        <f t="shared" si="19"/>
        <v>2.1048854540436102</v>
      </c>
      <c r="G261" s="4">
        <f t="shared" si="17"/>
        <v>1.025439286650931</v>
      </c>
    </row>
    <row r="262" spans="1:7" x14ac:dyDescent="0.2">
      <c r="A262" s="4">
        <f>IF('True_Odds_Calculator_2-way'!A263="","",'True_Odds_Calculator_2-way'!A263)</f>
        <v>2.2599999999999998</v>
      </c>
      <c r="B262" s="4">
        <f>IF('True_Odds_Calculator_2-way'!B263="","",'True_Odds_Calculator_2-way'!B263)</f>
        <v>1.7</v>
      </c>
      <c r="C262" s="4">
        <f t="shared" si="16"/>
        <v>3.0713170223841679E-2</v>
      </c>
      <c r="D262" s="4">
        <f t="shared" si="18"/>
        <v>2.3412553321145642</v>
      </c>
      <c r="E262" s="4">
        <f t="shared" si="19"/>
        <v>1.7455701953657428</v>
      </c>
      <c r="G262" s="4">
        <f t="shared" si="17"/>
        <v>1.0307131702238417</v>
      </c>
    </row>
    <row r="263" spans="1:7" x14ac:dyDescent="0.2">
      <c r="A263" s="4">
        <f>IF('True_Odds_Calculator_2-way'!A264="","",'True_Odds_Calculator_2-way'!A264)</f>
        <v>1.77</v>
      </c>
      <c r="B263" s="4">
        <f>IF('True_Odds_Calculator_2-way'!B264="","",'True_Odds_Calculator_2-way'!B264)</f>
        <v>2.16</v>
      </c>
      <c r="C263" s="4">
        <f t="shared" si="16"/>
        <v>2.79347143753923E-2</v>
      </c>
      <c r="D263" s="4">
        <f t="shared" si="18"/>
        <v>1.8148675590999714</v>
      </c>
      <c r="E263" s="4">
        <f t="shared" si="19"/>
        <v>2.2271932890597692</v>
      </c>
      <c r="G263" s="4">
        <f t="shared" si="17"/>
        <v>1.0279347143753923</v>
      </c>
    </row>
    <row r="264" spans="1:7" x14ac:dyDescent="0.2">
      <c r="A264" s="4">
        <f>IF('True_Odds_Calculator_2-way'!A265="","",'True_Odds_Calculator_2-way'!A265)</f>
        <v>2.5099999999999998</v>
      </c>
      <c r="B264" s="4">
        <f>IF('True_Odds_Calculator_2-way'!B265="","",'True_Odds_Calculator_2-way'!B265)</f>
        <v>1.58</v>
      </c>
      <c r="C264" s="4">
        <f t="shared" si="16"/>
        <v>3.1317766907055233E-2</v>
      </c>
      <c r="D264" s="4">
        <f t="shared" si="18"/>
        <v>2.6126885829105997</v>
      </c>
      <c r="E264" s="4">
        <f t="shared" si="19"/>
        <v>1.6200825197107724</v>
      </c>
      <c r="G264" s="4">
        <f t="shared" si="17"/>
        <v>1.0313177669070552</v>
      </c>
    </row>
    <row r="265" spans="1:7" x14ac:dyDescent="0.2">
      <c r="A265" s="4">
        <f>IF('True_Odds_Calculator_2-way'!A266="","",'True_Odds_Calculator_2-way'!A266)</f>
        <v>1.93</v>
      </c>
      <c r="B265" s="4">
        <f>IF('True_Odds_Calculator_2-way'!B266="","",'True_Odds_Calculator_2-way'!B266)</f>
        <v>1.98</v>
      </c>
      <c r="C265" s="4">
        <f t="shared" si="16"/>
        <v>2.3185220076411994E-2</v>
      </c>
      <c r="D265" s="4">
        <f t="shared" si="18"/>
        <v>1.974169551066798</v>
      </c>
      <c r="E265" s="4">
        <f t="shared" si="19"/>
        <v>2.0265153523890338</v>
      </c>
      <c r="G265" s="4">
        <f t="shared" si="17"/>
        <v>1.023185220076412</v>
      </c>
    </row>
    <row r="266" spans="1:7" x14ac:dyDescent="0.2">
      <c r="A266" s="4">
        <f>IF('True_Odds_Calculator_2-way'!A267="","",'True_Odds_Calculator_2-way'!A267)</f>
        <v>2.72</v>
      </c>
      <c r="B266" s="4">
        <f>IF('True_Odds_Calculator_2-way'!B267="","",'True_Odds_Calculator_2-way'!B267)</f>
        <v>1.51</v>
      </c>
      <c r="C266" s="4">
        <f t="shared" si="16"/>
        <v>2.9898714452668562E-2</v>
      </c>
      <c r="D266" s="4">
        <f t="shared" si="18"/>
        <v>2.8352892447880715</v>
      </c>
      <c r="E266" s="4">
        <f t="shared" si="19"/>
        <v>1.544873241555706</v>
      </c>
      <c r="G266" s="4">
        <f t="shared" si="17"/>
        <v>1.0298987144526686</v>
      </c>
    </row>
    <row r="267" spans="1:7" x14ac:dyDescent="0.2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1.98</v>
      </c>
      <c r="C267" s="4">
        <f t="shared" si="16"/>
        <v>2.3185220076411994E-2</v>
      </c>
      <c r="D267" s="4">
        <f t="shared" si="18"/>
        <v>1.974169551066798</v>
      </c>
      <c r="E267" s="4">
        <f t="shared" si="19"/>
        <v>2.0265153523890338</v>
      </c>
      <c r="G267" s="4">
        <f t="shared" si="17"/>
        <v>1.023185220076412</v>
      </c>
    </row>
    <row r="268" spans="1:7" x14ac:dyDescent="0.2">
      <c r="A268" s="4">
        <f>IF('True_Odds_Calculator_2-way'!A269="","",'True_Odds_Calculator_2-way'!A269)</f>
        <v>1.7</v>
      </c>
      <c r="B268" s="4">
        <f>IF('True_Odds_Calculator_2-way'!B269="","",'True_Odds_Calculator_2-way'!B269)</f>
        <v>2.2599999999999998</v>
      </c>
      <c r="C268" s="4">
        <f t="shared" si="16"/>
        <v>3.0713170223841679E-2</v>
      </c>
      <c r="D268" s="4">
        <f t="shared" si="18"/>
        <v>1.7455701953657428</v>
      </c>
      <c r="E268" s="4">
        <f t="shared" si="19"/>
        <v>2.3412553321145642</v>
      </c>
      <c r="G268" s="4">
        <f t="shared" si="17"/>
        <v>1.0307131702238417</v>
      </c>
    </row>
    <row r="269" spans="1:7" x14ac:dyDescent="0.2">
      <c r="A269" s="4">
        <f>IF('True_Odds_Calculator_2-way'!A270="","",'True_Odds_Calculator_2-way'!A270)</f>
        <v>1.41</v>
      </c>
      <c r="B269" s="4">
        <f>IF('True_Odds_Calculator_2-way'!B270="","",'True_Odds_Calculator_2-way'!B270)</f>
        <v>3.05</v>
      </c>
      <c r="C269" s="4">
        <f t="shared" si="16"/>
        <v>3.7088710615044818E-2</v>
      </c>
      <c r="D269" s="4">
        <f t="shared" si="18"/>
        <v>1.4478579244171366</v>
      </c>
      <c r="E269" s="4">
        <f t="shared" si="19"/>
        <v>3.2328509678631834</v>
      </c>
      <c r="G269" s="4">
        <f t="shared" si="17"/>
        <v>1.0370887106150448</v>
      </c>
    </row>
    <row r="270" spans="1:7" x14ac:dyDescent="0.2">
      <c r="A270" s="4">
        <f>IF('True_Odds_Calculator_2-way'!A271="","",'True_Odds_Calculator_2-way'!A271)</f>
        <v>1.95</v>
      </c>
      <c r="B270" s="4">
        <f>IF('True_Odds_Calculator_2-way'!B271="","",'True_Odds_Calculator_2-way'!B271)</f>
        <v>1.95</v>
      </c>
      <c r="C270" s="4">
        <f t="shared" si="16"/>
        <v>2.5641025641025772E-2</v>
      </c>
      <c r="D270" s="4">
        <f t="shared" si="18"/>
        <v>2.0000000000000004</v>
      </c>
      <c r="E270" s="4">
        <f t="shared" si="19"/>
        <v>2.0000000000000004</v>
      </c>
      <c r="G270" s="4">
        <f t="shared" si="17"/>
        <v>1.0256410256410258</v>
      </c>
    </row>
    <row r="271" spans="1:7" x14ac:dyDescent="0.2">
      <c r="A271" s="4">
        <f>IF('True_Odds_Calculator_2-way'!A272="","",'True_Odds_Calculator_2-way'!A272)</f>
        <v>1.91</v>
      </c>
      <c r="B271" s="4">
        <f>IF('True_Odds_Calculator_2-way'!B272="","",'True_Odds_Calculator_2-way'!B272)</f>
        <v>1.99</v>
      </c>
      <c r="C271" s="4">
        <f t="shared" si="16"/>
        <v>2.6072772238153963E-2</v>
      </c>
      <c r="D271" s="4">
        <f t="shared" si="18"/>
        <v>1.9587724496895047</v>
      </c>
      <c r="E271" s="4">
        <f t="shared" si="19"/>
        <v>2.0430003493778384</v>
      </c>
      <c r="G271" s="4">
        <f t="shared" si="17"/>
        <v>1.026072772238154</v>
      </c>
    </row>
    <row r="272" spans="1:7" x14ac:dyDescent="0.2">
      <c r="A272" s="4">
        <f>IF('True_Odds_Calculator_2-way'!A273="","",'True_Odds_Calculator_2-way'!A273)</f>
        <v>1.83</v>
      </c>
      <c r="B272" s="4">
        <f>IF('True_Odds_Calculator_2-way'!B273="","",'True_Odds_Calculator_2-way'!B273)</f>
        <v>2.0699999999999998</v>
      </c>
      <c r="C272" s="4">
        <f t="shared" si="16"/>
        <v>2.9539874871307603E-2</v>
      </c>
      <c r="D272" s="4">
        <f t="shared" si="18"/>
        <v>1.8808371192373576</v>
      </c>
      <c r="E272" s="4">
        <f t="shared" si="19"/>
        <v>2.1352836729517204</v>
      </c>
      <c r="G272" s="4">
        <f t="shared" si="17"/>
        <v>1.0295398748713076</v>
      </c>
    </row>
    <row r="273" spans="1:7" x14ac:dyDescent="0.2">
      <c r="A273" s="4">
        <f>IF('True_Odds_Calculator_2-way'!A274="","",'True_Odds_Calculator_2-way'!A274)</f>
        <v>2.15</v>
      </c>
      <c r="B273" s="4">
        <f>IF('True_Odds_Calculator_2-way'!B274="","",'True_Odds_Calculator_2-way'!B274)</f>
        <v>1.78</v>
      </c>
      <c r="C273" s="4">
        <f t="shared" si="16"/>
        <v>2.6914031878756184E-2</v>
      </c>
      <c r="D273" s="4">
        <f t="shared" si="18"/>
        <v>2.2140584321666186</v>
      </c>
      <c r="E273" s="4">
        <f t="shared" si="19"/>
        <v>1.8236835835120324</v>
      </c>
      <c r="G273" s="4">
        <f t="shared" si="17"/>
        <v>1.0269140318787562</v>
      </c>
    </row>
    <row r="274" spans="1:7" x14ac:dyDescent="0.2">
      <c r="A274" s="4">
        <f>IF('True_Odds_Calculator_2-way'!A275="","",'True_Odds_Calculator_2-way'!A275)</f>
        <v>1.88</v>
      </c>
      <c r="B274" s="4">
        <f>IF('True_Odds_Calculator_2-way'!B275="","",'True_Odds_Calculator_2-way'!B275)</f>
        <v>2.04</v>
      </c>
      <c r="C274" s="4">
        <f t="shared" si="16"/>
        <v>2.2110972048393851E-2</v>
      </c>
      <c r="D274" s="4">
        <f t="shared" si="18"/>
        <v>1.9199038846615937</v>
      </c>
      <c r="E274" s="4">
        <f t="shared" si="19"/>
        <v>2.087070091423596</v>
      </c>
      <c r="G274" s="4">
        <f t="shared" si="17"/>
        <v>1.0221109720483939</v>
      </c>
    </row>
    <row r="275" spans="1:7" x14ac:dyDescent="0.2">
      <c r="A275" s="4">
        <f>IF('True_Odds_Calculator_2-way'!A276="","",'True_Odds_Calculator_2-way'!A276)</f>
        <v>2.13</v>
      </c>
      <c r="B275" s="4">
        <f>IF('True_Odds_Calculator_2-way'!B276="","",'True_Odds_Calculator_2-way'!B276)</f>
        <v>1.78</v>
      </c>
      <c r="C275" s="4">
        <f t="shared" si="16"/>
        <v>3.128132088410629E-2</v>
      </c>
      <c r="D275" s="4">
        <f t="shared" si="18"/>
        <v>2.2034055907479515</v>
      </c>
      <c r="E275" s="4">
        <f t="shared" si="19"/>
        <v>1.8309750325976726</v>
      </c>
      <c r="G275" s="4">
        <f t="shared" si="17"/>
        <v>1.0312813208841063</v>
      </c>
    </row>
    <row r="276" spans="1:7" x14ac:dyDescent="0.2">
      <c r="A276" s="4">
        <f>IF('True_Odds_Calculator_2-way'!A277="","",'True_Odds_Calculator_2-way'!A277)</f>
        <v>1.94</v>
      </c>
      <c r="B276" s="4">
        <f>IF('True_Odds_Calculator_2-way'!B277="","",'True_Odds_Calculator_2-way'!B277)</f>
        <v>1.94</v>
      </c>
      <c r="C276" s="4">
        <f t="shared" si="16"/>
        <v>3.0927835051546504E-2</v>
      </c>
      <c r="D276" s="4">
        <f t="shared" si="18"/>
        <v>2.0000000000000004</v>
      </c>
      <c r="E276" s="4">
        <f t="shared" si="19"/>
        <v>2.0000000000000004</v>
      </c>
      <c r="G276" s="4">
        <f t="shared" si="17"/>
        <v>1.0309278350515465</v>
      </c>
    </row>
    <row r="277" spans="1:7" x14ac:dyDescent="0.2">
      <c r="A277" s="4">
        <f>IF('True_Odds_Calculator_2-way'!A278="","",'True_Odds_Calculator_2-way'!A278)</f>
        <v>2.2200000000000002</v>
      </c>
      <c r="B277" s="4">
        <f>IF('True_Odds_Calculator_2-way'!B278="","",'True_Odds_Calculator_2-way'!B278)</f>
        <v>1.71</v>
      </c>
      <c r="C277" s="4">
        <f t="shared" si="16"/>
        <v>3.5245772087877381E-2</v>
      </c>
      <c r="D277" s="4">
        <f t="shared" si="18"/>
        <v>2.3103888990323171</v>
      </c>
      <c r="E277" s="4">
        <f t="shared" si="19"/>
        <v>1.7631322279503969</v>
      </c>
      <c r="G277" s="4">
        <f t="shared" si="17"/>
        <v>1.0352457720878774</v>
      </c>
    </row>
    <row r="278" spans="1:7" x14ac:dyDescent="0.2">
      <c r="A278" s="4">
        <f>IF('True_Odds_Calculator_2-way'!A279="","",'True_Odds_Calculator_2-way'!A279)</f>
        <v>2.08</v>
      </c>
      <c r="B278" s="4">
        <f>IF('True_Odds_Calculator_2-way'!B279="","",'True_Odds_Calculator_2-way'!B279)</f>
        <v>1.81</v>
      </c>
      <c r="C278" s="4">
        <f t="shared" si="16"/>
        <v>3.3255418614534626E-2</v>
      </c>
      <c r="D278" s="4">
        <f t="shared" si="18"/>
        <v>2.1545152798443401</v>
      </c>
      <c r="E278" s="4">
        <f t="shared" si="19"/>
        <v>1.8661643699811639</v>
      </c>
      <c r="G278" s="4">
        <f t="shared" si="17"/>
        <v>1.0332554186145346</v>
      </c>
    </row>
    <row r="279" spans="1:7" x14ac:dyDescent="0.2">
      <c r="A279" s="4">
        <f>IF('True_Odds_Calculator_2-way'!A280="","",'True_Odds_Calculator_2-way'!A280)</f>
        <v>2.2400000000000002</v>
      </c>
      <c r="B279" s="4">
        <f>IF('True_Odds_Calculator_2-way'!B280="","",'True_Odds_Calculator_2-way'!B280)</f>
        <v>1.69</v>
      </c>
      <c r="C279" s="4">
        <f t="shared" si="16"/>
        <v>3.8144547759932479E-2</v>
      </c>
      <c r="D279" s="4">
        <f t="shared" si="18"/>
        <v>2.3399678575843743</v>
      </c>
      <c r="E279" s="4">
        <f t="shared" si="19"/>
        <v>1.7462865578005351</v>
      </c>
      <c r="G279" s="4">
        <f t="shared" si="17"/>
        <v>1.0381445477599325</v>
      </c>
    </row>
    <row r="280" spans="1:7" x14ac:dyDescent="0.2">
      <c r="A280" s="4">
        <f>IF('True_Odds_Calculator_2-way'!A281="","",'True_Odds_Calculator_2-way'!A281)</f>
        <v>1.7</v>
      </c>
      <c r="B280" s="4">
        <f>IF('True_Odds_Calculator_2-way'!B281="","",'True_Odds_Calculator_2-way'!B281)</f>
        <v>2.21</v>
      </c>
      <c r="C280" s="4">
        <f t="shared" si="16"/>
        <v>4.0723981900452566E-2</v>
      </c>
      <c r="D280" s="4">
        <f t="shared" si="18"/>
        <v>1.760956175298805</v>
      </c>
      <c r="E280" s="4">
        <f t="shared" si="19"/>
        <v>2.3141361256544504</v>
      </c>
      <c r="G280" s="4">
        <f t="shared" si="17"/>
        <v>1.0407239819004526</v>
      </c>
    </row>
    <row r="281" spans="1:7" x14ac:dyDescent="0.2">
      <c r="A281" s="4">
        <f>IF('True_Odds_Calculator_2-way'!A282="","",'True_Odds_Calculator_2-way'!A282)</f>
        <v>2.25</v>
      </c>
      <c r="B281" s="4">
        <f>IF('True_Odds_Calculator_2-way'!B282="","",'True_Odds_Calculator_2-way'!B282)</f>
        <v>1.68</v>
      </c>
      <c r="C281" s="4">
        <f t="shared" si="16"/>
        <v>3.9682539682539542E-2</v>
      </c>
      <c r="D281" s="4">
        <f t="shared" si="18"/>
        <v>2.3551401869158877</v>
      </c>
      <c r="E281" s="4">
        <f t="shared" si="19"/>
        <v>1.7379310344827583</v>
      </c>
      <c r="G281" s="4">
        <f t="shared" si="17"/>
        <v>1.0396825396825395</v>
      </c>
    </row>
    <row r="282" spans="1:7" x14ac:dyDescent="0.2">
      <c r="A282" s="4">
        <f>IF('True_Odds_Calculator_2-way'!A283="","",'True_Odds_Calculator_2-way'!A283)</f>
        <v>2.0499999999999998</v>
      </c>
      <c r="B282" s="4">
        <f>IF('True_Odds_Calculator_2-way'!B283="","",'True_Odds_Calculator_2-way'!B283)</f>
        <v>1.86</v>
      </c>
      <c r="C282" s="4">
        <f t="shared" si="16"/>
        <v>2.5439286650930981E-2</v>
      </c>
      <c r="D282" s="4">
        <f t="shared" si="18"/>
        <v>2.1048854540436102</v>
      </c>
      <c r="E282" s="4">
        <f t="shared" si="19"/>
        <v>1.905071196602548</v>
      </c>
      <c r="G282" s="4">
        <f t="shared" si="17"/>
        <v>1.025439286650931</v>
      </c>
    </row>
    <row r="283" spans="1:7" x14ac:dyDescent="0.2">
      <c r="A283" s="4">
        <f>IF('True_Odds_Calculator_2-way'!A284="","",'True_Odds_Calculator_2-way'!A284)</f>
        <v>2.0099999999999998</v>
      </c>
      <c r="B283" s="4">
        <f>IF('True_Odds_Calculator_2-way'!B284="","",'True_Odds_Calculator_2-way'!B284)</f>
        <v>1.9</v>
      </c>
      <c r="C283" s="4">
        <f t="shared" si="16"/>
        <v>2.3828227284629522E-2</v>
      </c>
      <c r="D283" s="4">
        <f t="shared" si="18"/>
        <v>2.05931517929361</v>
      </c>
      <c r="E283" s="4">
        <f t="shared" si="19"/>
        <v>1.9440061084245355</v>
      </c>
      <c r="G283" s="4">
        <f t="shared" si="17"/>
        <v>1.0238282272846295</v>
      </c>
    </row>
    <row r="284" spans="1:7" x14ac:dyDescent="0.2">
      <c r="A284" s="4">
        <f>IF('True_Odds_Calculator_2-way'!A285="","",'True_Odds_Calculator_2-way'!A285)</f>
        <v>1.83</v>
      </c>
      <c r="B284" s="4">
        <f>IF('True_Odds_Calculator_2-way'!B285="","",'True_Odds_Calculator_2-way'!B285)</f>
        <v>2.0699999999999998</v>
      </c>
      <c r="C284" s="4">
        <f t="shared" si="16"/>
        <v>2.9539874871307603E-2</v>
      </c>
      <c r="D284" s="4">
        <f t="shared" si="18"/>
        <v>1.8808371192373576</v>
      </c>
      <c r="E284" s="4">
        <f t="shared" si="19"/>
        <v>2.1352836729517204</v>
      </c>
      <c r="G284" s="4">
        <f t="shared" si="17"/>
        <v>1.0295398748713076</v>
      </c>
    </row>
    <row r="285" spans="1:7" x14ac:dyDescent="0.2">
      <c r="A285" s="4">
        <f>IF('True_Odds_Calculator_2-way'!A286="","",'True_Odds_Calculator_2-way'!A286)</f>
        <v>1.52</v>
      </c>
      <c r="B285" s="4">
        <f>IF('True_Odds_Calculator_2-way'!B286="","",'True_Odds_Calculator_2-way'!B286)</f>
        <v>2.67</v>
      </c>
      <c r="C285" s="4">
        <f t="shared" si="16"/>
        <v>3.2426572048097846E-2</v>
      </c>
      <c r="D285" s="4">
        <f t="shared" si="18"/>
        <v>1.5584056524076493</v>
      </c>
      <c r="E285" s="4">
        <f t="shared" si="19"/>
        <v>2.7908128180442859</v>
      </c>
      <c r="G285" s="4">
        <f t="shared" si="17"/>
        <v>1.0324265720480978</v>
      </c>
    </row>
    <row r="286" spans="1:7" x14ac:dyDescent="0.2">
      <c r="A286" s="4">
        <f>IF('True_Odds_Calculator_2-way'!A287="","",'True_Odds_Calculator_2-way'!A287)</f>
        <v>1.76</v>
      </c>
      <c r="B286" s="4">
        <f>IF('True_Odds_Calculator_2-way'!B287="","",'True_Odds_Calculator_2-way'!B287)</f>
        <v>2.12</v>
      </c>
      <c r="C286" s="4">
        <f t="shared" si="16"/>
        <v>3.9879931389365408E-2</v>
      </c>
      <c r="D286" s="4">
        <f t="shared" si="18"/>
        <v>1.8240125146656239</v>
      </c>
      <c r="E286" s="4">
        <f t="shared" si="19"/>
        <v>2.213573801613669</v>
      </c>
      <c r="G286" s="4">
        <f t="shared" si="17"/>
        <v>1.0398799313893654</v>
      </c>
    </row>
    <row r="287" spans="1:7" x14ac:dyDescent="0.2">
      <c r="A287" s="4">
        <f>IF('True_Odds_Calculator_2-way'!A288="","",'True_Odds_Calculator_2-way'!A288)</f>
        <v>1.78</v>
      </c>
      <c r="B287" s="4">
        <f>IF('True_Odds_Calculator_2-way'!B288="","",'True_Odds_Calculator_2-way'!B288)</f>
        <v>2.1</v>
      </c>
      <c r="C287" s="4">
        <f t="shared" si="16"/>
        <v>3.7988228999465079E-2</v>
      </c>
      <c r="D287" s="4">
        <f t="shared" si="18"/>
        <v>1.8422868408082802</v>
      </c>
      <c r="E287" s="4">
        <f t="shared" si="19"/>
        <v>2.1872440023405506</v>
      </c>
      <c r="G287" s="4">
        <f t="shared" si="17"/>
        <v>1.0379882289994651</v>
      </c>
    </row>
    <row r="288" spans="1:7" x14ac:dyDescent="0.2">
      <c r="A288" s="4">
        <f>IF('True_Odds_Calculator_2-way'!A289="","",'True_Odds_Calculator_2-way'!A289)</f>
        <v>1.78</v>
      </c>
      <c r="B288" s="4">
        <f>IF('True_Odds_Calculator_2-way'!B289="","",'True_Odds_Calculator_2-way'!B289)</f>
        <v>2.12</v>
      </c>
      <c r="C288" s="4">
        <f t="shared" si="16"/>
        <v>3.3495866016535869E-2</v>
      </c>
      <c r="D288" s="4">
        <f t="shared" si="18"/>
        <v>1.8346946713341112</v>
      </c>
      <c r="E288" s="4">
        <f t="shared" si="19"/>
        <v>2.1980428704566637</v>
      </c>
      <c r="G288" s="4">
        <f t="shared" si="17"/>
        <v>1.0334958660165359</v>
      </c>
    </row>
    <row r="289" spans="1:7" x14ac:dyDescent="0.2">
      <c r="A289" s="4">
        <f>IF('True_Odds_Calculator_2-way'!A290="","",'True_Odds_Calculator_2-way'!A290)</f>
        <v>2.04</v>
      </c>
      <c r="B289" s="4">
        <f>IF('True_Odds_Calculator_2-way'!B290="","",'True_Odds_Calculator_2-way'!B290)</f>
        <v>1.84</v>
      </c>
      <c r="C289" s="4">
        <f t="shared" si="16"/>
        <v>3.3674339300937772E-2</v>
      </c>
      <c r="D289" s="4">
        <f t="shared" si="18"/>
        <v>2.1125619090499774</v>
      </c>
      <c r="E289" s="4">
        <f t="shared" si="19"/>
        <v>1.8988263860785108</v>
      </c>
      <c r="G289" s="4">
        <f t="shared" si="17"/>
        <v>1.0336743393009378</v>
      </c>
    </row>
    <row r="290" spans="1:7" x14ac:dyDescent="0.2">
      <c r="A290" s="4">
        <f>IF('True_Odds_Calculator_2-way'!A291="","",'True_Odds_Calculator_2-way'!A291)</f>
        <v>2.0099999999999998</v>
      </c>
      <c r="B290" s="4">
        <f>IF('True_Odds_Calculator_2-way'!B291="","",'True_Odds_Calculator_2-way'!B291)</f>
        <v>1.89</v>
      </c>
      <c r="C290" s="4">
        <f t="shared" si="16"/>
        <v>2.6612966911474523E-2</v>
      </c>
      <c r="D290" s="4">
        <f t="shared" si="18"/>
        <v>2.065236891462122</v>
      </c>
      <c r="E290" s="4">
        <f t="shared" si="19"/>
        <v>1.9387583250401901</v>
      </c>
      <c r="G290" s="4">
        <f t="shared" si="17"/>
        <v>1.0266129669114745</v>
      </c>
    </row>
    <row r="291" spans="1:7" x14ac:dyDescent="0.2">
      <c r="A291" s="4">
        <f>IF('True_Odds_Calculator_2-way'!A292="","",'True_Odds_Calculator_2-way'!A292)</f>
        <v>1.67</v>
      </c>
      <c r="B291" s="4">
        <f>IF('True_Odds_Calculator_2-way'!B292="","",'True_Odds_Calculator_2-way'!B292)</f>
        <v>2.2999999999999998</v>
      </c>
      <c r="C291" s="4">
        <f t="shared" si="16"/>
        <v>3.3585003905233002E-2</v>
      </c>
      <c r="D291" s="4">
        <f t="shared" si="18"/>
        <v>1.7181838514873629</v>
      </c>
      <c r="E291" s="4">
        <f t="shared" si="19"/>
        <v>2.3924011211460603</v>
      </c>
      <c r="G291" s="4">
        <f t="shared" si="17"/>
        <v>1.033585003905233</v>
      </c>
    </row>
    <row r="292" spans="1:7" x14ac:dyDescent="0.2">
      <c r="A292" s="4">
        <f>IF('True_Odds_Calculator_2-way'!A293="","",'True_Odds_Calculator_2-way'!A293)</f>
        <v>1.86</v>
      </c>
      <c r="B292" s="4">
        <f>IF('True_Odds_Calculator_2-way'!B293="","",'True_Odds_Calculator_2-way'!B293)</f>
        <v>2.0299999999999998</v>
      </c>
      <c r="C292" s="4">
        <f t="shared" si="16"/>
        <v>3.0245246040574214E-2</v>
      </c>
      <c r="D292" s="4">
        <f t="shared" si="18"/>
        <v>1.9138324294186226</v>
      </c>
      <c r="E292" s="4">
        <f t="shared" si="19"/>
        <v>2.0942925287037548</v>
      </c>
      <c r="G292" s="4">
        <f t="shared" si="17"/>
        <v>1.0302452460405742</v>
      </c>
    </row>
    <row r="293" spans="1:7" x14ac:dyDescent="0.2">
      <c r="A293" s="4">
        <f>IF('True_Odds_Calculator_2-way'!A294="","",'True_Odds_Calculator_2-way'!A294)</f>
        <v>2.2200000000000002</v>
      </c>
      <c r="B293" s="4">
        <f>IF('True_Odds_Calculator_2-way'!B294="","",'True_Odds_Calculator_2-way'!B294)</f>
        <v>1.71</v>
      </c>
      <c r="C293" s="4">
        <f t="shared" si="16"/>
        <v>3.5245772087877381E-2</v>
      </c>
      <c r="D293" s="4">
        <f t="shared" si="18"/>
        <v>2.3103888990323171</v>
      </c>
      <c r="E293" s="4">
        <f t="shared" si="19"/>
        <v>1.7631322279503969</v>
      </c>
      <c r="G293" s="4">
        <f t="shared" si="17"/>
        <v>1.0352457720878774</v>
      </c>
    </row>
    <row r="294" spans="1:7" x14ac:dyDescent="0.2">
      <c r="A294" s="4">
        <f>IF('True_Odds_Calculator_2-way'!A295="","",'True_Odds_Calculator_2-way'!A295)</f>
        <v>2</v>
      </c>
      <c r="B294" s="4">
        <f>IF('True_Odds_Calculator_2-way'!B295="","",'True_Odds_Calculator_2-way'!B295)</f>
        <v>1.88</v>
      </c>
      <c r="C294" s="4">
        <f t="shared" si="16"/>
        <v>3.1914893617021267E-2</v>
      </c>
      <c r="D294" s="4">
        <f t="shared" si="18"/>
        <v>2.0659340659340657</v>
      </c>
      <c r="E294" s="4">
        <f t="shared" si="19"/>
        <v>1.9381443298969072</v>
      </c>
      <c r="G294" s="4">
        <f t="shared" si="17"/>
        <v>1.0319148936170213</v>
      </c>
    </row>
    <row r="295" spans="1:7" x14ac:dyDescent="0.2">
      <c r="A295" s="4">
        <f>IF('True_Odds_Calculator_2-way'!A296="","",'True_Odds_Calculator_2-way'!A296)</f>
        <v>2.37</v>
      </c>
      <c r="B295" s="4">
        <f>IF('True_Odds_Calculator_2-way'!B296="","",'True_Odds_Calculator_2-way'!B296)</f>
        <v>1.63</v>
      </c>
      <c r="C295" s="4">
        <f t="shared" si="16"/>
        <v>3.5437860785379582E-2</v>
      </c>
      <c r="D295" s="4">
        <f t="shared" si="18"/>
        <v>2.4738881239793793</v>
      </c>
      <c r="E295" s="4">
        <f t="shared" si="19"/>
        <v>1.6784775477395666</v>
      </c>
      <c r="G295" s="4">
        <f t="shared" si="17"/>
        <v>1.0354378607853796</v>
      </c>
    </row>
    <row r="296" spans="1:7" x14ac:dyDescent="0.2">
      <c r="A296" s="4">
        <f>IF('True_Odds_Calculator_2-way'!A297="","",'True_Odds_Calculator_2-way'!A297)</f>
        <v>2.11</v>
      </c>
      <c r="B296" s="4">
        <f>IF('True_Odds_Calculator_2-way'!B297="","",'True_Odds_Calculator_2-way'!B297)</f>
        <v>1.79</v>
      </c>
      <c r="C296" s="4">
        <f t="shared" si="16"/>
        <v>3.2592867166194583E-2</v>
      </c>
      <c r="D296" s="4">
        <f t="shared" si="18"/>
        <v>2.1851369724319478</v>
      </c>
      <c r="E296" s="4">
        <f t="shared" si="19"/>
        <v>1.8437843247333352</v>
      </c>
      <c r="G296" s="4">
        <f t="shared" si="17"/>
        <v>1.0325928671661946</v>
      </c>
    </row>
    <row r="297" spans="1:7" x14ac:dyDescent="0.2">
      <c r="A297" s="4">
        <f>IF('True_Odds_Calculator_2-way'!A298="","",'True_Odds_Calculator_2-way'!A298)</f>
        <v>2.13</v>
      </c>
      <c r="B297" s="4">
        <f>IF('True_Odds_Calculator_2-way'!B298="","",'True_Odds_Calculator_2-way'!B298)</f>
        <v>1.79</v>
      </c>
      <c r="C297" s="4">
        <f t="shared" si="16"/>
        <v>2.8142785952212312E-2</v>
      </c>
      <c r="D297" s="4">
        <f t="shared" si="18"/>
        <v>2.1958130561234772</v>
      </c>
      <c r="E297" s="4">
        <f t="shared" si="19"/>
        <v>1.8362511137332338</v>
      </c>
      <c r="G297" s="4">
        <f t="shared" si="17"/>
        <v>1.0281427859522123</v>
      </c>
    </row>
    <row r="298" spans="1:7" x14ac:dyDescent="0.2">
      <c r="A298" s="4">
        <f>IF('True_Odds_Calculator_2-way'!A299="","",'True_Odds_Calculator_2-way'!A299)</f>
        <v>2.56</v>
      </c>
      <c r="B298" s="4">
        <f>IF('True_Odds_Calculator_2-way'!B299="","",'True_Odds_Calculator_2-way'!B299)</f>
        <v>1.56</v>
      </c>
      <c r="C298" s="4">
        <f t="shared" si="16"/>
        <v>3.1650641025640969E-2</v>
      </c>
      <c r="D298" s="4">
        <f t="shared" si="18"/>
        <v>2.668091929449492</v>
      </c>
      <c r="E298" s="4">
        <f t="shared" si="19"/>
        <v>1.5994873438000641</v>
      </c>
      <c r="G298" s="4">
        <f t="shared" si="17"/>
        <v>1.031650641025641</v>
      </c>
    </row>
    <row r="299" spans="1:7" x14ac:dyDescent="0.2">
      <c r="A299" s="4">
        <f>IF('True_Odds_Calculator_2-way'!A300="","",'True_Odds_Calculator_2-way'!A300)</f>
        <v>1.63</v>
      </c>
      <c r="B299" s="4">
        <f>IF('True_Odds_Calculator_2-way'!B300="","",'True_Odds_Calculator_2-way'!B300)</f>
        <v>2.33</v>
      </c>
      <c r="C299" s="4">
        <f t="shared" si="16"/>
        <v>4.2681481871560623E-2</v>
      </c>
      <c r="D299" s="4">
        <f t="shared" si="18"/>
        <v>1.6887436359189842</v>
      </c>
      <c r="E299" s="4">
        <f t="shared" si="19"/>
        <v>2.4519190419316312</v>
      </c>
      <c r="G299" s="4">
        <f t="shared" si="17"/>
        <v>1.0426814818715606</v>
      </c>
    </row>
    <row r="300" spans="1:7" x14ac:dyDescent="0.2">
      <c r="A300" s="4">
        <f>IF('True_Odds_Calculator_2-way'!A301="","",'True_Odds_Calculator_2-way'!A301)</f>
        <v>1.76</v>
      </c>
      <c r="B300" s="4">
        <f>IF('True_Odds_Calculator_2-way'!B301="","",'True_Odds_Calculator_2-way'!B301)</f>
        <v>2.11</v>
      </c>
      <c r="C300" s="4">
        <f t="shared" si="16"/>
        <v>4.2115467470917878E-2</v>
      </c>
      <c r="D300" s="4">
        <f t="shared" si="18"/>
        <v>1.8277389506841228</v>
      </c>
      <c r="E300" s="4">
        <f t="shared" si="19"/>
        <v>2.208110357949816</v>
      </c>
      <c r="G300" s="4">
        <f t="shared" si="17"/>
        <v>1.0421154674709179</v>
      </c>
    </row>
    <row r="301" spans="1:7" x14ac:dyDescent="0.2">
      <c r="A301" s="4">
        <f>IF('True_Odds_Calculator_2-way'!A302="","",'True_Odds_Calculator_2-way'!A302)</f>
        <v>1.91</v>
      </c>
      <c r="B301" s="4">
        <f>IF('True_Odds_Calculator_2-way'!B302="","",'True_Odds_Calculator_2-way'!B302)</f>
        <v>1.94</v>
      </c>
      <c r="C301" s="4">
        <f t="shared" si="16"/>
        <v>3.9024126949857019E-2</v>
      </c>
      <c r="D301" s="4">
        <f t="shared" si="18"/>
        <v>1.98393746319002</v>
      </c>
      <c r="E301" s="4">
        <f t="shared" si="19"/>
        <v>2.0163247537682976</v>
      </c>
      <c r="G301" s="4">
        <f t="shared" si="17"/>
        <v>1.039024126949857</v>
      </c>
    </row>
    <row r="302" spans="1:7" x14ac:dyDescent="0.2">
      <c r="A302" s="4">
        <f>IF('True_Odds_Calculator_2-way'!A303="","",'True_Odds_Calculator_2-way'!A303)</f>
        <v>1.49</v>
      </c>
      <c r="B302" s="4">
        <f>IF('True_Odds_Calculator_2-way'!B303="","",'True_Odds_Calculator_2-way'!B303)</f>
        <v>2.77</v>
      </c>
      <c r="C302" s="4">
        <f t="shared" si="16"/>
        <v>3.2151769922225348E-2</v>
      </c>
      <c r="D302" s="4">
        <f t="shared" si="18"/>
        <v>1.5265659386385075</v>
      </c>
      <c r="E302" s="4">
        <f t="shared" si="19"/>
        <v>2.8990973905103088</v>
      </c>
      <c r="G302" s="4">
        <f t="shared" si="17"/>
        <v>1.0321517699222253</v>
      </c>
    </row>
    <row r="303" spans="1:7" x14ac:dyDescent="0.2">
      <c r="A303" s="4">
        <f>IF('True_Odds_Calculator_2-way'!A304="","",'True_Odds_Calculator_2-way'!A304)</f>
        <v>1.72</v>
      </c>
      <c r="B303" s="4">
        <f>IF('True_Odds_Calculator_2-way'!B304="","",'True_Odds_Calculator_2-way'!B304)</f>
        <v>2.2200000000000002</v>
      </c>
      <c r="C303" s="4">
        <f t="shared" si="16"/>
        <v>3.1845799287659737E-2</v>
      </c>
      <c r="D303" s="4">
        <f t="shared" si="18"/>
        <v>1.7684327528714336</v>
      </c>
      <c r="E303" s="4">
        <f t="shared" si="19"/>
        <v>2.3013500482160079</v>
      </c>
      <c r="G303" s="4">
        <f t="shared" si="17"/>
        <v>1.0318457992876597</v>
      </c>
    </row>
    <row r="304" spans="1:7" x14ac:dyDescent="0.2">
      <c r="A304" s="4">
        <f>IF('True_Odds_Calculator_2-way'!A305="","",'True_Odds_Calculator_2-way'!A305)</f>
        <v>2.15</v>
      </c>
      <c r="B304" s="4">
        <f>IF('True_Odds_Calculator_2-way'!B305="","",'True_Odds_Calculator_2-way'!B305)</f>
        <v>1.77</v>
      </c>
      <c r="C304" s="4">
        <f t="shared" si="16"/>
        <v>3.0088030482196881E-2</v>
      </c>
      <c r="D304" s="4">
        <f t="shared" si="18"/>
        <v>2.2218654211064077</v>
      </c>
      <c r="E304" s="4">
        <f t="shared" si="19"/>
        <v>1.8184207382630511</v>
      </c>
      <c r="G304" s="4">
        <f t="shared" si="17"/>
        <v>1.0300880304821969</v>
      </c>
    </row>
    <row r="305" spans="1:7" x14ac:dyDescent="0.2">
      <c r="A305" s="4">
        <f>IF('True_Odds_Calculator_2-way'!A306="","",'True_Odds_Calculator_2-way'!A306)</f>
        <v>1.68</v>
      </c>
      <c r="B305" s="4">
        <f>IF('True_Odds_Calculator_2-way'!B306="","",'True_Odds_Calculator_2-way'!B306)</f>
        <v>2.31</v>
      </c>
      <c r="C305" s="4">
        <f t="shared" si="16"/>
        <v>2.813852813852824E-2</v>
      </c>
      <c r="D305" s="4">
        <f t="shared" si="18"/>
        <v>1.7206703910614525</v>
      </c>
      <c r="E305" s="4">
        <f t="shared" si="19"/>
        <v>2.3875968992248064</v>
      </c>
      <c r="G305" s="4">
        <f t="shared" si="17"/>
        <v>1.0281385281385282</v>
      </c>
    </row>
    <row r="306" spans="1:7" x14ac:dyDescent="0.2">
      <c r="A306" s="4">
        <f>IF('True_Odds_Calculator_2-way'!A307="","",'True_Odds_Calculator_2-way'!A307)</f>
        <v>1.73</v>
      </c>
      <c r="B306" s="4">
        <f>IF('True_Odds_Calculator_2-way'!B307="","",'True_Odds_Calculator_2-way'!B307)</f>
        <v>2.21</v>
      </c>
      <c r="C306" s="4">
        <f t="shared" si="16"/>
        <v>3.0523369863730387E-2</v>
      </c>
      <c r="D306" s="4">
        <f t="shared" si="18"/>
        <v>1.7769153905142565</v>
      </c>
      <c r="E306" s="4">
        <f t="shared" si="19"/>
        <v>2.2871414470732514</v>
      </c>
      <c r="G306" s="4">
        <f t="shared" si="17"/>
        <v>1.0305233698637304</v>
      </c>
    </row>
    <row r="307" spans="1:7" x14ac:dyDescent="0.2">
      <c r="A307" s="4">
        <f>IF('True_Odds_Calculator_2-way'!A308="","",'True_Odds_Calculator_2-way'!A308)</f>
        <v>1.34</v>
      </c>
      <c r="B307" s="4">
        <f>IF('True_Odds_Calculator_2-way'!B308="","",'True_Odds_Calculator_2-way'!B308)</f>
        <v>3.49</v>
      </c>
      <c r="C307" s="4">
        <f t="shared" si="16"/>
        <v>3.2801608005815996E-2</v>
      </c>
      <c r="D307" s="4">
        <f t="shared" si="18"/>
        <v>1.3701110362405882</v>
      </c>
      <c r="E307" s="4">
        <f t="shared" si="19"/>
        <v>3.7018918704979016</v>
      </c>
      <c r="G307" s="4">
        <f t="shared" si="17"/>
        <v>1.032801608005816</v>
      </c>
    </row>
    <row r="308" spans="1:7" x14ac:dyDescent="0.2">
      <c r="A308" s="4">
        <f>IF('True_Odds_Calculator_2-way'!A309="","",'True_Odds_Calculator_2-way'!A309)</f>
        <v>1.82</v>
      </c>
      <c r="B308" s="4">
        <f>IF('True_Odds_Calculator_2-way'!B309="","",'True_Odds_Calculator_2-way'!B309)</f>
        <v>2.0699999999999998</v>
      </c>
      <c r="C308" s="4">
        <f t="shared" si="16"/>
        <v>3.2542336890162948E-2</v>
      </c>
      <c r="D308" s="4">
        <f t="shared" si="18"/>
        <v>1.8755413949320454</v>
      </c>
      <c r="E308" s="4">
        <f t="shared" si="19"/>
        <v>2.1421504520384373</v>
      </c>
      <c r="G308" s="4">
        <f t="shared" si="17"/>
        <v>1.0325423368901629</v>
      </c>
    </row>
    <row r="309" spans="1:7" x14ac:dyDescent="0.2">
      <c r="A309" s="4">
        <f>IF('True_Odds_Calculator_2-way'!A310="","",'True_Odds_Calculator_2-way'!A310)</f>
        <v>1.79</v>
      </c>
      <c r="B309" s="4">
        <f>IF('True_Odds_Calculator_2-way'!B310="","",'True_Odds_Calculator_2-way'!B310)</f>
        <v>2.1</v>
      </c>
      <c r="C309" s="4">
        <f t="shared" si="16"/>
        <v>3.4849694067571102E-2</v>
      </c>
      <c r="D309" s="4">
        <f t="shared" si="18"/>
        <v>1.8476284099287292</v>
      </c>
      <c r="E309" s="4">
        <f t="shared" si="19"/>
        <v>2.1797622499275153</v>
      </c>
      <c r="G309" s="4">
        <f t="shared" si="17"/>
        <v>1.0348496940675711</v>
      </c>
    </row>
    <row r="310" spans="1:7" x14ac:dyDescent="0.2">
      <c r="A310" s="4">
        <f>IF('True_Odds_Calculator_2-way'!A311="","",'True_Odds_Calculator_2-way'!A311)</f>
        <v>1.64</v>
      </c>
      <c r="B310" s="4">
        <f>IF('True_Odds_Calculator_2-way'!B311="","",'True_Odds_Calculator_2-way'!B311)</f>
        <v>2.36</v>
      </c>
      <c r="C310" s="4">
        <f t="shared" si="16"/>
        <v>3.3484911120297722E-2</v>
      </c>
      <c r="D310" s="4">
        <f t="shared" si="18"/>
        <v>1.6863018473335656</v>
      </c>
      <c r="E310" s="4">
        <f t="shared" si="19"/>
        <v>2.4570848146267141</v>
      </c>
      <c r="G310" s="4">
        <f t="shared" si="17"/>
        <v>1.0334849111202977</v>
      </c>
    </row>
    <row r="311" spans="1:7" x14ac:dyDescent="0.2">
      <c r="A311" s="4">
        <f>IF('True_Odds_Calculator_2-way'!A312="","",'True_Odds_Calculator_2-way'!A312)</f>
        <v>2.0099999999999998</v>
      </c>
      <c r="B311" s="4">
        <f>IF('True_Odds_Calculator_2-way'!B312="","",'True_Odds_Calculator_2-way'!B312)</f>
        <v>1.9</v>
      </c>
      <c r="C311" s="4">
        <f t="shared" si="16"/>
        <v>2.3828227284629522E-2</v>
      </c>
      <c r="D311" s="4">
        <f t="shared" si="18"/>
        <v>2.05931517929361</v>
      </c>
      <c r="E311" s="4">
        <f t="shared" si="19"/>
        <v>1.9440061084245355</v>
      </c>
      <c r="G311" s="4">
        <f t="shared" si="17"/>
        <v>1.0238282272846295</v>
      </c>
    </row>
    <row r="312" spans="1:7" x14ac:dyDescent="0.2">
      <c r="A312" s="4">
        <f>IF('True_Odds_Calculator_2-way'!A313="","",'True_Odds_Calculator_2-way'!A313)</f>
        <v>2.34</v>
      </c>
      <c r="B312" s="4">
        <f>IF('True_Odds_Calculator_2-way'!B313="","",'True_Odds_Calculator_2-way'!B313)</f>
        <v>1.66</v>
      </c>
      <c r="C312" s="4">
        <f t="shared" si="16"/>
        <v>2.9760065904644417E-2</v>
      </c>
      <c r="D312" s="4">
        <f t="shared" si="18"/>
        <v>2.4244164274123086</v>
      </c>
      <c r="E312" s="4">
        <f t="shared" si="19"/>
        <v>1.7020418894049603</v>
      </c>
      <c r="G312" s="4">
        <f t="shared" si="17"/>
        <v>1.0297600659046444</v>
      </c>
    </row>
    <row r="313" spans="1:7" x14ac:dyDescent="0.2">
      <c r="A313" s="4">
        <f>IF('True_Odds_Calculator_2-way'!A314="","",'True_Odds_Calculator_2-way'!A314)</f>
        <v>2.1800000000000002</v>
      </c>
      <c r="B313" s="4">
        <f>IF('True_Odds_Calculator_2-way'!B314="","",'True_Odds_Calculator_2-way'!B314)</f>
        <v>1.75</v>
      </c>
      <c r="C313" s="4">
        <f t="shared" si="16"/>
        <v>3.0144167758846541E-2</v>
      </c>
      <c r="D313" s="4">
        <f t="shared" si="18"/>
        <v>2.2540620384047267</v>
      </c>
      <c r="E313" s="4">
        <f t="shared" si="19"/>
        <v>1.797408716136631</v>
      </c>
      <c r="G313" s="4">
        <f t="shared" si="17"/>
        <v>1.0301441677588465</v>
      </c>
    </row>
    <row r="314" spans="1:7" x14ac:dyDescent="0.2">
      <c r="A314" s="4">
        <f>IF('True_Odds_Calculator_2-way'!A315="","",'True_Odds_Calculator_2-way'!A315)</f>
        <v>2.2599999999999998</v>
      </c>
      <c r="B314" s="4">
        <f>IF('True_Odds_Calculator_2-way'!B315="","",'True_Odds_Calculator_2-way'!B315)</f>
        <v>1.7</v>
      </c>
      <c r="C314" s="4">
        <f t="shared" si="16"/>
        <v>3.0713170223841679E-2</v>
      </c>
      <c r="D314" s="4">
        <f t="shared" si="18"/>
        <v>2.3412553321145642</v>
      </c>
      <c r="E314" s="4">
        <f t="shared" si="19"/>
        <v>1.7455701953657428</v>
      </c>
      <c r="G314" s="4">
        <f t="shared" si="17"/>
        <v>1.0307131702238417</v>
      </c>
    </row>
    <row r="315" spans="1:7" x14ac:dyDescent="0.2">
      <c r="A315" s="4">
        <f>IF('True_Odds_Calculator_2-way'!A316="","",'True_Odds_Calculator_2-way'!A316)</f>
        <v>2.5099999999999998</v>
      </c>
      <c r="B315" s="4">
        <f>IF('True_Odds_Calculator_2-way'!B316="","",'True_Odds_Calculator_2-way'!B316)</f>
        <v>1.57</v>
      </c>
      <c r="C315" s="4">
        <f t="shared" si="16"/>
        <v>3.5349049661227649E-2</v>
      </c>
      <c r="D315" s="4">
        <f t="shared" si="18"/>
        <v>2.6265204785550034</v>
      </c>
      <c r="E315" s="4">
        <f t="shared" si="19"/>
        <v>1.6148093511176675</v>
      </c>
      <c r="G315" s="4">
        <f t="shared" si="17"/>
        <v>1.0353490496612276</v>
      </c>
    </row>
    <row r="316" spans="1:7" x14ac:dyDescent="0.2">
      <c r="A316" s="4">
        <f>IF('True_Odds_Calculator_2-way'!A317="","",'True_Odds_Calculator_2-way'!A317)</f>
        <v>2.44</v>
      </c>
      <c r="B316" s="4">
        <f>IF('True_Odds_Calculator_2-way'!B317="","",'True_Odds_Calculator_2-way'!B317)</f>
        <v>1.6</v>
      </c>
      <c r="C316" s="4">
        <f t="shared" si="16"/>
        <v>3.4836065573770503E-2</v>
      </c>
      <c r="D316" s="4">
        <f t="shared" si="18"/>
        <v>2.548302872062663</v>
      </c>
      <c r="E316" s="4">
        <f t="shared" si="19"/>
        <v>1.6458684654300169</v>
      </c>
      <c r="G316" s="4">
        <f t="shared" si="17"/>
        <v>1.0348360655737705</v>
      </c>
    </row>
    <row r="317" spans="1:7" x14ac:dyDescent="0.2">
      <c r="A317" s="4">
        <f>IF('True_Odds_Calculator_2-way'!A318="","",'True_Odds_Calculator_2-way'!A318)</f>
        <v>1.81</v>
      </c>
      <c r="B317" s="4">
        <f>IF('True_Odds_Calculator_2-way'!B318="","",'True_Odds_Calculator_2-way'!B318)</f>
        <v>2.08</v>
      </c>
      <c r="C317" s="4">
        <f t="shared" si="16"/>
        <v>3.3255418614534626E-2</v>
      </c>
      <c r="D317" s="4">
        <f t="shared" si="18"/>
        <v>1.8661643699811639</v>
      </c>
      <c r="E317" s="4">
        <f t="shared" si="19"/>
        <v>2.1545152798443401</v>
      </c>
      <c r="G317" s="4">
        <f t="shared" si="17"/>
        <v>1.0332554186145346</v>
      </c>
    </row>
    <row r="318" spans="1:7" x14ac:dyDescent="0.2">
      <c r="A318" s="4">
        <f>IF('True_Odds_Calculator_2-way'!A319="","",'True_Odds_Calculator_2-way'!A319)</f>
        <v>2.11</v>
      </c>
      <c r="B318" s="4">
        <f>IF('True_Odds_Calculator_2-way'!B319="","",'True_Odds_Calculator_2-way'!B319)</f>
        <v>1.79</v>
      </c>
      <c r="C318" s="4">
        <f t="shared" si="16"/>
        <v>3.2592867166194583E-2</v>
      </c>
      <c r="D318" s="4">
        <f t="shared" si="18"/>
        <v>2.1851369724319478</v>
      </c>
      <c r="E318" s="4">
        <f t="shared" si="19"/>
        <v>1.8437843247333352</v>
      </c>
      <c r="G318" s="4">
        <f t="shared" si="17"/>
        <v>1.0325928671661946</v>
      </c>
    </row>
    <row r="319" spans="1:7" x14ac:dyDescent="0.2">
      <c r="A319" s="4">
        <f>IF('True_Odds_Calculator_2-way'!A320="","",'True_Odds_Calculator_2-way'!A320)</f>
        <v>2.54</v>
      </c>
      <c r="B319" s="4">
        <f>IF('True_Odds_Calculator_2-way'!B320="","",'True_Odds_Calculator_2-way'!B320)</f>
        <v>1.56</v>
      </c>
      <c r="C319" s="4">
        <f t="shared" si="16"/>
        <v>3.4726428427215739E-2</v>
      </c>
      <c r="D319" s="4">
        <f t="shared" si="18"/>
        <v>2.6571888412017164</v>
      </c>
      <c r="E319" s="4">
        <f t="shared" si="19"/>
        <v>1.6034315312398835</v>
      </c>
      <c r="G319" s="4">
        <f t="shared" si="17"/>
        <v>1.0347264284272157</v>
      </c>
    </row>
    <row r="320" spans="1:7" x14ac:dyDescent="0.2">
      <c r="A320" s="4">
        <f>IF('True_Odds_Calculator_2-way'!A321="","",'True_Odds_Calculator_2-way'!A321)</f>
        <v>2.34</v>
      </c>
      <c r="B320" s="4">
        <f>IF('True_Odds_Calculator_2-way'!B321="","",'True_Odds_Calculator_2-way'!B321)</f>
        <v>1.65</v>
      </c>
      <c r="C320" s="4">
        <f t="shared" si="16"/>
        <v>3.3411033411033575E-2</v>
      </c>
      <c r="D320" s="4">
        <f t="shared" si="18"/>
        <v>2.4351939451277205</v>
      </c>
      <c r="E320" s="4">
        <f t="shared" si="19"/>
        <v>1.6967699406723797</v>
      </c>
      <c r="G320" s="4">
        <f t="shared" si="17"/>
        <v>1.0334110334110336</v>
      </c>
    </row>
    <row r="321" spans="1:7" x14ac:dyDescent="0.2">
      <c r="A321" s="4">
        <f>IF('True_Odds_Calculator_2-way'!A322="","",'True_Odds_Calculator_2-way'!A322)</f>
        <v>1.82</v>
      </c>
      <c r="B321" s="4">
        <f>IF('True_Odds_Calculator_2-way'!B322="","",'True_Odds_Calculator_2-way'!B322)</f>
        <v>2.0699999999999998</v>
      </c>
      <c r="C321" s="4">
        <f t="shared" si="16"/>
        <v>3.2542336890162948E-2</v>
      </c>
      <c r="D321" s="4">
        <f t="shared" si="18"/>
        <v>1.8755413949320454</v>
      </c>
      <c r="E321" s="4">
        <f t="shared" si="19"/>
        <v>2.1421504520384373</v>
      </c>
      <c r="G321" s="4">
        <f t="shared" si="17"/>
        <v>1.0325423368901629</v>
      </c>
    </row>
    <row r="322" spans="1:7" x14ac:dyDescent="0.2">
      <c r="A322" s="4">
        <f>IF('True_Odds_Calculator_2-way'!A323="","",'True_Odds_Calculator_2-way'!A323)</f>
        <v>2.1</v>
      </c>
      <c r="B322" s="4">
        <f>IF('True_Odds_Calculator_2-way'!B323="","",'True_Odds_Calculator_2-way'!B323)</f>
        <v>1.79</v>
      </c>
      <c r="C322" s="4">
        <f t="shared" ref="C322:C385" si="20">IF(A322="","",((1/A322)+(1/B322))-1)</f>
        <v>3.4849694067571102E-2</v>
      </c>
      <c r="D322" s="4">
        <f t="shared" si="18"/>
        <v>2.1797622499275153</v>
      </c>
      <c r="E322" s="4">
        <f t="shared" si="19"/>
        <v>1.8476284099287292</v>
      </c>
      <c r="G322" s="4">
        <f t="shared" ref="G322:G385" si="21">IF(A322="","",C322+1)</f>
        <v>1.0348496940675711</v>
      </c>
    </row>
    <row r="323" spans="1:7" x14ac:dyDescent="0.2">
      <c r="A323" s="4">
        <f>IF('True_Odds_Calculator_2-way'!A324="","",'True_Odds_Calculator_2-way'!A324)</f>
        <v>2.4300000000000002</v>
      </c>
      <c r="B323" s="4">
        <f>IF('True_Odds_Calculator_2-way'!B324="","",'True_Odds_Calculator_2-way'!B324)</f>
        <v>1.61</v>
      </c>
      <c r="C323" s="4">
        <f t="shared" si="20"/>
        <v>3.2640646167216181E-2</v>
      </c>
      <c r="D323" s="4">
        <f t="shared" ref="D323:D386" si="22">IF(A323="","",(2*A323)/(2-($C323*A323)))</f>
        <v>2.5303495779840248</v>
      </c>
      <c r="E323" s="4">
        <f t="shared" ref="E323:E386" si="23">IF(B323="","",(2*B323)/(2-($C323*B323)))</f>
        <v>1.6534454704900365</v>
      </c>
      <c r="G323" s="4">
        <f t="shared" si="21"/>
        <v>1.0326406461672162</v>
      </c>
    </row>
    <row r="324" spans="1:7" x14ac:dyDescent="0.2">
      <c r="A324" s="4">
        <f>IF('True_Odds_Calculator_2-way'!A325="","",'True_Odds_Calculator_2-way'!A325)</f>
        <v>2.08</v>
      </c>
      <c r="B324" s="4">
        <f>IF('True_Odds_Calculator_2-way'!B325="","",'True_Odds_Calculator_2-way'!B325)</f>
        <v>1.83</v>
      </c>
      <c r="C324" s="4">
        <f t="shared" si="20"/>
        <v>2.7217318200924545E-2</v>
      </c>
      <c r="D324" s="4">
        <f t="shared" si="22"/>
        <v>2.1405916094927453</v>
      </c>
      <c r="E324" s="4">
        <f t="shared" si="23"/>
        <v>1.8767379942806428</v>
      </c>
      <c r="G324" s="4">
        <f t="shared" si="21"/>
        <v>1.0272173182009245</v>
      </c>
    </row>
    <row r="325" spans="1:7" x14ac:dyDescent="0.2">
      <c r="A325" s="4">
        <f>IF('True_Odds_Calculator_2-way'!A326="","",'True_Odds_Calculator_2-way'!A326)</f>
        <v>2.46</v>
      </c>
      <c r="B325" s="4">
        <f>IF('True_Odds_Calculator_2-way'!B326="","",'True_Odds_Calculator_2-way'!B326)</f>
        <v>1.6</v>
      </c>
      <c r="C325" s="4">
        <f t="shared" si="20"/>
        <v>3.1504065040650397E-2</v>
      </c>
      <c r="D325" s="4">
        <f t="shared" si="22"/>
        <v>2.5591677503250976</v>
      </c>
      <c r="E325" s="4">
        <f t="shared" si="23"/>
        <v>1.6413678065054211</v>
      </c>
      <c r="G325" s="4">
        <f t="shared" si="21"/>
        <v>1.0315040650406504</v>
      </c>
    </row>
    <row r="326" spans="1:7" x14ac:dyDescent="0.2">
      <c r="A326" s="4">
        <f>IF('True_Odds_Calculator_2-way'!A327="","",'True_Odds_Calculator_2-way'!A327)</f>
        <v>2.17</v>
      </c>
      <c r="B326" s="4">
        <f>IF('True_Odds_Calculator_2-way'!B327="","",'True_Odds_Calculator_2-way'!B327)</f>
        <v>1.72</v>
      </c>
      <c r="C326" s="4">
        <f t="shared" si="20"/>
        <v>4.2224841924766832E-2</v>
      </c>
      <c r="D326" s="4">
        <f t="shared" si="22"/>
        <v>2.2741896173531559</v>
      </c>
      <c r="E326" s="4">
        <f t="shared" si="23"/>
        <v>1.7848125478194337</v>
      </c>
      <c r="G326" s="4">
        <f t="shared" si="21"/>
        <v>1.0422248419247668</v>
      </c>
    </row>
    <row r="327" spans="1:7" x14ac:dyDescent="0.2">
      <c r="A327" s="4">
        <f>IF('True_Odds_Calculator_2-way'!A328="","",'True_Odds_Calculator_2-way'!A328)</f>
        <v>1.86</v>
      </c>
      <c r="B327" s="4">
        <f>IF('True_Odds_Calculator_2-way'!B328="","",'True_Odds_Calculator_2-way'!B328)</f>
        <v>1.99</v>
      </c>
      <c r="C327" s="4">
        <f t="shared" si="20"/>
        <v>4.0146971416220811E-2</v>
      </c>
      <c r="D327" s="4">
        <f t="shared" si="22"/>
        <v>1.9321396878425641</v>
      </c>
      <c r="E327" s="4">
        <f t="shared" si="23"/>
        <v>2.0728005824046591</v>
      </c>
      <c r="G327" s="4">
        <f t="shared" si="21"/>
        <v>1.0401469714162208</v>
      </c>
    </row>
    <row r="328" spans="1:7" x14ac:dyDescent="0.2">
      <c r="A328" s="4">
        <f>IF('True_Odds_Calculator_2-way'!A329="","",'True_Odds_Calculator_2-way'!A329)</f>
        <v>1.93</v>
      </c>
      <c r="B328" s="4">
        <f>IF('True_Odds_Calculator_2-way'!B329="","",'True_Odds_Calculator_2-way'!B329)</f>
        <v>1.92</v>
      </c>
      <c r="C328" s="4">
        <f t="shared" si="20"/>
        <v>3.8968048359240282E-2</v>
      </c>
      <c r="D328" s="4">
        <f t="shared" si="22"/>
        <v>2.0054118411083453</v>
      </c>
      <c r="E328" s="4">
        <f t="shared" si="23"/>
        <v>1.9946172892668752</v>
      </c>
      <c r="G328" s="4">
        <f t="shared" si="21"/>
        <v>1.0389680483592403</v>
      </c>
    </row>
    <row r="329" spans="1:7" x14ac:dyDescent="0.2">
      <c r="A329" s="4">
        <f>IF('True_Odds_Calculator_2-way'!A330="","",'True_Odds_Calculator_2-way'!A330)</f>
        <v>1.94</v>
      </c>
      <c r="B329" s="4">
        <f>IF('True_Odds_Calculator_2-way'!B330="","",'True_Odds_Calculator_2-way'!B330)</f>
        <v>1.91</v>
      </c>
      <c r="C329" s="4">
        <f t="shared" si="20"/>
        <v>3.9024126949857019E-2</v>
      </c>
      <c r="D329" s="4">
        <f t="shared" si="22"/>
        <v>2.0163247537682976</v>
      </c>
      <c r="E329" s="4">
        <f t="shared" si="23"/>
        <v>1.98393746319002</v>
      </c>
      <c r="G329" s="4">
        <f t="shared" si="21"/>
        <v>1.039024126949857</v>
      </c>
    </row>
    <row r="330" spans="1:7" x14ac:dyDescent="0.2">
      <c r="A330" s="4">
        <f>IF('True_Odds_Calculator_2-way'!A331="","",'True_Odds_Calculator_2-way'!A331)</f>
        <v>1.83</v>
      </c>
      <c r="B330" s="4">
        <f>IF('True_Odds_Calculator_2-way'!B331="","",'True_Odds_Calculator_2-way'!B331)</f>
        <v>2.0299999999999998</v>
      </c>
      <c r="C330" s="4">
        <f t="shared" si="20"/>
        <v>3.9058924870117639E-2</v>
      </c>
      <c r="D330" s="4">
        <f t="shared" si="22"/>
        <v>1.8978262535441519</v>
      </c>
      <c r="E330" s="4">
        <f t="shared" si="23"/>
        <v>2.1138012461236451</v>
      </c>
      <c r="G330" s="4">
        <f t="shared" si="21"/>
        <v>1.0390589248701176</v>
      </c>
    </row>
    <row r="331" spans="1:7" x14ac:dyDescent="0.2">
      <c r="A331" s="4">
        <f>IF('True_Odds_Calculator_2-way'!A332="","",'True_Odds_Calculator_2-way'!A332)</f>
        <v>1.96</v>
      </c>
      <c r="B331" s="4">
        <f>IF('True_Odds_Calculator_2-way'!B332="","",'True_Odds_Calculator_2-way'!B332)</f>
        <v>1.89</v>
      </c>
      <c r="C331" s="4">
        <f t="shared" si="20"/>
        <v>3.9304610733182255E-2</v>
      </c>
      <c r="D331" s="4">
        <f t="shared" si="22"/>
        <v>2.0385208012326657</v>
      </c>
      <c r="E331" s="4">
        <f t="shared" si="23"/>
        <v>1.9629080118694364</v>
      </c>
      <c r="G331" s="4">
        <f t="shared" si="21"/>
        <v>1.0393046107331823</v>
      </c>
    </row>
    <row r="332" spans="1:7" x14ac:dyDescent="0.2">
      <c r="A332" s="4">
        <f>IF('True_Odds_Calculator_2-way'!A333="","",'True_Odds_Calculator_2-way'!A333)</f>
        <v>1.9</v>
      </c>
      <c r="B332" s="4">
        <f>IF('True_Odds_Calculator_2-way'!B333="","",'True_Odds_Calculator_2-way'!B333)</f>
        <v>1.95</v>
      </c>
      <c r="C332" s="4">
        <f t="shared" si="20"/>
        <v>3.9136302294197067E-2</v>
      </c>
      <c r="D332" s="4">
        <f t="shared" si="22"/>
        <v>1.9733688415446073</v>
      </c>
      <c r="E332" s="4">
        <f t="shared" si="23"/>
        <v>2.027359781121751</v>
      </c>
      <c r="G332" s="4">
        <f t="shared" si="21"/>
        <v>1.0391363022941971</v>
      </c>
    </row>
    <row r="333" spans="1:7" x14ac:dyDescent="0.2">
      <c r="A333" s="4">
        <f>IF('True_Odds_Calculator_2-way'!A334="","",'True_Odds_Calculator_2-way'!A334)</f>
        <v>2.0299999999999998</v>
      </c>
      <c r="B333" s="4">
        <f>IF('True_Odds_Calculator_2-way'!B334="","",'True_Odds_Calculator_2-way'!B334)</f>
        <v>1.83</v>
      </c>
      <c r="C333" s="4">
        <f t="shared" si="20"/>
        <v>3.9058924870117639E-2</v>
      </c>
      <c r="D333" s="4">
        <f t="shared" si="22"/>
        <v>2.1138012461236451</v>
      </c>
      <c r="E333" s="4">
        <f t="shared" si="23"/>
        <v>1.8978262535441519</v>
      </c>
      <c r="G333" s="4">
        <f t="shared" si="21"/>
        <v>1.0390589248701176</v>
      </c>
    </row>
    <row r="334" spans="1:7" x14ac:dyDescent="0.2">
      <c r="A334" s="4">
        <f>IF('True_Odds_Calculator_2-way'!A335="","",'True_Odds_Calculator_2-way'!A335)</f>
        <v>2.0099999999999998</v>
      </c>
      <c r="B334" s="4">
        <f>IF('True_Odds_Calculator_2-way'!B335="","",'True_Odds_Calculator_2-way'!B335)</f>
        <v>1.85</v>
      </c>
      <c r="C334" s="4">
        <f t="shared" si="20"/>
        <v>3.80529783514858E-2</v>
      </c>
      <c r="D334" s="4">
        <f t="shared" si="22"/>
        <v>2.0899255304201207</v>
      </c>
      <c r="E334" s="4">
        <f t="shared" si="23"/>
        <v>1.9174938764986464</v>
      </c>
      <c r="G334" s="4">
        <f t="shared" si="21"/>
        <v>1.0380529783514858</v>
      </c>
    </row>
    <row r="335" spans="1:7" x14ac:dyDescent="0.2">
      <c r="A335" s="4">
        <f>IF('True_Odds_Calculator_2-way'!A336="","",'True_Odds_Calculator_2-way'!A336)</f>
        <v>2.2400000000000002</v>
      </c>
      <c r="B335" s="4">
        <f>IF('True_Odds_Calculator_2-way'!B336="","",'True_Odds_Calculator_2-way'!B336)</f>
        <v>1.68</v>
      </c>
      <c r="C335" s="4">
        <f t="shared" si="20"/>
        <v>4.1666666666666519E-2</v>
      </c>
      <c r="D335" s="4">
        <f t="shared" si="22"/>
        <v>2.3496503496503496</v>
      </c>
      <c r="E335" s="4">
        <f t="shared" si="23"/>
        <v>1.7409326424870464</v>
      </c>
      <c r="G335" s="4">
        <f t="shared" si="21"/>
        <v>1.0416666666666665</v>
      </c>
    </row>
    <row r="336" spans="1:7" x14ac:dyDescent="0.2">
      <c r="A336" s="4">
        <f>IF('True_Odds_Calculator_2-way'!A337="","",'True_Odds_Calculator_2-way'!A337)</f>
        <v>1.75</v>
      </c>
      <c r="B336" s="4">
        <f>IF('True_Odds_Calculator_2-way'!B337="","",'True_Odds_Calculator_2-way'!B337)</f>
        <v>2.11</v>
      </c>
      <c r="C336" s="4">
        <f t="shared" si="20"/>
        <v>4.5362220717670931E-2</v>
      </c>
      <c r="D336" s="4">
        <f t="shared" si="22"/>
        <v>1.8223318938926589</v>
      </c>
      <c r="E336" s="4">
        <f t="shared" si="23"/>
        <v>2.2160540135033755</v>
      </c>
      <c r="G336" s="4">
        <f t="shared" si="21"/>
        <v>1.0453622207176709</v>
      </c>
    </row>
    <row r="337" spans="1:7" x14ac:dyDescent="0.2">
      <c r="A337" s="4">
        <f>IF('True_Odds_Calculator_2-way'!A338="","",'True_Odds_Calculator_2-way'!A338)</f>
        <v>1.83</v>
      </c>
      <c r="B337" s="4">
        <f>IF('True_Odds_Calculator_2-way'!B338="","",'True_Odds_Calculator_2-way'!B338)</f>
        <v>2.0299999999999998</v>
      </c>
      <c r="C337" s="4">
        <f t="shared" si="20"/>
        <v>3.9058924870117639E-2</v>
      </c>
      <c r="D337" s="4">
        <f t="shared" si="22"/>
        <v>1.8978262535441519</v>
      </c>
      <c r="E337" s="4">
        <f t="shared" si="23"/>
        <v>2.1138012461236451</v>
      </c>
      <c r="G337" s="4">
        <f t="shared" si="21"/>
        <v>1.0390589248701176</v>
      </c>
    </row>
    <row r="338" spans="1:7" x14ac:dyDescent="0.2">
      <c r="A338" s="4">
        <f>IF('True_Odds_Calculator_2-way'!A339="","",'True_Odds_Calculator_2-way'!A339)</f>
        <v>1.96</v>
      </c>
      <c r="B338" s="4">
        <f>IF('True_Odds_Calculator_2-way'!B339="","",'True_Odds_Calculator_2-way'!B339)</f>
        <v>1.89</v>
      </c>
      <c r="C338" s="4">
        <f t="shared" si="20"/>
        <v>3.9304610733182255E-2</v>
      </c>
      <c r="D338" s="4">
        <f t="shared" si="22"/>
        <v>2.0385208012326657</v>
      </c>
      <c r="E338" s="4">
        <f t="shared" si="23"/>
        <v>1.9629080118694364</v>
      </c>
      <c r="G338" s="4">
        <f t="shared" si="21"/>
        <v>1.0393046107331823</v>
      </c>
    </row>
    <row r="339" spans="1:7" x14ac:dyDescent="0.2">
      <c r="A339" s="4">
        <f>IF('True_Odds_Calculator_2-way'!A340="","",'True_Odds_Calculator_2-way'!A340)</f>
        <v>2.08</v>
      </c>
      <c r="B339" s="4">
        <f>IF('True_Odds_Calculator_2-way'!B340="","",'True_Odds_Calculator_2-way'!B340)</f>
        <v>1.78</v>
      </c>
      <c r="C339" s="4">
        <f t="shared" si="20"/>
        <v>4.2566983578219642E-2</v>
      </c>
      <c r="D339" s="4">
        <f t="shared" si="22"/>
        <v>2.1763461086292031</v>
      </c>
      <c r="E339" s="4">
        <f t="shared" si="23"/>
        <v>1.8500899460323807</v>
      </c>
      <c r="G339" s="4">
        <f t="shared" si="21"/>
        <v>1.0425669835782196</v>
      </c>
    </row>
    <row r="340" spans="1:7" x14ac:dyDescent="0.2">
      <c r="A340" s="4">
        <f>IF('True_Odds_Calculator_2-way'!A341="","",'True_Odds_Calculator_2-way'!A341)</f>
        <v>2.34</v>
      </c>
      <c r="B340" s="4">
        <f>IF('True_Odds_Calculator_2-way'!B341="","",'True_Odds_Calculator_2-way'!B341)</f>
        <v>1.63</v>
      </c>
      <c r="C340" s="4">
        <f t="shared" si="20"/>
        <v>4.0847359865764821E-2</v>
      </c>
      <c r="D340" s="4">
        <f t="shared" si="22"/>
        <v>2.4574447522711167</v>
      </c>
      <c r="E340" s="4">
        <f t="shared" si="23"/>
        <v>1.6861323548914724</v>
      </c>
      <c r="G340" s="4">
        <f t="shared" si="21"/>
        <v>1.0408473598657648</v>
      </c>
    </row>
    <row r="341" spans="1:7" x14ac:dyDescent="0.2">
      <c r="A341" s="4">
        <f>IF('True_Odds_Calculator_2-way'!A342="","",'True_Odds_Calculator_2-way'!A342)</f>
        <v>2.2000000000000002</v>
      </c>
      <c r="B341" s="4">
        <f>IF('True_Odds_Calculator_2-way'!B342="","",'True_Odds_Calculator_2-way'!B342)</f>
        <v>1.7</v>
      </c>
      <c r="C341" s="4">
        <f t="shared" si="20"/>
        <v>4.2780748663101553E-2</v>
      </c>
      <c r="D341" s="4">
        <f t="shared" si="22"/>
        <v>2.308641975308642</v>
      </c>
      <c r="E341" s="4">
        <f t="shared" si="23"/>
        <v>1.7641509433962264</v>
      </c>
      <c r="G341" s="4">
        <f t="shared" si="21"/>
        <v>1.0427807486631016</v>
      </c>
    </row>
    <row r="342" spans="1:7" x14ac:dyDescent="0.2">
      <c r="A342" s="4">
        <f>IF('True_Odds_Calculator_2-way'!A343="","",'True_Odds_Calculator_2-way'!A343)</f>
        <v>1.94</v>
      </c>
      <c r="B342" s="4">
        <f>IF('True_Odds_Calculator_2-way'!B343="","",'True_Odds_Calculator_2-way'!B343)</f>
        <v>1.91</v>
      </c>
      <c r="C342" s="4">
        <f t="shared" si="20"/>
        <v>3.9024126949857019E-2</v>
      </c>
      <c r="D342" s="4">
        <f t="shared" si="22"/>
        <v>2.0163247537682976</v>
      </c>
      <c r="E342" s="4">
        <f t="shared" si="23"/>
        <v>1.98393746319002</v>
      </c>
      <c r="G342" s="4">
        <f t="shared" si="21"/>
        <v>1.039024126949857</v>
      </c>
    </row>
    <row r="343" spans="1:7" x14ac:dyDescent="0.2">
      <c r="A343" s="4">
        <f>IF('True_Odds_Calculator_2-way'!A344="","",'True_Odds_Calculator_2-way'!A344)</f>
        <v>2.27</v>
      </c>
      <c r="B343" s="4">
        <f>IF('True_Odds_Calculator_2-way'!B344="","",'True_Odds_Calculator_2-way'!B344)</f>
        <v>1.66</v>
      </c>
      <c r="C343" s="4">
        <f t="shared" si="20"/>
        <v>4.2938272915450382E-2</v>
      </c>
      <c r="D343" s="4">
        <f t="shared" si="22"/>
        <v>2.3862959913874993</v>
      </c>
      <c r="E343" s="4">
        <f t="shared" si="23"/>
        <v>1.7213466721483714</v>
      </c>
      <c r="G343" s="4">
        <f t="shared" si="21"/>
        <v>1.0429382729154504</v>
      </c>
    </row>
    <row r="344" spans="1:7" x14ac:dyDescent="0.2">
      <c r="A344" s="4">
        <f>IF('True_Odds_Calculator_2-way'!A345="","",'True_Odds_Calculator_2-way'!A345)</f>
        <v>2.11</v>
      </c>
      <c r="B344" s="4">
        <f>IF('True_Odds_Calculator_2-way'!B345="","",'True_Odds_Calculator_2-way'!B345)</f>
        <v>1.76</v>
      </c>
      <c r="C344" s="4">
        <f t="shared" si="20"/>
        <v>4.2115467470917878E-2</v>
      </c>
      <c r="D344" s="4">
        <f t="shared" si="22"/>
        <v>2.208110357949816</v>
      </c>
      <c r="E344" s="4">
        <f t="shared" si="23"/>
        <v>1.8277389506841228</v>
      </c>
      <c r="G344" s="4">
        <f t="shared" si="21"/>
        <v>1.0421154674709179</v>
      </c>
    </row>
    <row r="345" spans="1:7" x14ac:dyDescent="0.2">
      <c r="A345" s="4">
        <f>IF('True_Odds_Calculator_2-way'!A346="","",'True_Odds_Calculator_2-way'!A346)</f>
        <v>2.0499999999999998</v>
      </c>
      <c r="B345" s="4">
        <f>IF('True_Odds_Calculator_2-way'!B346="","",'True_Odds_Calculator_2-way'!B346)</f>
        <v>1.81</v>
      </c>
      <c r="C345" s="4">
        <f t="shared" si="20"/>
        <v>4.0291065894084488E-2</v>
      </c>
      <c r="D345" s="4">
        <f t="shared" si="22"/>
        <v>2.1383086010661287</v>
      </c>
      <c r="E345" s="4">
        <f t="shared" si="23"/>
        <v>1.8784963928616634</v>
      </c>
      <c r="G345" s="4">
        <f t="shared" si="21"/>
        <v>1.0402910658940845</v>
      </c>
    </row>
    <row r="346" spans="1:7" x14ac:dyDescent="0.2">
      <c r="A346" s="4">
        <f>IF('True_Odds_Calculator_2-way'!A347="","",'True_Odds_Calculator_2-way'!A347)</f>
        <v>2.1</v>
      </c>
      <c r="B346" s="4">
        <f>IF('True_Odds_Calculator_2-way'!B347="","",'True_Odds_Calculator_2-way'!B347)</f>
        <v>1.77</v>
      </c>
      <c r="C346" s="4">
        <f t="shared" si="20"/>
        <v>4.1162227602905554E-2</v>
      </c>
      <c r="D346" s="4">
        <f t="shared" si="22"/>
        <v>2.1948627103631533</v>
      </c>
      <c r="E346" s="4">
        <f t="shared" si="23"/>
        <v>1.8369162342475907</v>
      </c>
      <c r="G346" s="4">
        <f t="shared" si="21"/>
        <v>1.0411622276029056</v>
      </c>
    </row>
    <row r="347" spans="1:7" x14ac:dyDescent="0.2">
      <c r="A347" s="4">
        <f>IF('True_Odds_Calculator_2-way'!A348="","",'True_Odds_Calculator_2-way'!A348)</f>
        <v>2.23</v>
      </c>
      <c r="B347" s="4">
        <f>IF('True_Odds_Calculator_2-way'!B348="","",'True_Odds_Calculator_2-way'!B348)</f>
        <v>1.68</v>
      </c>
      <c r="C347" s="4">
        <f t="shared" si="20"/>
        <v>4.3668588511637907E-2</v>
      </c>
      <c r="D347" s="4">
        <f t="shared" si="22"/>
        <v>2.3441371542985863</v>
      </c>
      <c r="E347" s="4">
        <f t="shared" si="23"/>
        <v>1.7439716972348942</v>
      </c>
      <c r="G347" s="4">
        <f t="shared" si="21"/>
        <v>1.0436685885116379</v>
      </c>
    </row>
    <row r="348" spans="1:7" x14ac:dyDescent="0.2">
      <c r="A348" s="4">
        <f>IF('True_Odds_Calculator_2-way'!A349="","",'True_Odds_Calculator_2-way'!A349)</f>
        <v>2.4500000000000002</v>
      </c>
      <c r="B348" s="4">
        <f>IF('True_Odds_Calculator_2-way'!B349="","",'True_Odds_Calculator_2-way'!B349)</f>
        <v>1.57</v>
      </c>
      <c r="C348" s="4">
        <f t="shared" si="20"/>
        <v>4.5105940465357985E-2</v>
      </c>
      <c r="D348" s="4">
        <f t="shared" si="22"/>
        <v>2.5932917579639305</v>
      </c>
      <c r="E348" s="4">
        <f t="shared" si="23"/>
        <v>1.6276314397545752</v>
      </c>
      <c r="G348" s="4">
        <f t="shared" si="21"/>
        <v>1.045105940465358</v>
      </c>
    </row>
    <row r="349" spans="1:7" x14ac:dyDescent="0.2">
      <c r="A349" s="4">
        <f>IF('True_Odds_Calculator_2-way'!A350="","",'True_Odds_Calculator_2-way'!A350)</f>
        <v>1.88</v>
      </c>
      <c r="B349" s="4">
        <f>IF('True_Odds_Calculator_2-way'!B350="","",'True_Odds_Calculator_2-way'!B350)</f>
        <v>1.98</v>
      </c>
      <c r="C349" s="4">
        <f t="shared" si="20"/>
        <v>3.6965398667526461E-2</v>
      </c>
      <c r="D349" s="4">
        <f t="shared" si="22"/>
        <v>1.9476768522394308</v>
      </c>
      <c r="E349" s="4">
        <f t="shared" si="23"/>
        <v>2.0552120141342756</v>
      </c>
      <c r="G349" s="4">
        <f t="shared" si="21"/>
        <v>1.0369653986675265</v>
      </c>
    </row>
    <row r="350" spans="1:7" x14ac:dyDescent="0.2">
      <c r="A350" s="4">
        <f>IF('True_Odds_Calculator_2-way'!A351="","",'True_Odds_Calculator_2-way'!A351)</f>
        <v>1.95</v>
      </c>
      <c r="B350" s="4">
        <f>IF('True_Odds_Calculator_2-way'!B351="","",'True_Odds_Calculator_2-way'!B351)</f>
        <v>1.87</v>
      </c>
      <c r="C350" s="4">
        <f t="shared" si="20"/>
        <v>4.7579871109282745E-2</v>
      </c>
      <c r="D350" s="4">
        <f t="shared" si="22"/>
        <v>2.0448619094350202</v>
      </c>
      <c r="E350" s="4">
        <f t="shared" si="23"/>
        <v>1.9570642694217093</v>
      </c>
      <c r="G350" s="4">
        <f t="shared" si="21"/>
        <v>1.0475798711092827</v>
      </c>
    </row>
    <row r="351" spans="1:7" x14ac:dyDescent="0.2">
      <c r="A351" s="4">
        <f>IF('True_Odds_Calculator_2-way'!A352="","",'True_Odds_Calculator_2-way'!A352)</f>
        <v>2.0099999999999998</v>
      </c>
      <c r="B351" s="4">
        <f>IF('True_Odds_Calculator_2-way'!B352="","",'True_Odds_Calculator_2-way'!B352)</f>
        <v>1.82</v>
      </c>
      <c r="C351" s="4">
        <f t="shared" si="20"/>
        <v>4.6962987261494726E-2</v>
      </c>
      <c r="D351" s="4">
        <f t="shared" si="22"/>
        <v>2.1095669223228186</v>
      </c>
      <c r="E351" s="4">
        <f t="shared" si="23"/>
        <v>1.9012525336520971</v>
      </c>
      <c r="G351" s="4">
        <f t="shared" si="21"/>
        <v>1.0469629872614947</v>
      </c>
    </row>
    <row r="352" spans="1:7" x14ac:dyDescent="0.2">
      <c r="A352" s="4">
        <f>IF('True_Odds_Calculator_2-way'!A353="","",'True_Odds_Calculator_2-way'!A353)</f>
        <v>1.85</v>
      </c>
      <c r="B352" s="4">
        <f>IF('True_Odds_Calculator_2-way'!B353="","",'True_Odds_Calculator_2-way'!B353)</f>
        <v>1.97</v>
      </c>
      <c r="C352" s="4">
        <f t="shared" si="20"/>
        <v>4.8154753738510081E-2</v>
      </c>
      <c r="D352" s="4">
        <f t="shared" si="22"/>
        <v>1.9362465134812061</v>
      </c>
      <c r="E352" s="4">
        <f t="shared" si="23"/>
        <v>2.0680947652149242</v>
      </c>
      <c r="G352" s="4">
        <f t="shared" si="21"/>
        <v>1.0481547537385101</v>
      </c>
    </row>
    <row r="353" spans="1:7" x14ac:dyDescent="0.2">
      <c r="A353" s="4">
        <f>IF('True_Odds_Calculator_2-way'!A354="","",'True_Odds_Calculator_2-way'!A354)</f>
        <v>1.93</v>
      </c>
      <c r="B353" s="4">
        <f>IF('True_Odds_Calculator_2-way'!B354="","",'True_Odds_Calculator_2-way'!B354)</f>
        <v>1.89</v>
      </c>
      <c r="C353" s="4">
        <f t="shared" si="20"/>
        <v>4.7235244126436093E-2</v>
      </c>
      <c r="D353" s="4">
        <f t="shared" si="22"/>
        <v>2.0221747928042801</v>
      </c>
      <c r="E353" s="4">
        <f t="shared" si="23"/>
        <v>1.9783062613553166</v>
      </c>
      <c r="G353" s="4">
        <f t="shared" si="21"/>
        <v>1.0472352441264361</v>
      </c>
    </row>
    <row r="354" spans="1:7" x14ac:dyDescent="0.2">
      <c r="A354" s="4">
        <f>IF('True_Odds_Calculator_2-way'!A355="","",'True_Odds_Calculator_2-way'!A355)</f>
        <v>1.92</v>
      </c>
      <c r="B354" s="4">
        <f>IF('True_Odds_Calculator_2-way'!B355="","",'True_Odds_Calculator_2-way'!B355)</f>
        <v>1.9</v>
      </c>
      <c r="C354" s="4">
        <f t="shared" si="20"/>
        <v>4.7149122807017552E-2</v>
      </c>
      <c r="D354" s="4">
        <f t="shared" si="22"/>
        <v>2.0110253583241455</v>
      </c>
      <c r="E354" s="4">
        <f t="shared" si="23"/>
        <v>1.9890948745910577</v>
      </c>
      <c r="G354" s="4">
        <f t="shared" si="21"/>
        <v>1.0471491228070176</v>
      </c>
    </row>
    <row r="355" spans="1:7" x14ac:dyDescent="0.2">
      <c r="A355" s="4">
        <f>IF('True_Odds_Calculator_2-way'!A356="","",'True_Odds_Calculator_2-way'!A356)</f>
        <v>1.65</v>
      </c>
      <c r="B355" s="4">
        <f>IF('True_Odds_Calculator_2-way'!B356="","",'True_Odds_Calculator_2-way'!B356)</f>
        <v>2.25</v>
      </c>
      <c r="C355" s="4">
        <f t="shared" si="20"/>
        <v>5.0505050505050608E-2</v>
      </c>
      <c r="D355" s="4">
        <f t="shared" si="22"/>
        <v>1.7217391304347827</v>
      </c>
      <c r="E355" s="4">
        <f t="shared" si="23"/>
        <v>2.3855421686746991</v>
      </c>
      <c r="G355" s="4">
        <f t="shared" si="21"/>
        <v>1.0505050505050506</v>
      </c>
    </row>
    <row r="356" spans="1:7" x14ac:dyDescent="0.2">
      <c r="A356" s="4">
        <f>IF('True_Odds_Calculator_2-way'!A357="","",'True_Odds_Calculator_2-way'!A357)</f>
        <v>1.89</v>
      </c>
      <c r="B356" s="4">
        <f>IF('True_Odds_Calculator_2-way'!B357="","",'True_Odds_Calculator_2-way'!B357)</f>
        <v>1.93</v>
      </c>
      <c r="C356" s="4">
        <f t="shared" si="20"/>
        <v>4.7235244126436093E-2</v>
      </c>
      <c r="D356" s="4">
        <f t="shared" si="22"/>
        <v>1.9783062613553166</v>
      </c>
      <c r="E356" s="4">
        <f t="shared" si="23"/>
        <v>2.0221747928042801</v>
      </c>
      <c r="G356" s="4">
        <f t="shared" si="21"/>
        <v>1.0472352441264361</v>
      </c>
    </row>
    <row r="357" spans="1:7" x14ac:dyDescent="0.2">
      <c r="A357" s="4">
        <f>IF('True_Odds_Calculator_2-way'!A358="","",'True_Odds_Calculator_2-way'!A358)</f>
        <v>2.0699999999999998</v>
      </c>
      <c r="B357" s="4">
        <f>IF('True_Odds_Calculator_2-way'!B358="","",'True_Odds_Calculator_2-way'!B358)</f>
        <v>1.76</v>
      </c>
      <c r="C357" s="4">
        <f t="shared" si="20"/>
        <v>5.1273605621431795E-2</v>
      </c>
      <c r="D357" s="4">
        <f t="shared" si="22"/>
        <v>2.1860074402976122</v>
      </c>
      <c r="E357" s="4">
        <f t="shared" si="23"/>
        <v>1.8431650308610747</v>
      </c>
      <c r="G357" s="4">
        <f t="shared" si="21"/>
        <v>1.0512736056214318</v>
      </c>
    </row>
    <row r="358" spans="1:7" x14ac:dyDescent="0.2">
      <c r="A358" s="4">
        <f>IF('True_Odds_Calculator_2-way'!A359="","",'True_Odds_Calculator_2-way'!A359)</f>
        <v>2.27</v>
      </c>
      <c r="B358" s="4">
        <f>IF('True_Odds_Calculator_2-way'!B359="","",'True_Odds_Calculator_2-way'!B359)</f>
        <v>1.64</v>
      </c>
      <c r="C358" s="4">
        <f t="shared" si="20"/>
        <v>5.0284731922209058E-2</v>
      </c>
      <c r="D358" s="4">
        <f t="shared" si="22"/>
        <v>2.4073978272115881</v>
      </c>
      <c r="E358" s="4">
        <f t="shared" si="23"/>
        <v>1.7105311523616982</v>
      </c>
      <c r="G358" s="4">
        <f t="shared" si="21"/>
        <v>1.0502847319222091</v>
      </c>
    </row>
    <row r="359" spans="1:7" x14ac:dyDescent="0.2">
      <c r="A359" s="4">
        <f>IF('True_Odds_Calculator_2-way'!A360="","",'True_Odds_Calculator_2-way'!A360)</f>
        <v>2.38</v>
      </c>
      <c r="B359" s="4">
        <f>IF('True_Odds_Calculator_2-way'!B360="","",'True_Odds_Calculator_2-way'!B360)</f>
        <v>1.58</v>
      </c>
      <c r="C359" s="4">
        <f t="shared" si="20"/>
        <v>5.3079459631953929E-2</v>
      </c>
      <c r="D359" s="4">
        <f t="shared" si="22"/>
        <v>2.5404675043912981</v>
      </c>
      <c r="E359" s="4">
        <f t="shared" si="23"/>
        <v>1.6491535830190334</v>
      </c>
      <c r="G359" s="4">
        <f t="shared" si="21"/>
        <v>1.0530794596319539</v>
      </c>
    </row>
    <row r="360" spans="1:7" x14ac:dyDescent="0.2">
      <c r="A360" s="4">
        <f>IF('True_Odds_Calculator_2-way'!A361="","",'True_Odds_Calculator_2-way'!A361)</f>
        <v>2.61</v>
      </c>
      <c r="B360" s="4">
        <f>IF('True_Odds_Calculator_2-way'!B361="","",'True_Odds_Calculator_2-way'!B361)</f>
        <v>1.5</v>
      </c>
      <c r="C360" s="4">
        <f t="shared" si="20"/>
        <v>4.9808429118773923E-2</v>
      </c>
      <c r="D360" s="4">
        <f t="shared" si="22"/>
        <v>2.7914438502673793</v>
      </c>
      <c r="E360" s="4">
        <f t="shared" si="23"/>
        <v>1.5582089552238805</v>
      </c>
      <c r="G360" s="4">
        <f t="shared" si="21"/>
        <v>1.0498084291187739</v>
      </c>
    </row>
    <row r="361" spans="1:7" x14ac:dyDescent="0.2">
      <c r="A361" s="4">
        <f>IF('True_Odds_Calculator_2-way'!A362="","",'True_Odds_Calculator_2-way'!A362)</f>
        <v>1.96</v>
      </c>
      <c r="B361" s="4">
        <f>IF('True_Odds_Calculator_2-way'!B362="","",'True_Odds_Calculator_2-way'!B362)</f>
        <v>1.94</v>
      </c>
      <c r="C361" s="4">
        <f t="shared" si="20"/>
        <v>2.5667999158426325E-2</v>
      </c>
      <c r="D361" s="4">
        <f t="shared" si="22"/>
        <v>2.0105752961082914</v>
      </c>
      <c r="E361" s="4">
        <f t="shared" si="23"/>
        <v>1.9895353704478862</v>
      </c>
      <c r="G361" s="4">
        <f t="shared" si="21"/>
        <v>1.0256679991584263</v>
      </c>
    </row>
    <row r="362" spans="1:7" x14ac:dyDescent="0.2">
      <c r="A362" s="4">
        <f>IF('True_Odds_Calculator_2-way'!A363="","",'True_Odds_Calculator_2-way'!A363)</f>
        <v>2</v>
      </c>
      <c r="B362" s="4">
        <f>IF('True_Odds_Calculator_2-way'!B363="","",'True_Odds_Calculator_2-way'!B363)</f>
        <v>1.91</v>
      </c>
      <c r="C362" s="4">
        <f t="shared" si="20"/>
        <v>2.3560209424083656E-2</v>
      </c>
      <c r="D362" s="4">
        <f t="shared" si="22"/>
        <v>2.0482573726541551</v>
      </c>
      <c r="E362" s="4">
        <f t="shared" si="23"/>
        <v>1.9539641943734012</v>
      </c>
      <c r="G362" s="4">
        <f t="shared" si="21"/>
        <v>1.0235602094240837</v>
      </c>
    </row>
    <row r="363" spans="1:7" x14ac:dyDescent="0.2">
      <c r="A363" s="4">
        <f>IF('True_Odds_Calculator_2-way'!A364="","",'True_Odds_Calculator_2-way'!A364)</f>
        <v>1.7</v>
      </c>
      <c r="B363" s="4">
        <f>IF('True_Odds_Calculator_2-way'!B364="","",'True_Odds_Calculator_2-way'!B364)</f>
        <v>2.2599999999999998</v>
      </c>
      <c r="C363" s="4">
        <f t="shared" si="20"/>
        <v>3.0713170223841679E-2</v>
      </c>
      <c r="D363" s="4">
        <f t="shared" si="22"/>
        <v>1.7455701953657428</v>
      </c>
      <c r="E363" s="4">
        <f t="shared" si="23"/>
        <v>2.3412553321145642</v>
      </c>
      <c r="G363" s="4">
        <f t="shared" si="21"/>
        <v>1.0307131702238417</v>
      </c>
    </row>
    <row r="364" spans="1:7" x14ac:dyDescent="0.2">
      <c r="A364" s="4">
        <f>IF('True_Odds_Calculator_2-way'!A365="","",'True_Odds_Calculator_2-way'!A365)</f>
        <v>2.58</v>
      </c>
      <c r="B364" s="4">
        <f>IF('True_Odds_Calculator_2-way'!B365="","",'True_Odds_Calculator_2-way'!B365)</f>
        <v>1.55</v>
      </c>
      <c r="C364" s="4">
        <f t="shared" si="20"/>
        <v>3.275818954738674E-2</v>
      </c>
      <c r="D364" s="4">
        <f t="shared" si="22"/>
        <v>2.6938363085213872</v>
      </c>
      <c r="E364" s="4">
        <f t="shared" si="23"/>
        <v>1.5903758202425928</v>
      </c>
      <c r="G364" s="4">
        <f t="shared" si="21"/>
        <v>1.0327581895473867</v>
      </c>
    </row>
    <row r="365" spans="1:7" x14ac:dyDescent="0.2">
      <c r="A365" s="4">
        <f>IF('True_Odds_Calculator_2-way'!A366="","",'True_Odds_Calculator_2-way'!A366)</f>
        <v>2.0299999999999998</v>
      </c>
      <c r="B365" s="4">
        <f>IF('True_Odds_Calculator_2-way'!B366="","",'True_Odds_Calculator_2-way'!B366)</f>
        <v>1.86</v>
      </c>
      <c r="C365" s="4">
        <f t="shared" si="20"/>
        <v>3.0245246040574214E-2</v>
      </c>
      <c r="D365" s="4">
        <f t="shared" si="22"/>
        <v>2.0942925287037548</v>
      </c>
      <c r="E365" s="4">
        <f t="shared" si="23"/>
        <v>1.9138324294186226</v>
      </c>
      <c r="G365" s="4">
        <f t="shared" si="21"/>
        <v>1.0302452460405742</v>
      </c>
    </row>
    <row r="366" spans="1:7" x14ac:dyDescent="0.2">
      <c r="A366" s="4">
        <f>IF('True_Odds_Calculator_2-way'!A367="","",'True_Odds_Calculator_2-way'!A367)</f>
        <v>2.27</v>
      </c>
      <c r="B366" s="4">
        <f>IF('True_Odds_Calculator_2-way'!B367="","",'True_Odds_Calculator_2-way'!B367)</f>
        <v>1.68</v>
      </c>
      <c r="C366" s="4">
        <f t="shared" si="20"/>
        <v>3.5766729599328695E-2</v>
      </c>
      <c r="D366" s="4">
        <f t="shared" si="22"/>
        <v>2.3660503784588656</v>
      </c>
      <c r="E366" s="4">
        <f t="shared" si="23"/>
        <v>1.7320374239258789</v>
      </c>
      <c r="G366" s="4">
        <f t="shared" si="21"/>
        <v>1.0357667295993287</v>
      </c>
    </row>
    <row r="367" spans="1:7" x14ac:dyDescent="0.2">
      <c r="A367" s="4">
        <f>IF('True_Odds_Calculator_2-way'!A368="","",'True_Odds_Calculator_2-way'!A368)</f>
        <v>2.2200000000000002</v>
      </c>
      <c r="B367" s="4">
        <f>IF('True_Odds_Calculator_2-way'!B368="","",'True_Odds_Calculator_2-way'!B368)</f>
        <v>1.71</v>
      </c>
      <c r="C367" s="4">
        <f t="shared" si="20"/>
        <v>3.5245772087877381E-2</v>
      </c>
      <c r="D367" s="4">
        <f t="shared" si="22"/>
        <v>2.3103888990323171</v>
      </c>
      <c r="E367" s="4">
        <f t="shared" si="23"/>
        <v>1.7631322279503969</v>
      </c>
      <c r="G367" s="4">
        <f t="shared" si="21"/>
        <v>1.0352457720878774</v>
      </c>
    </row>
    <row r="368" spans="1:7" x14ac:dyDescent="0.2">
      <c r="A368" s="4">
        <f>IF('True_Odds_Calculator_2-way'!A369="","",'True_Odds_Calculator_2-way'!A369)</f>
        <v>2.21</v>
      </c>
      <c r="B368" s="4">
        <f>IF('True_Odds_Calculator_2-way'!B369="","",'True_Odds_Calculator_2-way'!B369)</f>
        <v>1.72</v>
      </c>
      <c r="C368" s="4">
        <f t="shared" si="20"/>
        <v>3.3884036620014824E-2</v>
      </c>
      <c r="D368" s="4">
        <f t="shared" si="22"/>
        <v>2.2959652089876781</v>
      </c>
      <c r="E368" s="4">
        <f t="shared" si="23"/>
        <v>1.7716256524981358</v>
      </c>
      <c r="G368" s="4">
        <f t="shared" si="21"/>
        <v>1.0338840366200148</v>
      </c>
    </row>
    <row r="369" spans="1:7" x14ac:dyDescent="0.2">
      <c r="A369" s="4">
        <f>IF('True_Odds_Calculator_2-way'!A370="","",'True_Odds_Calculator_2-way'!A370)</f>
        <v>1.95</v>
      </c>
      <c r="B369" s="4">
        <f>IF('True_Odds_Calculator_2-way'!B370="","",'True_Odds_Calculator_2-way'!B370)</f>
        <v>1.92</v>
      </c>
      <c r="C369" s="4">
        <f t="shared" si="20"/>
        <v>3.3653846153846256E-2</v>
      </c>
      <c r="D369" s="4">
        <f t="shared" si="22"/>
        <v>2.0161550888529889</v>
      </c>
      <c r="E369" s="4">
        <f t="shared" si="23"/>
        <v>1.9841017488076311</v>
      </c>
      <c r="G369" s="4">
        <f t="shared" si="21"/>
        <v>1.0336538461538463</v>
      </c>
    </row>
    <row r="370" spans="1:7" x14ac:dyDescent="0.2">
      <c r="A370" s="4">
        <f>IF('True_Odds_Calculator_2-way'!A371="","",'True_Odds_Calculator_2-way'!A371)</f>
        <v>2.1800000000000002</v>
      </c>
      <c r="B370" s="4">
        <f>IF('True_Odds_Calculator_2-way'!B371="","",'True_Odds_Calculator_2-way'!B371)</f>
        <v>1.72</v>
      </c>
      <c r="C370" s="4">
        <f t="shared" si="20"/>
        <v>4.0110945167484591E-2</v>
      </c>
      <c r="D370" s="4">
        <f t="shared" si="22"/>
        <v>2.2796692607003894</v>
      </c>
      <c r="E370" s="4">
        <f t="shared" si="23"/>
        <v>1.7814519194222731</v>
      </c>
      <c r="G370" s="4">
        <f t="shared" si="21"/>
        <v>1.0401109451674846</v>
      </c>
    </row>
    <row r="371" spans="1:7" x14ac:dyDescent="0.2">
      <c r="A371" s="4">
        <f>IF('True_Odds_Calculator_2-way'!A372="","",'True_Odds_Calculator_2-way'!A372)</f>
        <v>1.36</v>
      </c>
      <c r="B371" s="4">
        <f>IF('True_Odds_Calculator_2-way'!B372="","",'True_Odds_Calculator_2-way'!B372)</f>
        <v>3.27</v>
      </c>
      <c r="C371" s="4">
        <f t="shared" si="20"/>
        <v>4.1104515200575564E-2</v>
      </c>
      <c r="D371" s="4">
        <f t="shared" si="22"/>
        <v>1.3991065248851697</v>
      </c>
      <c r="E371" s="4">
        <f t="shared" si="23"/>
        <v>3.5055967207945762</v>
      </c>
      <c r="G371" s="4">
        <f t="shared" si="21"/>
        <v>1.0411045152005756</v>
      </c>
    </row>
    <row r="372" spans="1:7" x14ac:dyDescent="0.2">
      <c r="A372" s="4">
        <f>IF('True_Odds_Calculator_2-way'!A373="","",'True_Odds_Calculator_2-way'!A373)</f>
        <v>1.76</v>
      </c>
      <c r="B372" s="4">
        <f>IF('True_Odds_Calculator_2-way'!B373="","",'True_Odds_Calculator_2-way'!B373)</f>
        <v>2.15</v>
      </c>
      <c r="C372" s="4">
        <f t="shared" si="20"/>
        <v>3.3298097251585723E-2</v>
      </c>
      <c r="D372" s="4">
        <f t="shared" si="22"/>
        <v>1.8131288931480596</v>
      </c>
      <c r="E372" s="4">
        <f t="shared" si="23"/>
        <v>2.2298173246906305</v>
      </c>
      <c r="G372" s="4">
        <f t="shared" si="21"/>
        <v>1.0332980972515857</v>
      </c>
    </row>
    <row r="373" spans="1:7" x14ac:dyDescent="0.2">
      <c r="A373" s="4">
        <f>IF('True_Odds_Calculator_2-way'!A374="","",'True_Odds_Calculator_2-way'!A374)</f>
        <v>1.63</v>
      </c>
      <c r="B373" s="4">
        <f>IF('True_Odds_Calculator_2-way'!B374="","",'True_Odds_Calculator_2-way'!B374)</f>
        <v>2.38</v>
      </c>
      <c r="C373" s="4">
        <f t="shared" si="20"/>
        <v>3.3664999742228252E-2</v>
      </c>
      <c r="D373" s="4">
        <f t="shared" si="22"/>
        <v>1.6759839288028686</v>
      </c>
      <c r="E373" s="4">
        <f t="shared" si="23"/>
        <v>2.4793251102447753</v>
      </c>
      <c r="G373" s="4">
        <f t="shared" si="21"/>
        <v>1.0336649997422283</v>
      </c>
    </row>
    <row r="374" spans="1:7" x14ac:dyDescent="0.2">
      <c r="A374" s="4">
        <f>IF('True_Odds_Calculator_2-way'!A375="","",'True_Odds_Calculator_2-way'!A375)</f>
        <v>1.74</v>
      </c>
      <c r="B374" s="4">
        <f>IF('True_Odds_Calculator_2-way'!B375="","",'True_Odds_Calculator_2-way'!B375)</f>
        <v>2.1800000000000002</v>
      </c>
      <c r="C374" s="4">
        <f t="shared" si="20"/>
        <v>3.3428240008436028E-2</v>
      </c>
      <c r="D374" s="4">
        <f t="shared" si="22"/>
        <v>1.7921194368326561</v>
      </c>
      <c r="E374" s="4">
        <f t="shared" si="23"/>
        <v>2.2624358821424311</v>
      </c>
      <c r="G374" s="4">
        <f t="shared" si="21"/>
        <v>1.033428240008436</v>
      </c>
    </row>
    <row r="375" spans="1:7" x14ac:dyDescent="0.2">
      <c r="A375" s="4">
        <f>IF('True_Odds_Calculator_2-way'!A376="","",'True_Odds_Calculator_2-way'!A376)</f>
        <v>2.15</v>
      </c>
      <c r="B375" s="4">
        <f>IF('True_Odds_Calculator_2-way'!B376="","",'True_Odds_Calculator_2-way'!B376)</f>
        <v>1.76</v>
      </c>
      <c r="C375" s="4">
        <f t="shared" si="20"/>
        <v>3.3298097251585723E-2</v>
      </c>
      <c r="D375" s="4">
        <f t="shared" si="22"/>
        <v>2.2298173246906305</v>
      </c>
      <c r="E375" s="4">
        <f t="shared" si="23"/>
        <v>1.8131288931480596</v>
      </c>
      <c r="G375" s="4">
        <f t="shared" si="21"/>
        <v>1.0332980972515857</v>
      </c>
    </row>
    <row r="376" spans="1:7" x14ac:dyDescent="0.2">
      <c r="A376" s="4">
        <f>IF('True_Odds_Calculator_2-way'!A377="","",'True_Odds_Calculator_2-way'!A377)</f>
        <v>2.12</v>
      </c>
      <c r="B376" s="4">
        <f>IF('True_Odds_Calculator_2-way'!B377="","",'True_Odds_Calculator_2-way'!B377)</f>
        <v>1.78</v>
      </c>
      <c r="C376" s="4">
        <f t="shared" si="20"/>
        <v>3.3495866016535869E-2</v>
      </c>
      <c r="D376" s="4">
        <f t="shared" si="22"/>
        <v>2.1980428704566637</v>
      </c>
      <c r="E376" s="4">
        <f t="shared" si="23"/>
        <v>1.8346946713341112</v>
      </c>
      <c r="G376" s="4">
        <f t="shared" si="21"/>
        <v>1.0334958660165359</v>
      </c>
    </row>
    <row r="377" spans="1:7" x14ac:dyDescent="0.2">
      <c r="A377" s="4">
        <f>IF('True_Odds_Calculator_2-way'!A378="","",'True_Odds_Calculator_2-way'!A378)</f>
        <v>2.37</v>
      </c>
      <c r="B377" s="4">
        <f>IF('True_Odds_Calculator_2-way'!B378="","",'True_Odds_Calculator_2-way'!B378)</f>
        <v>1.63</v>
      </c>
      <c r="C377" s="4">
        <f t="shared" si="20"/>
        <v>3.5437860785379582E-2</v>
      </c>
      <c r="D377" s="4">
        <f t="shared" si="22"/>
        <v>2.4738881239793793</v>
      </c>
      <c r="E377" s="4">
        <f t="shared" si="23"/>
        <v>1.6784775477395666</v>
      </c>
      <c r="G377" s="4">
        <f t="shared" si="21"/>
        <v>1.0354378607853796</v>
      </c>
    </row>
    <row r="378" spans="1:7" x14ac:dyDescent="0.2">
      <c r="A378" s="4">
        <f>IF('True_Odds_Calculator_2-way'!A379="","",'True_Odds_Calculator_2-way'!A379)</f>
        <v>2.04</v>
      </c>
      <c r="B378" s="4">
        <f>IF('True_Odds_Calculator_2-way'!B379="","",'True_Odds_Calculator_2-way'!B379)</f>
        <v>1.85</v>
      </c>
      <c r="C378" s="4">
        <f t="shared" si="20"/>
        <v>3.0736618971912932E-2</v>
      </c>
      <c r="D378" s="4">
        <f t="shared" si="22"/>
        <v>2.1060267857142851</v>
      </c>
      <c r="E378" s="4">
        <f t="shared" si="23"/>
        <v>1.9041372351160444</v>
      </c>
      <c r="G378" s="4">
        <f t="shared" si="21"/>
        <v>1.0307366189719129</v>
      </c>
    </row>
    <row r="379" spans="1:7" x14ac:dyDescent="0.2">
      <c r="A379" s="4">
        <f>IF('True_Odds_Calculator_2-way'!A380="","",'True_Odds_Calculator_2-way'!A380)</f>
        <v>2.4</v>
      </c>
      <c r="B379" s="4">
        <f>IF('True_Odds_Calculator_2-way'!B380="","",'True_Odds_Calculator_2-way'!B380)</f>
        <v>1.62</v>
      </c>
      <c r="C379" s="4">
        <f t="shared" si="20"/>
        <v>3.3950617283950546E-2</v>
      </c>
      <c r="D379" s="4">
        <f t="shared" si="22"/>
        <v>2.5019305019305014</v>
      </c>
      <c r="E379" s="4">
        <f t="shared" si="23"/>
        <v>1.6658097686375322</v>
      </c>
      <c r="G379" s="4">
        <f t="shared" si="21"/>
        <v>1.0339506172839505</v>
      </c>
    </row>
    <row r="380" spans="1:7" x14ac:dyDescent="0.2">
      <c r="A380" s="4">
        <f>IF('True_Odds_Calculator_2-way'!A381="","",'True_Odds_Calculator_2-way'!A381)</f>
        <v>1.72</v>
      </c>
      <c r="B380" s="4">
        <f>IF('True_Odds_Calculator_2-way'!B381="","",'True_Odds_Calculator_2-way'!B381)</f>
        <v>2.2000000000000002</v>
      </c>
      <c r="C380" s="4">
        <f t="shared" si="20"/>
        <v>3.5940803382663811E-2</v>
      </c>
      <c r="D380" s="4">
        <f t="shared" si="22"/>
        <v>1.7748592870544089</v>
      </c>
      <c r="E380" s="4">
        <f t="shared" si="23"/>
        <v>2.2905569007263922</v>
      </c>
      <c r="G380" s="4">
        <f t="shared" si="21"/>
        <v>1.0359408033826638</v>
      </c>
    </row>
    <row r="381" spans="1:7" x14ac:dyDescent="0.2">
      <c r="A381" s="4">
        <f>IF('True_Odds_Calculator_2-way'!A382="","",'True_Odds_Calculator_2-way'!A382)</f>
        <v>2.27</v>
      </c>
      <c r="B381" s="4">
        <f>IF('True_Odds_Calculator_2-way'!B382="","",'True_Odds_Calculator_2-way'!B382)</f>
        <v>1.68</v>
      </c>
      <c r="C381" s="4">
        <f t="shared" si="20"/>
        <v>3.5766729599328695E-2</v>
      </c>
      <c r="D381" s="4">
        <f t="shared" si="22"/>
        <v>2.3660503784588656</v>
      </c>
      <c r="E381" s="4">
        <f t="shared" si="23"/>
        <v>1.7320374239258789</v>
      </c>
      <c r="G381" s="4">
        <f t="shared" si="21"/>
        <v>1.0357667295993287</v>
      </c>
    </row>
    <row r="382" spans="1:7" x14ac:dyDescent="0.2">
      <c r="A382" s="4">
        <f>IF('True_Odds_Calculator_2-way'!A383="","",'True_Odds_Calculator_2-way'!A383)</f>
        <v>2.36</v>
      </c>
      <c r="B382" s="4">
        <f>IF('True_Odds_Calculator_2-way'!B383="","",'True_Odds_Calculator_2-way'!B383)</f>
        <v>1.64</v>
      </c>
      <c r="C382" s="4">
        <f t="shared" si="20"/>
        <v>3.3484911120297722E-2</v>
      </c>
      <c r="D382" s="4">
        <f t="shared" si="22"/>
        <v>2.4570848146267141</v>
      </c>
      <c r="E382" s="4">
        <f t="shared" si="23"/>
        <v>1.6863018473335656</v>
      </c>
      <c r="G382" s="4">
        <f t="shared" si="21"/>
        <v>1.0334849111202977</v>
      </c>
    </row>
    <row r="383" spans="1:7" x14ac:dyDescent="0.2">
      <c r="A383" s="4">
        <f>IF('True_Odds_Calculator_2-way'!A384="","",'True_Odds_Calculator_2-way'!A384)</f>
        <v>1.67</v>
      </c>
      <c r="B383" s="4">
        <f>IF('True_Odds_Calculator_2-way'!B384="","",'True_Odds_Calculator_2-way'!B384)</f>
        <v>2.25</v>
      </c>
      <c r="C383" s="4">
        <f t="shared" si="20"/>
        <v>4.3246839654025315E-2</v>
      </c>
      <c r="D383" s="4">
        <f t="shared" si="22"/>
        <v>1.732564841498559</v>
      </c>
      <c r="E383" s="4">
        <f t="shared" si="23"/>
        <v>2.3650668764752165</v>
      </c>
      <c r="G383" s="4">
        <f t="shared" si="21"/>
        <v>1.0432468396540253</v>
      </c>
    </row>
    <row r="384" spans="1:7" x14ac:dyDescent="0.2">
      <c r="A384" s="4">
        <f>IF('True_Odds_Calculator_2-way'!A385="","",'True_Odds_Calculator_2-way'!A385)</f>
        <v>2.09</v>
      </c>
      <c r="B384" s="4">
        <f>IF('True_Odds_Calculator_2-way'!B385="","",'True_Odds_Calculator_2-way'!B385)</f>
        <v>1.78</v>
      </c>
      <c r="C384" s="4">
        <f t="shared" si="20"/>
        <v>4.0266652330519959E-2</v>
      </c>
      <c r="D384" s="4">
        <f t="shared" si="22"/>
        <v>2.1818075186206087</v>
      </c>
      <c r="E384" s="4">
        <f t="shared" si="23"/>
        <v>1.8461614808198106</v>
      </c>
      <c r="G384" s="4">
        <f t="shared" si="21"/>
        <v>1.04026665233052</v>
      </c>
    </row>
    <row r="385" spans="1:7" x14ac:dyDescent="0.2">
      <c r="A385" s="4">
        <f>IF('True_Odds_Calculator_2-way'!A386="","",'True_Odds_Calculator_2-way'!A386)</f>
        <v>1.72</v>
      </c>
      <c r="B385" s="4">
        <f>IF('True_Odds_Calculator_2-way'!B386="","",'True_Odds_Calculator_2-way'!B386)</f>
        <v>2.17</v>
      </c>
      <c r="C385" s="4">
        <f t="shared" si="20"/>
        <v>4.2224841924766832E-2</v>
      </c>
      <c r="D385" s="4">
        <f t="shared" si="22"/>
        <v>1.7848125478194337</v>
      </c>
      <c r="E385" s="4">
        <f t="shared" si="23"/>
        <v>2.2741896173531559</v>
      </c>
      <c r="G385" s="4">
        <f t="shared" si="21"/>
        <v>1.0422248419247668</v>
      </c>
    </row>
    <row r="386" spans="1:7" x14ac:dyDescent="0.2">
      <c r="A386" s="4">
        <f>IF('True_Odds_Calculator_2-way'!A387="","",'True_Odds_Calculator_2-way'!A387)</f>
        <v>1.9</v>
      </c>
      <c r="B386" s="4">
        <f>IF('True_Odds_Calculator_2-way'!B387="","",'True_Odds_Calculator_2-way'!B387)</f>
        <v>1.95</v>
      </c>
      <c r="C386" s="4">
        <f t="shared" ref="C386:C449" si="24">IF(A386="","",((1/A386)+(1/B386))-1)</f>
        <v>3.9136302294197067E-2</v>
      </c>
      <c r="D386" s="4">
        <f t="shared" si="22"/>
        <v>1.9733688415446073</v>
      </c>
      <c r="E386" s="4">
        <f t="shared" si="23"/>
        <v>2.027359781121751</v>
      </c>
      <c r="G386" s="4">
        <f t="shared" ref="G386:G449" si="25">IF(A386="","",C386+1)</f>
        <v>1.0391363022941971</v>
      </c>
    </row>
    <row r="387" spans="1:7" x14ac:dyDescent="0.2">
      <c r="A387" s="4">
        <f>IF('True_Odds_Calculator_2-way'!A388="","",'True_Odds_Calculator_2-way'!A388)</f>
        <v>3.23</v>
      </c>
      <c r="B387" s="4">
        <f>IF('True_Odds_Calculator_2-way'!B388="","",'True_Odds_Calculator_2-way'!B388)</f>
        <v>1.38</v>
      </c>
      <c r="C387" s="4">
        <f t="shared" si="24"/>
        <v>3.4235204379234663E-2</v>
      </c>
      <c r="D387" s="4">
        <f t="shared" ref="D387:D450" si="26">IF(A387="","",(2*A387)/(2-($C387*A387)))</f>
        <v>3.4190381222673936</v>
      </c>
      <c r="E387" s="4">
        <f t="shared" ref="E387:E450" si="27">IF(B387="","",(2*B387)/(2-($C387*B387)))</f>
        <v>1.4133874496623013</v>
      </c>
      <c r="G387" s="4">
        <f t="shared" si="25"/>
        <v>1.0342352043792347</v>
      </c>
    </row>
    <row r="388" spans="1:7" x14ac:dyDescent="0.2">
      <c r="A388" s="4">
        <f>IF('True_Odds_Calculator_2-way'!A389="","",'True_Odds_Calculator_2-way'!A389)</f>
        <v>2.4500000000000002</v>
      </c>
      <c r="B388" s="4">
        <f>IF('True_Odds_Calculator_2-way'!B389="","",'True_Odds_Calculator_2-way'!B389)</f>
        <v>1.61</v>
      </c>
      <c r="C388" s="4">
        <f t="shared" si="24"/>
        <v>2.9281277728482547E-2</v>
      </c>
      <c r="D388" s="4">
        <f t="shared" si="26"/>
        <v>2.5411499436302138</v>
      </c>
      <c r="E388" s="4">
        <f t="shared" si="27"/>
        <v>1.6488661302121432</v>
      </c>
      <c r="G388" s="4">
        <f t="shared" si="25"/>
        <v>1.0292812777284825</v>
      </c>
    </row>
    <row r="389" spans="1:7" x14ac:dyDescent="0.2">
      <c r="A389" s="4">
        <f>IF('True_Odds_Calculator_2-way'!A390="","",'True_Odds_Calculator_2-way'!A390)</f>
        <v>2.74</v>
      </c>
      <c r="B389" s="4">
        <f>IF('True_Odds_Calculator_2-way'!B390="","",'True_Odds_Calculator_2-way'!B390)</f>
        <v>1.51</v>
      </c>
      <c r="C389" s="4">
        <f t="shared" si="24"/>
        <v>2.7215159278774159E-2</v>
      </c>
      <c r="D389" s="4">
        <f t="shared" si="26"/>
        <v>2.8461168053931352</v>
      </c>
      <c r="E389" s="4">
        <f t="shared" si="27"/>
        <v>1.5416775347468048</v>
      </c>
      <c r="G389" s="4">
        <f t="shared" si="25"/>
        <v>1.0272151592787742</v>
      </c>
    </row>
    <row r="390" spans="1:7" x14ac:dyDescent="0.2">
      <c r="A390" s="4">
        <f>IF('True_Odds_Calculator_2-way'!A391="","",'True_Odds_Calculator_2-way'!A391)</f>
        <v>1.67</v>
      </c>
      <c r="B390" s="4">
        <f>IF('True_Odds_Calculator_2-way'!B391="","",'True_Odds_Calculator_2-way'!B391)</f>
        <v>2.3199999999999998</v>
      </c>
      <c r="C390" s="4">
        <f t="shared" si="24"/>
        <v>2.9836877968201669E-2</v>
      </c>
      <c r="D390" s="4">
        <f t="shared" si="26"/>
        <v>1.7126690831933518</v>
      </c>
      <c r="E390" s="4">
        <f t="shared" si="27"/>
        <v>2.4031757846421042</v>
      </c>
      <c r="G390" s="4">
        <f t="shared" si="25"/>
        <v>1.0298368779682017</v>
      </c>
    </row>
    <row r="391" spans="1:7" x14ac:dyDescent="0.2">
      <c r="A391" s="4">
        <f>IF('True_Odds_Calculator_2-way'!A392="","",'True_Odds_Calculator_2-way'!A392)</f>
        <v>3.02</v>
      </c>
      <c r="B391" s="4">
        <f>IF('True_Odds_Calculator_2-way'!B392="","",'True_Odds_Calculator_2-way'!B392)</f>
        <v>1.4</v>
      </c>
      <c r="C391" s="4">
        <f t="shared" si="24"/>
        <v>4.5411542100283864E-2</v>
      </c>
      <c r="D391" s="4">
        <f t="shared" si="26"/>
        <v>3.2423312883435584</v>
      </c>
      <c r="E391" s="4">
        <f t="shared" si="27"/>
        <v>1.4459644322845417</v>
      </c>
      <c r="G391" s="4">
        <f t="shared" si="25"/>
        <v>1.0454115421002839</v>
      </c>
    </row>
    <row r="392" spans="1:7" x14ac:dyDescent="0.2">
      <c r="A392" s="4">
        <f>IF('True_Odds_Calculator_2-way'!A393="","",'True_Odds_Calculator_2-way'!A393)</f>
        <v>2.58</v>
      </c>
      <c r="B392" s="4">
        <f>IF('True_Odds_Calculator_2-way'!B393="","",'True_Odds_Calculator_2-way'!B393)</f>
        <v>1.54</v>
      </c>
      <c r="C392" s="4">
        <f t="shared" si="24"/>
        <v>3.6947548575455569E-2</v>
      </c>
      <c r="D392" s="4">
        <f t="shared" si="26"/>
        <v>2.7091231419609985</v>
      </c>
      <c r="E392" s="4">
        <f t="shared" si="27"/>
        <v>1.5850953482805394</v>
      </c>
      <c r="G392" s="4">
        <f t="shared" si="25"/>
        <v>1.0369475485754556</v>
      </c>
    </row>
    <row r="393" spans="1:7" x14ac:dyDescent="0.2">
      <c r="A393" s="4">
        <f>IF('True_Odds_Calculator_2-way'!A394="","",'True_Odds_Calculator_2-way'!A394)</f>
        <v>2.56</v>
      </c>
      <c r="B393" s="4">
        <f>IF('True_Odds_Calculator_2-way'!B394="","",'True_Odds_Calculator_2-way'!B394)</f>
        <v>1.54</v>
      </c>
      <c r="C393" s="4">
        <f t="shared" si="24"/>
        <v>3.9975649350649345E-2</v>
      </c>
      <c r="D393" s="4">
        <f t="shared" si="26"/>
        <v>2.6980563920065701</v>
      </c>
      <c r="E393" s="4">
        <f t="shared" si="27"/>
        <v>1.5889085926164759</v>
      </c>
      <c r="G393" s="4">
        <f t="shared" si="25"/>
        <v>1.0399756493506493</v>
      </c>
    </row>
    <row r="394" spans="1:7" x14ac:dyDescent="0.2">
      <c r="A394" s="4">
        <f>IF('True_Odds_Calculator_2-way'!A395="","",'True_Odds_Calculator_2-way'!A395)</f>
        <v>2.9</v>
      </c>
      <c r="B394" s="4">
        <f>IF('True_Odds_Calculator_2-way'!B395="","",'True_Odds_Calculator_2-way'!B395)</f>
        <v>1.43</v>
      </c>
      <c r="C394" s="4">
        <f t="shared" si="24"/>
        <v>4.4128285507595955E-2</v>
      </c>
      <c r="D394" s="4">
        <f t="shared" si="26"/>
        <v>3.0982443033246176</v>
      </c>
      <c r="E394" s="4">
        <f t="shared" si="27"/>
        <v>1.4765889264732064</v>
      </c>
      <c r="G394" s="4">
        <f t="shared" si="25"/>
        <v>1.044128285507596</v>
      </c>
    </row>
    <row r="395" spans="1:7" x14ac:dyDescent="0.2">
      <c r="A395" s="4">
        <f>IF('True_Odds_Calculator_2-way'!A396="","",'True_Odds_Calculator_2-way'!A396)</f>
        <v>2.21</v>
      </c>
      <c r="B395" s="4">
        <f>IF('True_Odds_Calculator_2-way'!B396="","",'True_Odds_Calculator_2-way'!B396)</f>
        <v>1.72</v>
      </c>
      <c r="C395" s="4">
        <f t="shared" si="24"/>
        <v>3.3884036620014824E-2</v>
      </c>
      <c r="D395" s="4">
        <f t="shared" si="26"/>
        <v>2.2959652089876781</v>
      </c>
      <c r="E395" s="4">
        <f t="shared" si="27"/>
        <v>1.7716256524981358</v>
      </c>
      <c r="G395" s="4">
        <f t="shared" si="25"/>
        <v>1.0338840366200148</v>
      </c>
    </row>
    <row r="396" spans="1:7" x14ac:dyDescent="0.2">
      <c r="A396" s="4">
        <f>IF('True_Odds_Calculator_2-way'!A397="","",'True_Odds_Calculator_2-way'!A397)</f>
        <v>1.55</v>
      </c>
      <c r="B396" s="4">
        <f>IF('True_Odds_Calculator_2-way'!B397="","",'True_Odds_Calculator_2-way'!B397)</f>
        <v>2.58</v>
      </c>
      <c r="C396" s="4">
        <f t="shared" si="24"/>
        <v>3.275818954738674E-2</v>
      </c>
      <c r="D396" s="4">
        <f t="shared" si="26"/>
        <v>1.5903758202425928</v>
      </c>
      <c r="E396" s="4">
        <f t="shared" si="27"/>
        <v>2.6938363085213872</v>
      </c>
      <c r="G396" s="4">
        <f t="shared" si="25"/>
        <v>1.0327581895473867</v>
      </c>
    </row>
    <row r="397" spans="1:7" x14ac:dyDescent="0.2">
      <c r="A397" s="4">
        <f>IF('True_Odds_Calculator_2-way'!A398="","",'True_Odds_Calculator_2-way'!A398)</f>
        <v>2.1</v>
      </c>
      <c r="B397" s="4">
        <f>IF('True_Odds_Calculator_2-way'!B398="","",'True_Odds_Calculator_2-way'!B398)</f>
        <v>1.76</v>
      </c>
      <c r="C397" s="4">
        <f t="shared" si="24"/>
        <v>4.4372294372294396E-2</v>
      </c>
      <c r="D397" s="4">
        <f t="shared" si="26"/>
        <v>2.2026221692491061</v>
      </c>
      <c r="E397" s="4">
        <f t="shared" si="27"/>
        <v>1.8315163528245788</v>
      </c>
      <c r="G397" s="4">
        <f t="shared" si="25"/>
        <v>1.0443722943722944</v>
      </c>
    </row>
    <row r="398" spans="1:7" x14ac:dyDescent="0.2">
      <c r="A398" s="4">
        <f>IF('True_Odds_Calculator_2-way'!A399="","",'True_Odds_Calculator_2-way'!A399)</f>
        <v>1.38</v>
      </c>
      <c r="B398" s="4">
        <f>IF('True_Odds_Calculator_2-way'!B399="","",'True_Odds_Calculator_2-way'!B399)</f>
        <v>3.04</v>
      </c>
      <c r="C398" s="4">
        <f t="shared" si="24"/>
        <v>5.3585049580473054E-2</v>
      </c>
      <c r="D398" s="4">
        <f t="shared" si="26"/>
        <v>1.432982647902719</v>
      </c>
      <c r="E398" s="4">
        <f t="shared" si="27"/>
        <v>3.3095613758283378</v>
      </c>
      <c r="G398" s="4">
        <f t="shared" si="25"/>
        <v>1.0535850495804731</v>
      </c>
    </row>
    <row r="399" spans="1:7" x14ac:dyDescent="0.2">
      <c r="A399" s="4">
        <f>IF('True_Odds_Calculator_2-way'!A400="","",'True_Odds_Calculator_2-way'!A400)</f>
        <v>1.83</v>
      </c>
      <c r="B399" s="4">
        <f>IF('True_Odds_Calculator_2-way'!B400="","",'True_Odds_Calculator_2-way'!B400)</f>
        <v>2.0299999999999998</v>
      </c>
      <c r="C399" s="4">
        <f t="shared" si="24"/>
        <v>3.9058924870117639E-2</v>
      </c>
      <c r="D399" s="4">
        <f t="shared" si="26"/>
        <v>1.8978262535441519</v>
      </c>
      <c r="E399" s="4">
        <f t="shared" si="27"/>
        <v>2.1138012461236451</v>
      </c>
      <c r="G399" s="4">
        <f t="shared" si="25"/>
        <v>1.0390589248701176</v>
      </c>
    </row>
    <row r="400" spans="1:7" x14ac:dyDescent="0.2">
      <c r="A400" s="4">
        <f>IF('True_Odds_Calculator_2-way'!A401="","",'True_Odds_Calculator_2-way'!A401)</f>
        <v>1.68</v>
      </c>
      <c r="B400" s="4">
        <f>IF('True_Odds_Calculator_2-way'!B401="","",'True_Odds_Calculator_2-way'!B401)</f>
        <v>2.2200000000000002</v>
      </c>
      <c r="C400" s="4">
        <f t="shared" si="24"/>
        <v>4.5688545688545634E-2</v>
      </c>
      <c r="D400" s="4">
        <f t="shared" si="26"/>
        <v>1.7470489038785832</v>
      </c>
      <c r="E400" s="4">
        <f t="shared" si="27"/>
        <v>2.3386004514672689</v>
      </c>
      <c r="G400" s="4">
        <f t="shared" si="25"/>
        <v>1.0456885456885456</v>
      </c>
    </row>
    <row r="401" spans="1:7" x14ac:dyDescent="0.2">
      <c r="A401" s="4">
        <f>IF('True_Odds_Calculator_2-way'!A402="","",'True_Odds_Calculator_2-way'!A402)</f>
        <v>2.4300000000000002</v>
      </c>
      <c r="B401" s="4">
        <f>IF('True_Odds_Calculator_2-way'!B402="","",'True_Odds_Calculator_2-way'!B402)</f>
        <v>1.62</v>
      </c>
      <c r="C401" s="4">
        <f t="shared" si="24"/>
        <v>2.8806584362139898E-2</v>
      </c>
      <c r="D401" s="4">
        <f t="shared" si="26"/>
        <v>2.5181347150259068</v>
      </c>
      <c r="E401" s="4">
        <f t="shared" si="27"/>
        <v>1.658703071672355</v>
      </c>
      <c r="G401" s="4">
        <f t="shared" si="25"/>
        <v>1.0288065843621399</v>
      </c>
    </row>
    <row r="402" spans="1:7" x14ac:dyDescent="0.2">
      <c r="A402" s="4">
        <f>IF('True_Odds_Calculator_2-way'!A403="","",'True_Odds_Calculator_2-way'!A403)</f>
        <v>2.35</v>
      </c>
      <c r="B402" s="4">
        <f>IF('True_Odds_Calculator_2-way'!B403="","",'True_Odds_Calculator_2-way'!B403)</f>
        <v>1.66</v>
      </c>
      <c r="C402" s="4">
        <f t="shared" si="24"/>
        <v>2.7941553447834E-2</v>
      </c>
      <c r="D402" s="4">
        <f t="shared" si="26"/>
        <v>2.4297726564933044</v>
      </c>
      <c r="E402" s="4">
        <f t="shared" si="27"/>
        <v>1.6994118928338053</v>
      </c>
      <c r="G402" s="4">
        <f t="shared" si="25"/>
        <v>1.027941553447834</v>
      </c>
    </row>
    <row r="403" spans="1:7" x14ac:dyDescent="0.2">
      <c r="A403" s="4">
        <f>IF('True_Odds_Calculator_2-way'!A404="","",'True_Odds_Calculator_2-way'!A404)</f>
        <v>2.19</v>
      </c>
      <c r="B403" s="4">
        <f>IF('True_Odds_Calculator_2-way'!B404="","",'True_Odds_Calculator_2-way'!B404)</f>
        <v>1.73</v>
      </c>
      <c r="C403" s="4">
        <f t="shared" si="24"/>
        <v>3.4655686647135031E-2</v>
      </c>
      <c r="D403" s="4">
        <f t="shared" si="26"/>
        <v>2.2763841740018629</v>
      </c>
      <c r="E403" s="4">
        <f t="shared" si="27"/>
        <v>1.7834631769717797</v>
      </c>
      <c r="G403" s="4">
        <f t="shared" si="25"/>
        <v>1.034655686647135</v>
      </c>
    </row>
    <row r="404" spans="1:7" x14ac:dyDescent="0.2">
      <c r="A404" s="4">
        <f>IF('True_Odds_Calculator_2-way'!A405="","",'True_Odds_Calculator_2-way'!A405)</f>
        <v>1.94</v>
      </c>
      <c r="B404" s="4">
        <f>IF('True_Odds_Calculator_2-way'!B405="","",'True_Odds_Calculator_2-way'!B405)</f>
        <v>1.94</v>
      </c>
      <c r="C404" s="4">
        <f t="shared" si="24"/>
        <v>3.0927835051546504E-2</v>
      </c>
      <c r="D404" s="4">
        <f t="shared" si="26"/>
        <v>2.0000000000000004</v>
      </c>
      <c r="E404" s="4">
        <f t="shared" si="27"/>
        <v>2.0000000000000004</v>
      </c>
      <c r="G404" s="4">
        <f t="shared" si="25"/>
        <v>1.0309278350515465</v>
      </c>
    </row>
    <row r="405" spans="1:7" x14ac:dyDescent="0.2">
      <c r="A405" s="4">
        <f>IF('True_Odds_Calculator_2-way'!A406="","",'True_Odds_Calculator_2-way'!A406)</f>
        <v>2.34</v>
      </c>
      <c r="B405" s="4">
        <f>IF('True_Odds_Calculator_2-way'!B406="","",'True_Odds_Calculator_2-way'!B406)</f>
        <v>1.66</v>
      </c>
      <c r="C405" s="4">
        <f t="shared" si="24"/>
        <v>2.9760065904644417E-2</v>
      </c>
      <c r="D405" s="4">
        <f t="shared" si="26"/>
        <v>2.4244164274123086</v>
      </c>
      <c r="E405" s="4">
        <f t="shared" si="27"/>
        <v>1.7020418894049603</v>
      </c>
      <c r="G405" s="4">
        <f t="shared" si="25"/>
        <v>1.0297600659046444</v>
      </c>
    </row>
    <row r="406" spans="1:7" x14ac:dyDescent="0.2">
      <c r="A406" s="4">
        <f>IF('True_Odds_Calculator_2-way'!A407="","",'True_Odds_Calculator_2-way'!A407)</f>
        <v>1.75</v>
      </c>
      <c r="B406" s="4">
        <f>IF('True_Odds_Calculator_2-way'!B407="","",'True_Odds_Calculator_2-way'!B407)</f>
        <v>2.1800000000000002</v>
      </c>
      <c r="C406" s="4">
        <f t="shared" si="24"/>
        <v>3.0144167758846541E-2</v>
      </c>
      <c r="D406" s="4">
        <f t="shared" si="26"/>
        <v>1.797408716136631</v>
      </c>
      <c r="E406" s="4">
        <f t="shared" si="27"/>
        <v>2.2540620384047267</v>
      </c>
      <c r="G406" s="4">
        <f t="shared" si="25"/>
        <v>1.0301441677588465</v>
      </c>
    </row>
    <row r="407" spans="1:7" x14ac:dyDescent="0.2">
      <c r="A407" s="4">
        <f>IF('True_Odds_Calculator_2-way'!A408="","",'True_Odds_Calculator_2-way'!A408)</f>
        <v>1.77</v>
      </c>
      <c r="B407" s="4">
        <f>IF('True_Odds_Calculator_2-way'!B408="","",'True_Odds_Calculator_2-way'!B408)</f>
        <v>2.15</v>
      </c>
      <c r="C407" s="4">
        <f t="shared" si="24"/>
        <v>3.0088030482196881E-2</v>
      </c>
      <c r="D407" s="4">
        <f t="shared" si="26"/>
        <v>1.8184207382630511</v>
      </c>
      <c r="E407" s="4">
        <f t="shared" si="27"/>
        <v>2.2218654211064077</v>
      </c>
      <c r="G407" s="4">
        <f t="shared" si="25"/>
        <v>1.0300880304821969</v>
      </c>
    </row>
    <row r="408" spans="1:7" x14ac:dyDescent="0.2">
      <c r="A408" s="4">
        <f>IF('True_Odds_Calculator_2-way'!A409="","",'True_Odds_Calculator_2-way'!A409)</f>
        <v>1.92</v>
      </c>
      <c r="B408" s="4">
        <f>IF('True_Odds_Calculator_2-way'!B409="","",'True_Odds_Calculator_2-way'!B409)</f>
        <v>1.99</v>
      </c>
      <c r="C408" s="4">
        <f t="shared" si="24"/>
        <v>2.3345896147403788E-2</v>
      </c>
      <c r="D408" s="4">
        <f t="shared" si="26"/>
        <v>1.9640176827387685</v>
      </c>
      <c r="E408" s="4">
        <f t="shared" si="27"/>
        <v>2.0373253705876082</v>
      </c>
      <c r="G408" s="4">
        <f t="shared" si="25"/>
        <v>1.0233458961474038</v>
      </c>
    </row>
    <row r="409" spans="1:7" x14ac:dyDescent="0.2">
      <c r="A409" s="4">
        <f>IF('True_Odds_Calculator_2-way'!A410="","",'True_Odds_Calculator_2-way'!A410)</f>
        <v>1.61</v>
      </c>
      <c r="B409" s="4">
        <f>IF('True_Odds_Calculator_2-way'!B410="","",'True_Odds_Calculator_2-way'!B410)</f>
        <v>2.2999999999999998</v>
      </c>
      <c r="C409" s="4">
        <f t="shared" si="24"/>
        <v>5.5900621118012417E-2</v>
      </c>
      <c r="D409" s="4">
        <f t="shared" si="26"/>
        <v>1.6858638743455499</v>
      </c>
      <c r="E409" s="4">
        <f t="shared" si="27"/>
        <v>2.4580152671755724</v>
      </c>
      <c r="G409" s="4">
        <f t="shared" si="25"/>
        <v>1.0559006211180124</v>
      </c>
    </row>
    <row r="410" spans="1:7" x14ac:dyDescent="0.2">
      <c r="A410" s="4">
        <f>IF('True_Odds_Calculator_2-way'!A411="","",'True_Odds_Calculator_2-way'!A411)</f>
        <v>2.2599999999999998</v>
      </c>
      <c r="B410" s="4">
        <f>IF('True_Odds_Calculator_2-way'!B411="","",'True_Odds_Calculator_2-way'!B411)</f>
        <v>1.64</v>
      </c>
      <c r="C410" s="4">
        <f t="shared" si="24"/>
        <v>5.2233973667170197E-2</v>
      </c>
      <c r="D410" s="4">
        <f t="shared" si="26"/>
        <v>2.4017625712804556</v>
      </c>
      <c r="E410" s="4">
        <f t="shared" si="27"/>
        <v>1.7133875739644968</v>
      </c>
      <c r="G410" s="4">
        <f t="shared" si="25"/>
        <v>1.0522339736671702</v>
      </c>
    </row>
    <row r="411" spans="1:7" x14ac:dyDescent="0.2">
      <c r="A411" s="4">
        <f>IF('True_Odds_Calculator_2-way'!A412="","",'True_Odds_Calculator_2-way'!A412)</f>
        <v>2.21</v>
      </c>
      <c r="B411" s="4">
        <f>IF('True_Odds_Calculator_2-way'!B412="","",'True_Odds_Calculator_2-way'!B412)</f>
        <v>1.67</v>
      </c>
      <c r="C411" s="4">
        <f t="shared" si="24"/>
        <v>5.1291082992386272E-2</v>
      </c>
      <c r="D411" s="4">
        <f t="shared" si="26"/>
        <v>2.3427809693084076</v>
      </c>
      <c r="E411" s="4">
        <f t="shared" si="27"/>
        <v>1.7447230954688349</v>
      </c>
      <c r="G411" s="4">
        <f t="shared" si="25"/>
        <v>1.0512910829923863</v>
      </c>
    </row>
    <row r="412" spans="1:7" x14ac:dyDescent="0.2">
      <c r="A412" s="4">
        <f>IF('True_Odds_Calculator_2-way'!A413="","",'True_Odds_Calculator_2-way'!A413)</f>
        <v>1.71</v>
      </c>
      <c r="B412" s="4">
        <f>IF('True_Odds_Calculator_2-way'!B413="","",'True_Odds_Calculator_2-way'!B413)</f>
        <v>2.25</v>
      </c>
      <c r="C412" s="4">
        <f t="shared" si="24"/>
        <v>2.9239766081871288E-2</v>
      </c>
      <c r="D412" s="4">
        <f t="shared" si="26"/>
        <v>1.7538461538461536</v>
      </c>
      <c r="E412" s="4">
        <f t="shared" si="27"/>
        <v>2.3265306122448979</v>
      </c>
      <c r="G412" s="4">
        <f t="shared" si="25"/>
        <v>1.0292397660818713</v>
      </c>
    </row>
    <row r="413" spans="1:7" x14ac:dyDescent="0.2">
      <c r="A413" s="4">
        <f>IF('True_Odds_Calculator_2-way'!A414="","",'True_Odds_Calculator_2-way'!A414)</f>
        <v>2.13</v>
      </c>
      <c r="B413" s="4">
        <f>IF('True_Odds_Calculator_2-way'!B414="","",'True_Odds_Calculator_2-way'!B414)</f>
        <v>1.79</v>
      </c>
      <c r="C413" s="4">
        <f t="shared" si="24"/>
        <v>2.8142785952212312E-2</v>
      </c>
      <c r="D413" s="4">
        <f t="shared" si="26"/>
        <v>2.1958130561234772</v>
      </c>
      <c r="E413" s="4">
        <f t="shared" si="27"/>
        <v>1.8362511137332338</v>
      </c>
      <c r="G413" s="4">
        <f t="shared" si="25"/>
        <v>1.0281427859522123</v>
      </c>
    </row>
    <row r="414" spans="1:7" x14ac:dyDescent="0.2">
      <c r="A414" s="4">
        <f>IF('True_Odds_Calculator_2-way'!A415="","",'True_Odds_Calculator_2-way'!A415)</f>
        <v>2.11</v>
      </c>
      <c r="B414" s="4">
        <f>IF('True_Odds_Calculator_2-way'!B415="","",'True_Odds_Calculator_2-way'!B415)</f>
        <v>1.8</v>
      </c>
      <c r="C414" s="4">
        <f t="shared" si="24"/>
        <v>2.9489204844655115E-2</v>
      </c>
      <c r="D414" s="4">
        <f t="shared" si="26"/>
        <v>2.1777522935779814</v>
      </c>
      <c r="E414" s="4">
        <f t="shared" si="27"/>
        <v>1.8490749756572542</v>
      </c>
      <c r="G414" s="4">
        <f t="shared" si="25"/>
        <v>1.0294892048446551</v>
      </c>
    </row>
    <row r="415" spans="1:7" x14ac:dyDescent="0.2">
      <c r="A415" s="4">
        <f>IF('True_Odds_Calculator_2-way'!A416="","",'True_Odds_Calculator_2-way'!A416)</f>
        <v>1.99</v>
      </c>
      <c r="B415" s="4">
        <f>IF('True_Odds_Calculator_2-way'!B416="","",'True_Odds_Calculator_2-way'!B416)</f>
        <v>1.92</v>
      </c>
      <c r="C415" s="4">
        <f t="shared" si="24"/>
        <v>2.3345896147403788E-2</v>
      </c>
      <c r="D415" s="4">
        <f t="shared" si="26"/>
        <v>2.0373253705876082</v>
      </c>
      <c r="E415" s="4">
        <f t="shared" si="27"/>
        <v>1.9640176827387685</v>
      </c>
      <c r="G415" s="4">
        <f t="shared" si="25"/>
        <v>1.0233458961474038</v>
      </c>
    </row>
    <row r="416" spans="1:7" x14ac:dyDescent="0.2">
      <c r="A416" s="4">
        <f>IF('True_Odds_Calculator_2-way'!A417="","",'True_Odds_Calculator_2-way'!A417)</f>
        <v>2.0499999999999998</v>
      </c>
      <c r="B416" s="4">
        <f>IF('True_Odds_Calculator_2-way'!B417="","",'True_Odds_Calculator_2-way'!B417)</f>
        <v>1.86</v>
      </c>
      <c r="C416" s="4">
        <f t="shared" si="24"/>
        <v>2.5439286650930981E-2</v>
      </c>
      <c r="D416" s="4">
        <f t="shared" si="26"/>
        <v>2.1048854540436102</v>
      </c>
      <c r="E416" s="4">
        <f t="shared" si="27"/>
        <v>1.905071196602548</v>
      </c>
      <c r="G416" s="4">
        <f t="shared" si="25"/>
        <v>1.025439286650931</v>
      </c>
    </row>
    <row r="417" spans="1:7" x14ac:dyDescent="0.2">
      <c r="A417" s="4">
        <f>IF('True_Odds_Calculator_2-way'!A418="","",'True_Odds_Calculator_2-way'!A418)</f>
        <v>1.64</v>
      </c>
      <c r="B417" s="4">
        <f>IF('True_Odds_Calculator_2-way'!B418="","",'True_Odds_Calculator_2-way'!B418)</f>
        <v>2.38</v>
      </c>
      <c r="C417" s="4">
        <f t="shared" si="24"/>
        <v>2.9924164787866303E-2</v>
      </c>
      <c r="D417" s="4">
        <f t="shared" si="26"/>
        <v>1.6812543073742245</v>
      </c>
      <c r="E417" s="4">
        <f t="shared" si="27"/>
        <v>2.4678806272129488</v>
      </c>
      <c r="G417" s="4">
        <f t="shared" si="25"/>
        <v>1.0299241647878663</v>
      </c>
    </row>
    <row r="418" spans="1:7" x14ac:dyDescent="0.2">
      <c r="A418" s="4">
        <f>IF('True_Odds_Calculator_2-way'!A419="","",'True_Odds_Calculator_2-way'!A419)</f>
        <v>2.0499999999999998</v>
      </c>
      <c r="B418" s="4">
        <f>IF('True_Odds_Calculator_2-way'!B419="","",'True_Odds_Calculator_2-way'!B419)</f>
        <v>1.75</v>
      </c>
      <c r="C418" s="4">
        <f t="shared" si="24"/>
        <v>5.9233449477351874E-2</v>
      </c>
      <c r="D418" s="4">
        <f t="shared" si="26"/>
        <v>2.1825095057034218</v>
      </c>
      <c r="E418" s="4">
        <f t="shared" si="27"/>
        <v>1.845659163987138</v>
      </c>
      <c r="G418" s="4">
        <f t="shared" si="25"/>
        <v>1.0592334494773519</v>
      </c>
    </row>
    <row r="419" spans="1:7" x14ac:dyDescent="0.2">
      <c r="A419" s="4">
        <f>IF('True_Odds_Calculator_2-way'!A420="","",'True_Odds_Calculator_2-way'!A420)</f>
        <v>2</v>
      </c>
      <c r="B419" s="4">
        <f>IF('True_Odds_Calculator_2-way'!B420="","",'True_Odds_Calculator_2-way'!B420)</f>
        <v>1.8</v>
      </c>
      <c r="C419" s="4">
        <f t="shared" si="24"/>
        <v>5.555555555555558E-2</v>
      </c>
      <c r="D419" s="4">
        <f t="shared" si="26"/>
        <v>2.1176470588235294</v>
      </c>
      <c r="E419" s="4">
        <f t="shared" si="27"/>
        <v>1.8947368421052633</v>
      </c>
      <c r="G419" s="4">
        <f t="shared" si="25"/>
        <v>1.0555555555555556</v>
      </c>
    </row>
    <row r="420" spans="1:7" x14ac:dyDescent="0.2">
      <c r="A420" s="4">
        <f>IF('True_Odds_Calculator_2-way'!A421="","",'True_Odds_Calculator_2-way'!A421)</f>
        <v>1.45</v>
      </c>
      <c r="B420" s="4">
        <f>IF('True_Odds_Calculator_2-way'!B421="","",'True_Odds_Calculator_2-way'!B421)</f>
        <v>2.85</v>
      </c>
      <c r="C420" s="4">
        <f t="shared" si="24"/>
        <v>4.053236539624927E-2</v>
      </c>
      <c r="D420" s="4">
        <f t="shared" si="26"/>
        <v>1.4938996836873024</v>
      </c>
      <c r="E420" s="4">
        <f t="shared" si="27"/>
        <v>3.0247026532479415</v>
      </c>
      <c r="G420" s="4">
        <f t="shared" si="25"/>
        <v>1.0405323653962493</v>
      </c>
    </row>
    <row r="421" spans="1:7" x14ac:dyDescent="0.2">
      <c r="A421" s="4">
        <f>IF('True_Odds_Calculator_2-way'!A422="","",'True_Odds_Calculator_2-way'!A422)</f>
        <v>1.5</v>
      </c>
      <c r="B421" s="4">
        <f>IF('True_Odds_Calculator_2-way'!B422="","",'True_Odds_Calculator_2-way'!B422)</f>
        <v>2.7</v>
      </c>
      <c r="C421" s="4">
        <f t="shared" si="24"/>
        <v>3.7037037037036979E-2</v>
      </c>
      <c r="D421" s="4">
        <f t="shared" si="26"/>
        <v>1.5428571428571427</v>
      </c>
      <c r="E421" s="4">
        <f t="shared" si="27"/>
        <v>2.8421052631578947</v>
      </c>
      <c r="G421" s="4">
        <f t="shared" si="25"/>
        <v>1.037037037037037</v>
      </c>
    </row>
    <row r="422" spans="1:7" x14ac:dyDescent="0.2">
      <c r="A422" s="4">
        <f>IF('True_Odds_Calculator_2-way'!A423="","",'True_Odds_Calculator_2-way'!A423)</f>
        <v>1.99</v>
      </c>
      <c r="B422" s="4">
        <f>IF('True_Odds_Calculator_2-way'!B423="","",'True_Odds_Calculator_2-way'!B423)</f>
        <v>1.9</v>
      </c>
      <c r="C422" s="4">
        <f t="shared" si="24"/>
        <v>2.8828352287754377E-2</v>
      </c>
      <c r="D422" s="4">
        <f t="shared" si="26"/>
        <v>2.0487672717420748</v>
      </c>
      <c r="E422" s="4">
        <f t="shared" si="27"/>
        <v>1.9535003874967702</v>
      </c>
      <c r="G422" s="4">
        <f t="shared" si="25"/>
        <v>1.0288283522877544</v>
      </c>
    </row>
    <row r="423" spans="1:7" x14ac:dyDescent="0.2">
      <c r="A423" s="4">
        <f>IF('True_Odds_Calculator_2-way'!A424="","",'True_Odds_Calculator_2-way'!A424)</f>
        <v>1.68</v>
      </c>
      <c r="B423" s="4">
        <f>IF('True_Odds_Calculator_2-way'!B424="","",'True_Odds_Calculator_2-way'!B424)</f>
        <v>2.2799999999999998</v>
      </c>
      <c r="C423" s="4">
        <f t="shared" si="24"/>
        <v>3.383458646616555E-2</v>
      </c>
      <c r="D423" s="4">
        <f t="shared" si="26"/>
        <v>1.7291440953412784</v>
      </c>
      <c r="E423" s="4">
        <f t="shared" si="27"/>
        <v>2.3714710252600297</v>
      </c>
      <c r="G423" s="4">
        <f t="shared" si="25"/>
        <v>1.0338345864661656</v>
      </c>
    </row>
    <row r="424" spans="1:7" x14ac:dyDescent="0.2">
      <c r="A424" s="4">
        <f>IF('True_Odds_Calculator_2-way'!A425="","",'True_Odds_Calculator_2-way'!A425)</f>
        <v>2.58</v>
      </c>
      <c r="B424" s="4">
        <f>IF('True_Odds_Calculator_2-way'!B425="","",'True_Odds_Calculator_2-way'!B425)</f>
        <v>1.55</v>
      </c>
      <c r="C424" s="4">
        <f t="shared" si="24"/>
        <v>3.275818954738674E-2</v>
      </c>
      <c r="D424" s="4">
        <f t="shared" si="26"/>
        <v>2.6938363085213872</v>
      </c>
      <c r="E424" s="4">
        <f t="shared" si="27"/>
        <v>1.5903758202425928</v>
      </c>
      <c r="G424" s="4">
        <f t="shared" si="25"/>
        <v>1.0327581895473867</v>
      </c>
    </row>
    <row r="425" spans="1:7" x14ac:dyDescent="0.2">
      <c r="A425" s="4">
        <f>IF('True_Odds_Calculator_2-way'!A426="","",'True_Odds_Calculator_2-way'!A426)</f>
        <v>2.36</v>
      </c>
      <c r="B425" s="4">
        <f>IF('True_Odds_Calculator_2-way'!B426="","",'True_Odds_Calculator_2-way'!B426)</f>
        <v>1.64</v>
      </c>
      <c r="C425" s="4">
        <f t="shared" si="24"/>
        <v>3.3484911120297722E-2</v>
      </c>
      <c r="D425" s="4">
        <f t="shared" si="26"/>
        <v>2.4570848146267141</v>
      </c>
      <c r="E425" s="4">
        <f t="shared" si="27"/>
        <v>1.6863018473335656</v>
      </c>
      <c r="G425" s="4">
        <f t="shared" si="25"/>
        <v>1.0334849111202977</v>
      </c>
    </row>
    <row r="426" spans="1:7" x14ac:dyDescent="0.2">
      <c r="A426" s="4">
        <f>IF('True_Odds_Calculator_2-way'!A427="","",'True_Odds_Calculator_2-way'!A427)</f>
        <v>1.71</v>
      </c>
      <c r="B426" s="4">
        <f>IF('True_Odds_Calculator_2-way'!B427="","",'True_Odds_Calculator_2-way'!B427)</f>
        <v>2.2200000000000002</v>
      </c>
      <c r="C426" s="4">
        <f t="shared" si="24"/>
        <v>3.5245772087877381E-2</v>
      </c>
      <c r="D426" s="4">
        <f t="shared" si="26"/>
        <v>1.7631322279503969</v>
      </c>
      <c r="E426" s="4">
        <f t="shared" si="27"/>
        <v>2.3103888990323171</v>
      </c>
      <c r="G426" s="4">
        <f t="shared" si="25"/>
        <v>1.0352457720878774</v>
      </c>
    </row>
    <row r="427" spans="1:7" x14ac:dyDescent="0.2">
      <c r="A427" s="4">
        <f>IF('True_Odds_Calculator_2-way'!A428="","",'True_Odds_Calculator_2-way'!A428)</f>
        <v>2.4</v>
      </c>
      <c r="B427" s="4">
        <f>IF('True_Odds_Calculator_2-way'!B428="","",'True_Odds_Calculator_2-way'!B428)</f>
        <v>1.63</v>
      </c>
      <c r="C427" s="4">
        <f t="shared" si="24"/>
        <v>3.0163599182004175E-2</v>
      </c>
      <c r="D427" s="4">
        <f t="shared" si="26"/>
        <v>2.49013367281986</v>
      </c>
      <c r="E427" s="4">
        <f t="shared" si="27"/>
        <v>1.6710807347287484</v>
      </c>
      <c r="G427" s="4">
        <f t="shared" si="25"/>
        <v>1.0301635991820042</v>
      </c>
    </row>
    <row r="428" spans="1:7" x14ac:dyDescent="0.2">
      <c r="A428" s="4">
        <f>IF('True_Odds_Calculator_2-way'!A429="","",'True_Odds_Calculator_2-way'!A429)</f>
        <v>2.44</v>
      </c>
      <c r="B428" s="4">
        <f>IF('True_Odds_Calculator_2-way'!B429="","",'True_Odds_Calculator_2-way'!B429)</f>
        <v>1.61</v>
      </c>
      <c r="C428" s="4">
        <f t="shared" si="24"/>
        <v>3.0954077996130813E-2</v>
      </c>
      <c r="D428" s="4">
        <f t="shared" si="26"/>
        <v>2.5357603924606251</v>
      </c>
      <c r="E428" s="4">
        <f t="shared" si="27"/>
        <v>1.6511432414256895</v>
      </c>
      <c r="G428" s="4">
        <f t="shared" si="25"/>
        <v>1.0309540779961308</v>
      </c>
    </row>
    <row r="429" spans="1:7" x14ac:dyDescent="0.2">
      <c r="A429" s="4">
        <f>IF('True_Odds_Calculator_2-way'!A430="","",'True_Odds_Calculator_2-way'!A430)</f>
        <v>1.83</v>
      </c>
      <c r="B429" s="4">
        <f>IF('True_Odds_Calculator_2-way'!B430="","",'True_Odds_Calculator_2-way'!B430)</f>
        <v>2.0699999999999998</v>
      </c>
      <c r="C429" s="4">
        <f t="shared" si="24"/>
        <v>2.9539874871307603E-2</v>
      </c>
      <c r="D429" s="4">
        <f t="shared" si="26"/>
        <v>1.8808371192373576</v>
      </c>
      <c r="E429" s="4">
        <f t="shared" si="27"/>
        <v>2.1352836729517204</v>
      </c>
      <c r="G429" s="4">
        <f t="shared" si="25"/>
        <v>1.0295398748713076</v>
      </c>
    </row>
    <row r="430" spans="1:7" x14ac:dyDescent="0.2">
      <c r="A430" s="4">
        <f>IF('True_Odds_Calculator_2-way'!A431="","",'True_Odds_Calculator_2-way'!A431)</f>
        <v>2.23</v>
      </c>
      <c r="B430" s="4">
        <f>IF('True_Odds_Calculator_2-way'!B431="","",'True_Odds_Calculator_2-way'!B431)</f>
        <v>1.72</v>
      </c>
      <c r="C430" s="4">
        <f t="shared" si="24"/>
        <v>2.982584211075201E-2</v>
      </c>
      <c r="D430" s="4">
        <f t="shared" si="26"/>
        <v>2.3067115708443593</v>
      </c>
      <c r="E430" s="4">
        <f t="shared" si="27"/>
        <v>1.7652798232695142</v>
      </c>
      <c r="G430" s="4">
        <f t="shared" si="25"/>
        <v>1.029825842110752</v>
      </c>
    </row>
    <row r="431" spans="1:7" x14ac:dyDescent="0.2">
      <c r="A431" s="4">
        <f>IF('True_Odds_Calculator_2-way'!A432="","",'True_Odds_Calculator_2-way'!A432)</f>
        <v>2.87</v>
      </c>
      <c r="B431" s="4">
        <f>IF('True_Odds_Calculator_2-way'!B432="","",'True_Odds_Calculator_2-way'!B432)</f>
        <v>1.45</v>
      </c>
      <c r="C431" s="4">
        <f t="shared" si="24"/>
        <v>3.8087228162922093E-2</v>
      </c>
      <c r="D431" s="4">
        <f t="shared" si="26"/>
        <v>3.0359292358198071</v>
      </c>
      <c r="E431" s="4">
        <f t="shared" si="27"/>
        <v>1.4911762071127834</v>
      </c>
      <c r="G431" s="4">
        <f t="shared" si="25"/>
        <v>1.0380872281629221</v>
      </c>
    </row>
    <row r="432" spans="1:7" x14ac:dyDescent="0.2">
      <c r="A432" s="4">
        <f>IF('True_Odds_Calculator_2-way'!A433="","",'True_Odds_Calculator_2-way'!A433)</f>
        <v>2.91</v>
      </c>
      <c r="B432" s="4">
        <f>IF('True_Odds_Calculator_2-way'!B433="","",'True_Odds_Calculator_2-way'!B433)</f>
        <v>1.43</v>
      </c>
      <c r="C432" s="4">
        <f t="shared" si="24"/>
        <v>4.2943310984548067E-2</v>
      </c>
      <c r="D432" s="4">
        <f t="shared" si="26"/>
        <v>3.1039421176295079</v>
      </c>
      <c r="E432" s="4">
        <f t="shared" si="27"/>
        <v>1.4752982468579936</v>
      </c>
      <c r="G432" s="4">
        <f t="shared" si="25"/>
        <v>1.0429433109845481</v>
      </c>
    </row>
    <row r="433" spans="1:7" x14ac:dyDescent="0.2">
      <c r="A433" s="4">
        <f>IF('True_Odds_Calculator_2-way'!A434="","",'True_Odds_Calculator_2-way'!A434)</f>
        <v>2.36</v>
      </c>
      <c r="B433" s="4">
        <f>IF('True_Odds_Calculator_2-way'!B434="","",'True_Odds_Calculator_2-way'!B434)</f>
        <v>1.63</v>
      </c>
      <c r="C433" s="4">
        <f t="shared" si="24"/>
        <v>3.7225746074659449E-2</v>
      </c>
      <c r="D433" s="4">
        <f t="shared" si="26"/>
        <v>2.4684291581108826</v>
      </c>
      <c r="E433" s="4">
        <f t="shared" si="27"/>
        <v>1.6809998252053835</v>
      </c>
      <c r="G433" s="4">
        <f t="shared" si="25"/>
        <v>1.0372257460746594</v>
      </c>
    </row>
    <row r="434" spans="1:7" x14ac:dyDescent="0.2">
      <c r="A434" s="4">
        <f>IF('True_Odds_Calculator_2-way'!A435="","",'True_Odds_Calculator_2-way'!A435)</f>
        <v>2.37</v>
      </c>
      <c r="B434" s="4">
        <f>IF('True_Odds_Calculator_2-way'!B435="","",'True_Odds_Calculator_2-way'!B435)</f>
        <v>1.62</v>
      </c>
      <c r="C434" s="4">
        <f t="shared" si="24"/>
        <v>3.9224878887325954E-2</v>
      </c>
      <c r="D434" s="4">
        <f t="shared" si="26"/>
        <v>2.4855311711011843</v>
      </c>
      <c r="E434" s="4">
        <f t="shared" si="27"/>
        <v>1.6731598901817231</v>
      </c>
      <c r="G434" s="4">
        <f t="shared" si="25"/>
        <v>1.039224878887326</v>
      </c>
    </row>
    <row r="435" spans="1:7" x14ac:dyDescent="0.2">
      <c r="A435" s="4">
        <f>IF('True_Odds_Calculator_2-way'!A436="","",'True_Odds_Calculator_2-way'!A436)</f>
        <v>1.87</v>
      </c>
      <c r="B435" s="4">
        <f>IF('True_Odds_Calculator_2-way'!B436="","",'True_Odds_Calculator_2-way'!B436)</f>
        <v>2.02</v>
      </c>
      <c r="C435" s="4">
        <f t="shared" si="24"/>
        <v>2.9808863239265015E-2</v>
      </c>
      <c r="D435" s="4">
        <f t="shared" si="26"/>
        <v>1.9236135865967305</v>
      </c>
      <c r="E435" s="4">
        <f t="shared" si="27"/>
        <v>2.082703865027292</v>
      </c>
      <c r="G435" s="4">
        <f t="shared" si="25"/>
        <v>1.029808863239265</v>
      </c>
    </row>
    <row r="436" spans="1:7" x14ac:dyDescent="0.2">
      <c r="A436" s="4">
        <f>IF('True_Odds_Calculator_2-way'!A437="","",'True_Odds_Calculator_2-way'!A437)</f>
        <v>2.0499999999999998</v>
      </c>
      <c r="B436" s="4">
        <f>IF('True_Odds_Calculator_2-way'!B437="","",'True_Odds_Calculator_2-way'!B437)</f>
        <v>1.85</v>
      </c>
      <c r="C436" s="4">
        <f t="shared" si="24"/>
        <v>2.8345418589321048E-2</v>
      </c>
      <c r="D436" s="4">
        <f t="shared" si="26"/>
        <v>2.1113430758524703</v>
      </c>
      <c r="E436" s="4">
        <f t="shared" si="27"/>
        <v>1.8998121477770822</v>
      </c>
      <c r="G436" s="4">
        <f t="shared" si="25"/>
        <v>1.028345418589321</v>
      </c>
    </row>
    <row r="437" spans="1:7" x14ac:dyDescent="0.2">
      <c r="A437" s="4">
        <f>IF('True_Odds_Calculator_2-way'!A438="","",'True_Odds_Calculator_2-way'!A438)</f>
        <v>2.04</v>
      </c>
      <c r="B437" s="4">
        <f>IF('True_Odds_Calculator_2-way'!B438="","",'True_Odds_Calculator_2-way'!B438)</f>
        <v>1.86</v>
      </c>
      <c r="C437" s="4">
        <f t="shared" si="24"/>
        <v>2.7830487033523088E-2</v>
      </c>
      <c r="D437" s="4">
        <f t="shared" si="26"/>
        <v>2.0996015936254984</v>
      </c>
      <c r="E437" s="4">
        <f t="shared" si="27"/>
        <v>1.9094202898550725</v>
      </c>
      <c r="G437" s="4">
        <f t="shared" si="25"/>
        <v>1.0278304870335231</v>
      </c>
    </row>
    <row r="438" spans="1:7" x14ac:dyDescent="0.2">
      <c r="A438" s="4">
        <f>IF('True_Odds_Calculator_2-way'!A439="","",'True_Odds_Calculator_2-way'!A439)</f>
        <v>1.88</v>
      </c>
      <c r="B438" s="4">
        <f>IF('True_Odds_Calculator_2-way'!B439="","",'True_Odds_Calculator_2-way'!B439)</f>
        <v>2.0099999999999998</v>
      </c>
      <c r="C438" s="4">
        <f t="shared" si="24"/>
        <v>2.9427331427966497E-2</v>
      </c>
      <c r="D438" s="4">
        <f t="shared" si="26"/>
        <v>1.9334834220221038</v>
      </c>
      <c r="E438" s="4">
        <f t="shared" si="27"/>
        <v>2.0712563034422273</v>
      </c>
      <c r="G438" s="4">
        <f t="shared" si="25"/>
        <v>1.0294273314279665</v>
      </c>
    </row>
    <row r="439" spans="1:7" x14ac:dyDescent="0.2">
      <c r="A439" s="4">
        <f>IF('True_Odds_Calculator_2-way'!A440="","",'True_Odds_Calculator_2-way'!A440)</f>
        <v>1.72</v>
      </c>
      <c r="B439" s="4">
        <f>IF('True_Odds_Calculator_2-way'!B440="","",'True_Odds_Calculator_2-way'!B440)</f>
        <v>2.14</v>
      </c>
      <c r="C439" s="4">
        <f t="shared" si="24"/>
        <v>4.8685068463377501E-2</v>
      </c>
      <c r="D439" s="4">
        <f t="shared" si="26"/>
        <v>1.7951619196254389</v>
      </c>
      <c r="E439" s="4">
        <f t="shared" si="27"/>
        <v>2.2576054955839058</v>
      </c>
      <c r="G439" s="4">
        <f t="shared" si="25"/>
        <v>1.0486850684633775</v>
      </c>
    </row>
    <row r="440" spans="1:7" x14ac:dyDescent="0.2">
      <c r="A440" s="4">
        <f>IF('True_Odds_Calculator_2-way'!A441="","",'True_Odds_Calculator_2-way'!A441)</f>
        <v>1.78</v>
      </c>
      <c r="B440" s="4">
        <f>IF('True_Odds_Calculator_2-way'!B441="","",'True_Odds_Calculator_2-way'!B441)</f>
        <v>2.1</v>
      </c>
      <c r="C440" s="4">
        <f t="shared" si="24"/>
        <v>3.7988228999465079E-2</v>
      </c>
      <c r="D440" s="4">
        <f t="shared" si="26"/>
        <v>1.8422868408082802</v>
      </c>
      <c r="E440" s="4">
        <f t="shared" si="27"/>
        <v>2.1872440023405506</v>
      </c>
      <c r="G440" s="4">
        <f t="shared" si="25"/>
        <v>1.0379882289994651</v>
      </c>
    </row>
    <row r="441" spans="1:7" x14ac:dyDescent="0.2">
      <c r="A441" s="4">
        <f>IF('True_Odds_Calculator_2-way'!A442="","",'True_Odds_Calculator_2-way'!A442)</f>
        <v>1.98</v>
      </c>
      <c r="B441" s="4">
        <f>IF('True_Odds_Calculator_2-way'!B442="","",'True_Odds_Calculator_2-way'!B442)</f>
        <v>1.93</v>
      </c>
      <c r="C441" s="4">
        <f t="shared" si="24"/>
        <v>2.3185220076411994E-2</v>
      </c>
      <c r="D441" s="4">
        <f t="shared" si="26"/>
        <v>2.0265153523890338</v>
      </c>
      <c r="E441" s="4">
        <f t="shared" si="27"/>
        <v>1.974169551066798</v>
      </c>
      <c r="G441" s="4">
        <f t="shared" si="25"/>
        <v>1.023185220076412</v>
      </c>
    </row>
    <row r="442" spans="1:7" x14ac:dyDescent="0.2">
      <c r="A442" s="4">
        <f>IF('True_Odds_Calculator_2-way'!A443="","",'True_Odds_Calculator_2-way'!A443)</f>
        <v>1.69</v>
      </c>
      <c r="B442" s="4">
        <f>IF('True_Odds_Calculator_2-way'!B443="","",'True_Odds_Calculator_2-way'!B443)</f>
        <v>2.2799999999999998</v>
      </c>
      <c r="C442" s="4">
        <f t="shared" si="24"/>
        <v>3.0312467559431067E-2</v>
      </c>
      <c r="D442" s="4">
        <f t="shared" si="26"/>
        <v>1.7344256391789699</v>
      </c>
      <c r="E442" s="4">
        <f t="shared" si="27"/>
        <v>2.3616082373130669</v>
      </c>
      <c r="G442" s="4">
        <f t="shared" si="25"/>
        <v>1.0303124675594311</v>
      </c>
    </row>
    <row r="443" spans="1:7" x14ac:dyDescent="0.2">
      <c r="A443" s="4">
        <f>IF('True_Odds_Calculator_2-way'!A444="","",'True_Odds_Calculator_2-way'!A444)</f>
        <v>1.86</v>
      </c>
      <c r="B443" s="4">
        <f>IF('True_Odds_Calculator_2-way'!B444="","",'True_Odds_Calculator_2-way'!B444)</f>
        <v>1.95</v>
      </c>
      <c r="C443" s="4">
        <f t="shared" si="24"/>
        <v>5.0454921422663279E-2</v>
      </c>
      <c r="D443" s="4">
        <f t="shared" si="26"/>
        <v>1.9515738498789346</v>
      </c>
      <c r="E443" s="4">
        <f t="shared" si="27"/>
        <v>2.0508905852417301</v>
      </c>
      <c r="G443" s="4">
        <f t="shared" si="25"/>
        <v>1.0504549214226633</v>
      </c>
    </row>
    <row r="444" spans="1:7" x14ac:dyDescent="0.2">
      <c r="A444" s="4">
        <f>IF('True_Odds_Calculator_2-way'!A445="","",'True_Odds_Calculator_2-way'!A445)</f>
        <v>1.65</v>
      </c>
      <c r="B444" s="4">
        <f>IF('True_Odds_Calculator_2-way'!B445="","",'True_Odds_Calculator_2-way'!B445)</f>
        <v>2.37</v>
      </c>
      <c r="C444" s="4">
        <f t="shared" si="24"/>
        <v>2.8001534330648337E-2</v>
      </c>
      <c r="D444" s="4">
        <f t="shared" si="26"/>
        <v>1.6890184645286688</v>
      </c>
      <c r="E444" s="4">
        <f t="shared" si="27"/>
        <v>2.4513399153737665</v>
      </c>
      <c r="G444" s="4">
        <f t="shared" si="25"/>
        <v>1.0280015343306483</v>
      </c>
    </row>
    <row r="445" spans="1:7" x14ac:dyDescent="0.2">
      <c r="A445" s="4">
        <f>IF('True_Odds_Calculator_2-way'!A446="","",'True_Odds_Calculator_2-way'!A446)</f>
        <v>2.1</v>
      </c>
      <c r="B445" s="4">
        <f>IF('True_Odds_Calculator_2-way'!B446="","",'True_Odds_Calculator_2-way'!B446)</f>
        <v>1.7</v>
      </c>
      <c r="C445" s="4">
        <f t="shared" si="24"/>
        <v>6.4425770308123242E-2</v>
      </c>
      <c r="D445" s="4">
        <f t="shared" si="26"/>
        <v>2.2523659305993693</v>
      </c>
      <c r="E445" s="4">
        <f t="shared" si="27"/>
        <v>1.7984886649874054</v>
      </c>
      <c r="G445" s="4">
        <f t="shared" si="25"/>
        <v>1.0644257703081232</v>
      </c>
    </row>
    <row r="446" spans="1:7" x14ac:dyDescent="0.2">
      <c r="A446" s="4">
        <f>IF('True_Odds_Calculator_2-way'!A447="","",'True_Odds_Calculator_2-way'!A447)</f>
        <v>1.92</v>
      </c>
      <c r="B446" s="4">
        <f>IF('True_Odds_Calculator_2-way'!B447="","",'True_Odds_Calculator_2-way'!B447)</f>
        <v>1.95</v>
      </c>
      <c r="C446" s="4">
        <f t="shared" si="24"/>
        <v>3.3653846153846256E-2</v>
      </c>
      <c r="D446" s="4">
        <f t="shared" si="26"/>
        <v>1.9841017488076311</v>
      </c>
      <c r="E446" s="4">
        <f t="shared" si="27"/>
        <v>2.0161550888529889</v>
      </c>
      <c r="G446" s="4">
        <f t="shared" si="25"/>
        <v>1.0336538461538463</v>
      </c>
    </row>
    <row r="447" spans="1:7" x14ac:dyDescent="0.2">
      <c r="A447" s="4">
        <f>IF('True_Odds_Calculator_2-way'!A448="","",'True_Odds_Calculator_2-way'!A448)</f>
        <v>2.13</v>
      </c>
      <c r="B447" s="4">
        <f>IF('True_Odds_Calculator_2-way'!B448="","",'True_Odds_Calculator_2-way'!B448)</f>
        <v>1.79</v>
      </c>
      <c r="C447" s="4">
        <f t="shared" si="24"/>
        <v>2.8142785952212312E-2</v>
      </c>
      <c r="D447" s="4">
        <f t="shared" si="26"/>
        <v>2.1958130561234772</v>
      </c>
      <c r="E447" s="4">
        <f t="shared" si="27"/>
        <v>1.8362511137332338</v>
      </c>
      <c r="G447" s="4">
        <f t="shared" si="25"/>
        <v>1.0281427859522123</v>
      </c>
    </row>
    <row r="448" spans="1:7" x14ac:dyDescent="0.2">
      <c r="A448" s="4">
        <f>IF('True_Odds_Calculator_2-way'!A449="","",'True_Odds_Calculator_2-way'!A449)</f>
        <v>3.01</v>
      </c>
      <c r="B448" s="4">
        <f>IF('True_Odds_Calculator_2-way'!B449="","",'True_Odds_Calculator_2-way'!B449)</f>
        <v>1.41</v>
      </c>
      <c r="C448" s="4">
        <f t="shared" si="24"/>
        <v>4.1445771777290918E-2</v>
      </c>
      <c r="D448" s="4">
        <f t="shared" si="26"/>
        <v>3.210241670133505</v>
      </c>
      <c r="E448" s="4">
        <f t="shared" si="27"/>
        <v>1.4524392121969165</v>
      </c>
      <c r="G448" s="4">
        <f t="shared" si="25"/>
        <v>1.0414457717772909</v>
      </c>
    </row>
    <row r="449" spans="1:7" x14ac:dyDescent="0.2">
      <c r="A449" s="4">
        <f>IF('True_Odds_Calculator_2-way'!A450="","",'True_Odds_Calculator_2-way'!A450)</f>
        <v>2.85</v>
      </c>
      <c r="B449" s="4">
        <f>IF('True_Odds_Calculator_2-way'!B450="","",'True_Odds_Calculator_2-way'!B450)</f>
        <v>1.45</v>
      </c>
      <c r="C449" s="4">
        <f t="shared" si="24"/>
        <v>4.053236539624927E-2</v>
      </c>
      <c r="D449" s="4">
        <f t="shared" si="26"/>
        <v>3.0247026532479415</v>
      </c>
      <c r="E449" s="4">
        <f t="shared" si="27"/>
        <v>1.4938996836873024</v>
      </c>
      <c r="G449" s="4">
        <f t="shared" si="25"/>
        <v>1.0405323653962493</v>
      </c>
    </row>
    <row r="450" spans="1:7" x14ac:dyDescent="0.2">
      <c r="A450" s="4">
        <f>IF('True_Odds_Calculator_2-way'!A451="","",'True_Odds_Calculator_2-way'!A451)</f>
        <v>2.27</v>
      </c>
      <c r="B450" s="4">
        <f>IF('True_Odds_Calculator_2-way'!B451="","",'True_Odds_Calculator_2-way'!B451)</f>
        <v>1.68</v>
      </c>
      <c r="C450" s="4">
        <f t="shared" ref="C450:C513" si="28">IF(A450="","",((1/A450)+(1/B450))-1)</f>
        <v>3.5766729599328695E-2</v>
      </c>
      <c r="D450" s="4">
        <f t="shared" si="26"/>
        <v>2.3660503784588656</v>
      </c>
      <c r="E450" s="4">
        <f t="shared" si="27"/>
        <v>1.7320374239258789</v>
      </c>
      <c r="G450" s="4">
        <f t="shared" ref="G450:G513" si="29">IF(A450="","",C450+1)</f>
        <v>1.0357667295993287</v>
      </c>
    </row>
    <row r="451" spans="1:7" x14ac:dyDescent="0.2">
      <c r="A451" s="4">
        <f>IF('True_Odds_Calculator_2-way'!A452="","",'True_Odds_Calculator_2-way'!A452)</f>
        <v>1.99</v>
      </c>
      <c r="B451" s="4">
        <f>IF('True_Odds_Calculator_2-way'!B452="","",'True_Odds_Calculator_2-way'!B452)</f>
        <v>1.9</v>
      </c>
      <c r="C451" s="4">
        <f t="shared" si="28"/>
        <v>2.8828352287754377E-2</v>
      </c>
      <c r="D451" s="4">
        <f t="shared" ref="D451:D514" si="30">IF(A451="","",(2*A451)/(2-($C451*A451)))</f>
        <v>2.0487672717420748</v>
      </c>
      <c r="E451" s="4">
        <f t="shared" ref="E451:E514" si="31">IF(B451="","",(2*B451)/(2-($C451*B451)))</f>
        <v>1.9535003874967702</v>
      </c>
      <c r="G451" s="4">
        <f t="shared" si="29"/>
        <v>1.0288283522877544</v>
      </c>
    </row>
    <row r="452" spans="1:7" x14ac:dyDescent="0.2">
      <c r="A452" s="4">
        <f>IF('True_Odds_Calculator_2-way'!A453="","",'True_Odds_Calculator_2-way'!A453)</f>
        <v>2.0299999999999998</v>
      </c>
      <c r="B452" s="4">
        <f>IF('True_Odds_Calculator_2-way'!B453="","",'True_Odds_Calculator_2-way'!B453)</f>
        <v>1.84</v>
      </c>
      <c r="C452" s="4">
        <f t="shared" si="28"/>
        <v>3.6089098307988898E-2</v>
      </c>
      <c r="D452" s="4">
        <f t="shared" si="30"/>
        <v>2.107187182669525</v>
      </c>
      <c r="E452" s="4">
        <f t="shared" si="31"/>
        <v>1.9031896463874454</v>
      </c>
      <c r="G452" s="4">
        <f t="shared" si="29"/>
        <v>1.0360890983079889</v>
      </c>
    </row>
    <row r="453" spans="1:7" x14ac:dyDescent="0.2">
      <c r="A453" s="4">
        <f>IF('True_Odds_Calculator_2-way'!A454="","",'True_Odds_Calculator_2-way'!A454)</f>
        <v>2.06</v>
      </c>
      <c r="B453" s="4">
        <f>IF('True_Odds_Calculator_2-way'!B454="","",'True_Odds_Calculator_2-way'!B454)</f>
        <v>1.83</v>
      </c>
      <c r="C453" s="4">
        <f t="shared" si="28"/>
        <v>3.1884980635577431E-2</v>
      </c>
      <c r="D453" s="4">
        <f t="shared" si="30"/>
        <v>2.1299508446804905</v>
      </c>
      <c r="E453" s="4">
        <f t="shared" si="31"/>
        <v>1.8849942497124856</v>
      </c>
      <c r="G453" s="4">
        <f t="shared" si="29"/>
        <v>1.0318849806355774</v>
      </c>
    </row>
    <row r="454" spans="1:7" x14ac:dyDescent="0.2">
      <c r="A454" s="4">
        <f>IF('True_Odds_Calculator_2-way'!A455="","",'True_Odds_Calculator_2-way'!A455)</f>
        <v>1.98</v>
      </c>
      <c r="B454" s="4">
        <f>IF('True_Odds_Calculator_2-way'!B455="","",'True_Odds_Calculator_2-way'!B455)</f>
        <v>1.88</v>
      </c>
      <c r="C454" s="4">
        <f t="shared" si="28"/>
        <v>3.6965398667526461E-2</v>
      </c>
      <c r="D454" s="4">
        <f t="shared" si="30"/>
        <v>2.0552120141342756</v>
      </c>
      <c r="E454" s="4">
        <f t="shared" si="31"/>
        <v>1.9476768522394308</v>
      </c>
      <c r="G454" s="4">
        <f t="shared" si="29"/>
        <v>1.0369653986675265</v>
      </c>
    </row>
    <row r="455" spans="1:7" x14ac:dyDescent="0.2">
      <c r="A455" s="4">
        <f>IF('True_Odds_Calculator_2-way'!A456="","",'True_Odds_Calculator_2-way'!A456)</f>
        <v>2.31</v>
      </c>
      <c r="B455" s="4">
        <f>IF('True_Odds_Calculator_2-way'!B456="","",'True_Odds_Calculator_2-way'!B456)</f>
        <v>1.66</v>
      </c>
      <c r="C455" s="4">
        <f t="shared" si="28"/>
        <v>3.5310071454649705E-2</v>
      </c>
      <c r="D455" s="4">
        <f t="shared" si="30"/>
        <v>2.4082145324373547</v>
      </c>
      <c r="E455" s="4">
        <f t="shared" si="31"/>
        <v>1.7101190741649199</v>
      </c>
      <c r="G455" s="4">
        <f t="shared" si="29"/>
        <v>1.0353100714546497</v>
      </c>
    </row>
    <row r="456" spans="1:7" x14ac:dyDescent="0.2">
      <c r="A456" s="4">
        <f>IF('True_Odds_Calculator_2-way'!A457="","",'True_Odds_Calculator_2-way'!A457)</f>
        <v>1.79</v>
      </c>
      <c r="B456" s="4">
        <f>IF('True_Odds_Calculator_2-way'!B457="","",'True_Odds_Calculator_2-way'!B457)</f>
        <v>2.1</v>
      </c>
      <c r="C456" s="4">
        <f t="shared" si="28"/>
        <v>3.4849694067571102E-2</v>
      </c>
      <c r="D456" s="4">
        <f t="shared" si="30"/>
        <v>1.8476284099287292</v>
      </c>
      <c r="E456" s="4">
        <f t="shared" si="31"/>
        <v>2.1797622499275153</v>
      </c>
      <c r="G456" s="4">
        <f t="shared" si="29"/>
        <v>1.0348496940675711</v>
      </c>
    </row>
    <row r="457" spans="1:7" x14ac:dyDescent="0.2">
      <c r="A457" s="4">
        <f>IF('True_Odds_Calculator_2-way'!A458="","",'True_Odds_Calculator_2-way'!A458)</f>
        <v>2.13</v>
      </c>
      <c r="B457" s="4">
        <f>IF('True_Odds_Calculator_2-way'!B458="","",'True_Odds_Calculator_2-way'!B458)</f>
        <v>1.76</v>
      </c>
      <c r="C457" s="4">
        <f t="shared" si="28"/>
        <v>3.7665386256935607E-2</v>
      </c>
      <c r="D457" s="4">
        <f t="shared" si="30"/>
        <v>2.2190126672191313</v>
      </c>
      <c r="E457" s="4">
        <f t="shared" si="31"/>
        <v>1.8203360202000585</v>
      </c>
      <c r="G457" s="4">
        <f t="shared" si="29"/>
        <v>1.0376653862569356</v>
      </c>
    </row>
    <row r="458" spans="1:7" x14ac:dyDescent="0.2">
      <c r="A458" s="4">
        <f>IF('True_Odds_Calculator_2-way'!A459="","",'True_Odds_Calculator_2-way'!A459)</f>
        <v>1.92</v>
      </c>
      <c r="B458" s="4">
        <f>IF('True_Odds_Calculator_2-way'!B459="","",'True_Odds_Calculator_2-way'!B459)</f>
        <v>1.95</v>
      </c>
      <c r="C458" s="4">
        <f t="shared" si="28"/>
        <v>3.3653846153846256E-2</v>
      </c>
      <c r="D458" s="4">
        <f t="shared" si="30"/>
        <v>1.9841017488076311</v>
      </c>
      <c r="E458" s="4">
        <f t="shared" si="31"/>
        <v>2.0161550888529889</v>
      </c>
      <c r="G458" s="4">
        <f t="shared" si="29"/>
        <v>1.0336538461538463</v>
      </c>
    </row>
    <row r="459" spans="1:7" x14ac:dyDescent="0.2">
      <c r="A459" s="4">
        <f>IF('True_Odds_Calculator_2-way'!A460="","",'True_Odds_Calculator_2-way'!A460)</f>
        <v>2.11</v>
      </c>
      <c r="B459" s="4">
        <f>IF('True_Odds_Calculator_2-way'!B460="","",'True_Odds_Calculator_2-way'!B460)</f>
        <v>1.78</v>
      </c>
      <c r="C459" s="4">
        <f t="shared" si="28"/>
        <v>3.5731402098088338E-2</v>
      </c>
      <c r="D459" s="4">
        <f t="shared" si="30"/>
        <v>2.1926557300484557</v>
      </c>
      <c r="E459" s="4">
        <f t="shared" si="31"/>
        <v>1.8384649273092173</v>
      </c>
      <c r="G459" s="4">
        <f t="shared" si="29"/>
        <v>1.0357314020980883</v>
      </c>
    </row>
    <row r="460" spans="1:7" x14ac:dyDescent="0.2">
      <c r="A460" s="4">
        <f>IF('True_Odds_Calculator_2-way'!A461="","",'True_Odds_Calculator_2-way'!A461)</f>
        <v>1.95</v>
      </c>
      <c r="B460" s="4">
        <f>IF('True_Odds_Calculator_2-way'!B461="","",'True_Odds_Calculator_2-way'!B461)</f>
        <v>1.92</v>
      </c>
      <c r="C460" s="4">
        <f t="shared" si="28"/>
        <v>3.3653846153846256E-2</v>
      </c>
      <c r="D460" s="4">
        <f t="shared" si="30"/>
        <v>2.0161550888529889</v>
      </c>
      <c r="E460" s="4">
        <f t="shared" si="31"/>
        <v>1.9841017488076311</v>
      </c>
      <c r="G460" s="4">
        <f t="shared" si="29"/>
        <v>1.0336538461538463</v>
      </c>
    </row>
    <row r="461" spans="1:7" x14ac:dyDescent="0.2">
      <c r="A461" s="4">
        <f>IF('True_Odds_Calculator_2-way'!A462="","",'True_Odds_Calculator_2-way'!A462)</f>
        <v>2.2400000000000002</v>
      </c>
      <c r="B461" s="4">
        <f>IF('True_Odds_Calculator_2-way'!B462="","",'True_Odds_Calculator_2-way'!B462)</f>
        <v>1.69</v>
      </c>
      <c r="C461" s="4">
        <f t="shared" si="28"/>
        <v>3.8144547759932479E-2</v>
      </c>
      <c r="D461" s="4">
        <f t="shared" si="30"/>
        <v>2.3399678575843743</v>
      </c>
      <c r="E461" s="4">
        <f t="shared" si="31"/>
        <v>1.7462865578005351</v>
      </c>
      <c r="G461" s="4">
        <f t="shared" si="29"/>
        <v>1.0381445477599325</v>
      </c>
    </row>
    <row r="462" spans="1:7" x14ac:dyDescent="0.2">
      <c r="A462" s="4">
        <f>IF('True_Odds_Calculator_2-way'!A463="","",'True_Odds_Calculator_2-way'!A463)</f>
        <v>2.12</v>
      </c>
      <c r="B462" s="4">
        <f>IF('True_Odds_Calculator_2-way'!B463="","",'True_Odds_Calculator_2-way'!B463)</f>
        <v>1.76</v>
      </c>
      <c r="C462" s="4">
        <f t="shared" si="28"/>
        <v>3.9879931389365408E-2</v>
      </c>
      <c r="D462" s="4">
        <f t="shared" si="30"/>
        <v>2.213573801613669</v>
      </c>
      <c r="E462" s="4">
        <f t="shared" si="31"/>
        <v>1.8240125146656239</v>
      </c>
      <c r="G462" s="4">
        <f t="shared" si="29"/>
        <v>1.0398799313893654</v>
      </c>
    </row>
    <row r="463" spans="1:7" x14ac:dyDescent="0.2">
      <c r="A463" s="4">
        <f>IF('True_Odds_Calculator_2-way'!A464="","",'True_Odds_Calculator_2-way'!A464)</f>
        <v>2.2799999999999998</v>
      </c>
      <c r="B463" s="4">
        <f>IF('True_Odds_Calculator_2-way'!B464="","",'True_Odds_Calculator_2-way'!B464)</f>
        <v>1.66</v>
      </c>
      <c r="C463" s="4">
        <f t="shared" si="28"/>
        <v>4.1006129782287015E-2</v>
      </c>
      <c r="D463" s="4">
        <f t="shared" si="30"/>
        <v>2.3918099089989888</v>
      </c>
      <c r="E463" s="4">
        <f t="shared" si="31"/>
        <v>1.7184889211768977</v>
      </c>
      <c r="G463" s="4">
        <f t="shared" si="29"/>
        <v>1.041006129782287</v>
      </c>
    </row>
    <row r="464" spans="1:7" x14ac:dyDescent="0.2">
      <c r="A464" s="4">
        <f>IF('True_Odds_Calculator_2-way'!A465="","",'True_Odds_Calculator_2-way'!A465)</f>
        <v>1.8</v>
      </c>
      <c r="B464" s="4">
        <f>IF('True_Odds_Calculator_2-way'!B465="","",'True_Odds_Calculator_2-way'!B465)</f>
        <v>2.0699999999999998</v>
      </c>
      <c r="C464" s="4">
        <f t="shared" si="28"/>
        <v>3.8647342995169254E-2</v>
      </c>
      <c r="D464" s="4">
        <f t="shared" si="30"/>
        <v>1.8648648648648651</v>
      </c>
      <c r="E464" s="4">
        <f t="shared" si="31"/>
        <v>2.15625</v>
      </c>
      <c r="G464" s="4">
        <f t="shared" si="29"/>
        <v>1.0386473429951693</v>
      </c>
    </row>
    <row r="465" spans="1:7" x14ac:dyDescent="0.2">
      <c r="A465" s="4">
        <f>IF('True_Odds_Calculator_2-way'!A466="","",'True_Odds_Calculator_2-way'!A466)</f>
        <v>2.33</v>
      </c>
      <c r="B465" s="4">
        <f>IF('True_Odds_Calculator_2-way'!B466="","",'True_Odds_Calculator_2-way'!B466)</f>
        <v>1.64</v>
      </c>
      <c r="C465" s="4">
        <f t="shared" si="28"/>
        <v>3.8940646917198674E-2</v>
      </c>
      <c r="D465" s="4">
        <f t="shared" si="30"/>
        <v>2.4407256004087885</v>
      </c>
      <c r="E465" s="4">
        <f t="shared" si="31"/>
        <v>1.6940946976414255</v>
      </c>
      <c r="G465" s="4">
        <f t="shared" si="29"/>
        <v>1.0389406469171987</v>
      </c>
    </row>
    <row r="466" spans="1:7" x14ac:dyDescent="0.2">
      <c r="A466" s="4">
        <f>IF('True_Odds_Calculator_2-way'!A467="","",'True_Odds_Calculator_2-way'!A467)</f>
        <v>2.08</v>
      </c>
      <c r="B466" s="4">
        <f>IF('True_Odds_Calculator_2-way'!B467="","",'True_Odds_Calculator_2-way'!B467)</f>
        <v>1.81</v>
      </c>
      <c r="C466" s="4">
        <f t="shared" si="28"/>
        <v>3.3255418614534626E-2</v>
      </c>
      <c r="D466" s="4">
        <f t="shared" si="30"/>
        <v>2.1545152798443401</v>
      </c>
      <c r="E466" s="4">
        <f t="shared" si="31"/>
        <v>1.8661643699811639</v>
      </c>
      <c r="G466" s="4">
        <f t="shared" si="29"/>
        <v>1.0332554186145346</v>
      </c>
    </row>
    <row r="467" spans="1:7" x14ac:dyDescent="0.2">
      <c r="A467" s="4">
        <f>IF('True_Odds_Calculator_2-way'!A468="","",'True_Odds_Calculator_2-way'!A468)</f>
        <v>2.2400000000000002</v>
      </c>
      <c r="B467" s="4">
        <f>IF('True_Odds_Calculator_2-way'!B468="","",'True_Odds_Calculator_2-way'!B468)</f>
        <v>1.69</v>
      </c>
      <c r="C467" s="4">
        <f t="shared" si="28"/>
        <v>3.8144547759932479E-2</v>
      </c>
      <c r="D467" s="4">
        <f t="shared" si="30"/>
        <v>2.3399678575843743</v>
      </c>
      <c r="E467" s="4">
        <f t="shared" si="31"/>
        <v>1.7462865578005351</v>
      </c>
      <c r="G467" s="4">
        <f t="shared" si="29"/>
        <v>1.0381445477599325</v>
      </c>
    </row>
    <row r="468" spans="1:7" x14ac:dyDescent="0.2">
      <c r="A468" s="4">
        <f>IF('True_Odds_Calculator_2-way'!A469="","",'True_Odds_Calculator_2-way'!A469)</f>
        <v>2.08</v>
      </c>
      <c r="B468" s="4">
        <f>IF('True_Odds_Calculator_2-way'!B469="","",'True_Odds_Calculator_2-way'!B469)</f>
        <v>1.79</v>
      </c>
      <c r="C468" s="4">
        <f t="shared" si="28"/>
        <v>3.9428448646325664E-2</v>
      </c>
      <c r="D468" s="4">
        <f t="shared" si="30"/>
        <v>2.1689385995572641</v>
      </c>
      <c r="E468" s="4">
        <f t="shared" si="31"/>
        <v>1.8554769261437256</v>
      </c>
      <c r="G468" s="4">
        <f t="shared" si="29"/>
        <v>1.0394284486463257</v>
      </c>
    </row>
    <row r="469" spans="1:7" x14ac:dyDescent="0.2">
      <c r="A469" s="4">
        <f>IF('True_Odds_Calculator_2-way'!A470="","",'True_Odds_Calculator_2-way'!A470)</f>
        <v>2.1800000000000002</v>
      </c>
      <c r="B469" s="4">
        <f>IF('True_Odds_Calculator_2-way'!B470="","",'True_Odds_Calculator_2-way'!B470)</f>
        <v>1.72</v>
      </c>
      <c r="C469" s="4">
        <f t="shared" si="28"/>
        <v>4.0110945167484591E-2</v>
      </c>
      <c r="D469" s="4">
        <f t="shared" si="30"/>
        <v>2.2796692607003894</v>
      </c>
      <c r="E469" s="4">
        <f t="shared" si="31"/>
        <v>1.7814519194222731</v>
      </c>
      <c r="G469" s="4">
        <f t="shared" si="29"/>
        <v>1.0401109451674846</v>
      </c>
    </row>
    <row r="470" spans="1:7" x14ac:dyDescent="0.2">
      <c r="A470" s="4">
        <f>IF('True_Odds_Calculator_2-way'!A471="","",'True_Odds_Calculator_2-way'!A471)</f>
        <v>2.14</v>
      </c>
      <c r="B470" s="4">
        <f>IF('True_Odds_Calculator_2-way'!B471="","",'True_Odds_Calculator_2-way'!B471)</f>
        <v>1.75</v>
      </c>
      <c r="C470" s="4">
        <f t="shared" si="28"/>
        <v>3.8718291054739673E-2</v>
      </c>
      <c r="D470" s="4">
        <f t="shared" si="30"/>
        <v>2.2324888226527575</v>
      </c>
      <c r="E470" s="4">
        <f t="shared" si="31"/>
        <v>1.81136638452237</v>
      </c>
      <c r="G470" s="4">
        <f t="shared" si="29"/>
        <v>1.0387182910547397</v>
      </c>
    </row>
    <row r="471" spans="1:7" x14ac:dyDescent="0.2">
      <c r="A471" s="4">
        <f>IF('True_Odds_Calculator_2-way'!A472="","",'True_Odds_Calculator_2-way'!A472)</f>
        <v>2.27</v>
      </c>
      <c r="B471" s="4">
        <f>IF('True_Odds_Calculator_2-way'!B472="","",'True_Odds_Calculator_2-way'!B472)</f>
        <v>1.67</v>
      </c>
      <c r="C471" s="4">
        <f t="shared" si="28"/>
        <v>3.9331029570814469E-2</v>
      </c>
      <c r="D471" s="4">
        <f t="shared" si="30"/>
        <v>2.3760694474913038</v>
      </c>
      <c r="E471" s="4">
        <f t="shared" si="31"/>
        <v>1.7267075087111983</v>
      </c>
      <c r="G471" s="4">
        <f t="shared" si="29"/>
        <v>1.0393310295708145</v>
      </c>
    </row>
    <row r="472" spans="1:7" x14ac:dyDescent="0.2">
      <c r="A472" s="4">
        <f>IF('True_Odds_Calculator_2-way'!A473="","",'True_Odds_Calculator_2-way'!A473)</f>
        <v>2.08</v>
      </c>
      <c r="B472" s="4">
        <f>IF('True_Odds_Calculator_2-way'!B473="","",'True_Odds_Calculator_2-way'!B473)</f>
        <v>1.79</v>
      </c>
      <c r="C472" s="4">
        <f t="shared" si="28"/>
        <v>3.9428448646325664E-2</v>
      </c>
      <c r="D472" s="4">
        <f t="shared" si="30"/>
        <v>2.1689385995572641</v>
      </c>
      <c r="E472" s="4">
        <f t="shared" si="31"/>
        <v>1.8554769261437256</v>
      </c>
      <c r="G472" s="4">
        <f t="shared" si="29"/>
        <v>1.0394284486463257</v>
      </c>
    </row>
    <row r="473" spans="1:7" x14ac:dyDescent="0.2">
      <c r="A473" s="4">
        <f>IF('True_Odds_Calculator_2-way'!A474="","",'True_Odds_Calculator_2-way'!A474)</f>
        <v>2.25</v>
      </c>
      <c r="B473" s="4">
        <f>IF('True_Odds_Calculator_2-way'!B474="","",'True_Odds_Calculator_2-way'!B474)</f>
        <v>1.68</v>
      </c>
      <c r="C473" s="4">
        <f t="shared" si="28"/>
        <v>3.9682539682539542E-2</v>
      </c>
      <c r="D473" s="4">
        <f t="shared" si="30"/>
        <v>2.3551401869158877</v>
      </c>
      <c r="E473" s="4">
        <f t="shared" si="31"/>
        <v>1.7379310344827583</v>
      </c>
      <c r="G473" s="4">
        <f t="shared" si="29"/>
        <v>1.0396825396825395</v>
      </c>
    </row>
    <row r="474" spans="1:7" x14ac:dyDescent="0.2">
      <c r="A474" s="4">
        <f>IF('True_Odds_Calculator_2-way'!A475="","",'True_Odds_Calculator_2-way'!A475)</f>
        <v>2.78</v>
      </c>
      <c r="B474" s="4">
        <f>IF('True_Odds_Calculator_2-way'!B475="","",'True_Odds_Calculator_2-way'!B475)</f>
        <v>1.47</v>
      </c>
      <c r="C474" s="4">
        <f t="shared" si="28"/>
        <v>3.9984339059364826E-2</v>
      </c>
      <c r="D474" s="4">
        <f t="shared" si="30"/>
        <v>2.9436000864366494</v>
      </c>
      <c r="E474" s="4">
        <f t="shared" si="31"/>
        <v>1.5145091353815365</v>
      </c>
      <c r="G474" s="4">
        <f t="shared" si="29"/>
        <v>1.0399843390593648</v>
      </c>
    </row>
    <row r="475" spans="1:7" x14ac:dyDescent="0.2">
      <c r="A475" s="4">
        <f>IF('True_Odds_Calculator_2-way'!A476="","",'True_Odds_Calculator_2-way'!A476)</f>
        <v>2.21</v>
      </c>
      <c r="B475" s="4">
        <f>IF('True_Odds_Calculator_2-way'!B476="","",'True_Odds_Calculator_2-way'!B476)</f>
        <v>1.71</v>
      </c>
      <c r="C475" s="4">
        <f t="shared" si="28"/>
        <v>3.7284009420232245E-2</v>
      </c>
      <c r="D475" s="4">
        <f t="shared" si="30"/>
        <v>2.3049617273032235</v>
      </c>
      <c r="E475" s="4">
        <f t="shared" si="31"/>
        <v>1.7663059989250076</v>
      </c>
      <c r="G475" s="4">
        <f t="shared" si="29"/>
        <v>1.0372840094202322</v>
      </c>
    </row>
    <row r="476" spans="1:7" x14ac:dyDescent="0.2">
      <c r="A476" s="4">
        <f>IF('True_Odds_Calculator_2-way'!A477="","",'True_Odds_Calculator_2-way'!A477)</f>
        <v>2.48</v>
      </c>
      <c r="B476" s="4">
        <f>IF('True_Odds_Calculator_2-way'!B477="","",'True_Odds_Calculator_2-way'!B477)</f>
        <v>1.57</v>
      </c>
      <c r="C476" s="4">
        <f t="shared" si="28"/>
        <v>4.0168481610848517E-2</v>
      </c>
      <c r="D476" s="4">
        <f t="shared" si="30"/>
        <v>2.6100013406622868</v>
      </c>
      <c r="E476" s="4">
        <f t="shared" si="31"/>
        <v>1.6211174952119245</v>
      </c>
      <c r="G476" s="4">
        <f t="shared" si="29"/>
        <v>1.0401684816108485</v>
      </c>
    </row>
    <row r="477" spans="1:7" x14ac:dyDescent="0.2">
      <c r="A477" s="4">
        <f>IF('True_Odds_Calculator_2-way'!A478="","",'True_Odds_Calculator_2-way'!A478)</f>
        <v>1.96</v>
      </c>
      <c r="B477" s="4">
        <f>IF('True_Odds_Calculator_2-way'!B478="","",'True_Odds_Calculator_2-way'!B478)</f>
        <v>1.91</v>
      </c>
      <c r="C477" s="4">
        <f t="shared" si="28"/>
        <v>3.3764291056736839E-2</v>
      </c>
      <c r="D477" s="4">
        <f t="shared" si="30"/>
        <v>2.0270738574832143</v>
      </c>
      <c r="E477" s="4">
        <f t="shared" si="31"/>
        <v>1.9736398144242935</v>
      </c>
      <c r="G477" s="4">
        <f t="shared" si="29"/>
        <v>1.0337642910567368</v>
      </c>
    </row>
    <row r="478" spans="1:7" x14ac:dyDescent="0.2">
      <c r="A478" s="4">
        <f>IF('True_Odds_Calculator_2-way'!A479="","",'True_Odds_Calculator_2-way'!A479)</f>
        <v>2.21</v>
      </c>
      <c r="B478" s="4">
        <f>IF('True_Odds_Calculator_2-way'!B479="","",'True_Odds_Calculator_2-way'!B479)</f>
        <v>1.7</v>
      </c>
      <c r="C478" s="4">
        <f t="shared" si="28"/>
        <v>4.0723981900452566E-2</v>
      </c>
      <c r="D478" s="4">
        <f t="shared" si="30"/>
        <v>2.3141361256544504</v>
      </c>
      <c r="E478" s="4">
        <f t="shared" si="31"/>
        <v>1.760956175298805</v>
      </c>
      <c r="G478" s="4">
        <f t="shared" si="29"/>
        <v>1.0407239819004526</v>
      </c>
    </row>
    <row r="479" spans="1:7" x14ac:dyDescent="0.2">
      <c r="A479" s="4">
        <f>IF('True_Odds_Calculator_2-way'!A480="","",'True_Odds_Calculator_2-way'!A480)</f>
        <v>2.56</v>
      </c>
      <c r="B479" s="4">
        <f>IF('True_Odds_Calculator_2-way'!B480="","",'True_Odds_Calculator_2-way'!B480)</f>
        <v>1.54</v>
      </c>
      <c r="C479" s="4">
        <f t="shared" si="28"/>
        <v>3.9975649350649345E-2</v>
      </c>
      <c r="D479" s="4">
        <f t="shared" si="30"/>
        <v>2.6980563920065701</v>
      </c>
      <c r="E479" s="4">
        <f t="shared" si="31"/>
        <v>1.5889085926164759</v>
      </c>
      <c r="G479" s="4">
        <f t="shared" si="29"/>
        <v>1.0399756493506493</v>
      </c>
    </row>
    <row r="480" spans="1:7" x14ac:dyDescent="0.2">
      <c r="A480" s="4">
        <f>IF('True_Odds_Calculator_2-way'!A481="","",'True_Odds_Calculator_2-way'!A481)</f>
        <v>2.09</v>
      </c>
      <c r="B480" s="4">
        <f>IF('True_Odds_Calculator_2-way'!B481="","",'True_Odds_Calculator_2-way'!B481)</f>
        <v>1.76</v>
      </c>
      <c r="C480" s="4">
        <f t="shared" si="28"/>
        <v>4.6650717703349276E-2</v>
      </c>
      <c r="D480" s="4">
        <f t="shared" si="30"/>
        <v>2.1971090670170828</v>
      </c>
      <c r="E480" s="4">
        <f t="shared" si="31"/>
        <v>1.8353457738748626</v>
      </c>
      <c r="G480" s="4">
        <f t="shared" si="29"/>
        <v>1.0466507177033493</v>
      </c>
    </row>
    <row r="481" spans="1:7" x14ac:dyDescent="0.2">
      <c r="A481" s="4">
        <f>IF('True_Odds_Calculator_2-way'!A482="","",'True_Odds_Calculator_2-way'!A482)</f>
        <v>2</v>
      </c>
      <c r="B481" s="4">
        <f>IF('True_Odds_Calculator_2-way'!B482="","",'True_Odds_Calculator_2-way'!B482)</f>
        <v>1.84</v>
      </c>
      <c r="C481" s="4">
        <f t="shared" si="28"/>
        <v>4.3478260869565188E-2</v>
      </c>
      <c r="D481" s="4">
        <f t="shared" si="30"/>
        <v>2.0909090909090908</v>
      </c>
      <c r="E481" s="4">
        <f t="shared" si="31"/>
        <v>1.9166666666666665</v>
      </c>
      <c r="G481" s="4">
        <f t="shared" si="29"/>
        <v>1.0434782608695652</v>
      </c>
    </row>
    <row r="482" spans="1:7" x14ac:dyDescent="0.2">
      <c r="A482" s="4">
        <f>IF('True_Odds_Calculator_2-way'!A483="","",'True_Odds_Calculator_2-way'!A483)</f>
        <v>2.15</v>
      </c>
      <c r="B482" s="4">
        <f>IF('True_Odds_Calculator_2-way'!B483="","",'True_Odds_Calculator_2-way'!B483)</f>
        <v>1.72</v>
      </c>
      <c r="C482" s="4">
        <f t="shared" si="28"/>
        <v>4.6511627906976827E-2</v>
      </c>
      <c r="D482" s="4">
        <f t="shared" si="30"/>
        <v>2.263157894736842</v>
      </c>
      <c r="E482" s="4">
        <f t="shared" si="31"/>
        <v>1.7916666666666667</v>
      </c>
      <c r="G482" s="4">
        <f t="shared" si="29"/>
        <v>1.0465116279069768</v>
      </c>
    </row>
    <row r="483" spans="1:7" x14ac:dyDescent="0.2">
      <c r="A483" s="4">
        <f>IF('True_Odds_Calculator_2-way'!A484="","",'True_Odds_Calculator_2-way'!A484)</f>
        <v>2.25</v>
      </c>
      <c r="B483" s="4">
        <f>IF('True_Odds_Calculator_2-way'!B484="","",'True_Odds_Calculator_2-way'!B484)</f>
        <v>1.66</v>
      </c>
      <c r="C483" s="4">
        <f t="shared" si="28"/>
        <v>4.685408299866145E-2</v>
      </c>
      <c r="D483" s="4">
        <f t="shared" si="30"/>
        <v>2.375198728139905</v>
      </c>
      <c r="E483" s="4">
        <f t="shared" si="31"/>
        <v>1.7271676300578036</v>
      </c>
      <c r="G483" s="4">
        <f t="shared" si="29"/>
        <v>1.0468540829986615</v>
      </c>
    </row>
    <row r="484" spans="1:7" x14ac:dyDescent="0.2">
      <c r="A484" s="4">
        <f>IF('True_Odds_Calculator_2-way'!A485="","",'True_Odds_Calculator_2-way'!A485)</f>
        <v>2.25</v>
      </c>
      <c r="B484" s="4">
        <f>IF('True_Odds_Calculator_2-way'!B485="","",'True_Odds_Calculator_2-way'!B485)</f>
        <v>1.66</v>
      </c>
      <c r="C484" s="4">
        <f t="shared" si="28"/>
        <v>4.685408299866145E-2</v>
      </c>
      <c r="D484" s="4">
        <f t="shared" si="30"/>
        <v>2.375198728139905</v>
      </c>
      <c r="E484" s="4">
        <f t="shared" si="31"/>
        <v>1.7271676300578036</v>
      </c>
      <c r="G484" s="4">
        <f t="shared" si="29"/>
        <v>1.0468540829986615</v>
      </c>
    </row>
    <row r="485" spans="1:7" x14ac:dyDescent="0.2">
      <c r="A485" s="4">
        <f>IF('True_Odds_Calculator_2-way'!A486="","",'True_Odds_Calculator_2-way'!A486)</f>
        <v>1.93</v>
      </c>
      <c r="B485" s="4">
        <f>IF('True_Odds_Calculator_2-way'!B486="","",'True_Odds_Calculator_2-way'!B486)</f>
        <v>1.9</v>
      </c>
      <c r="C485" s="4">
        <f t="shared" si="28"/>
        <v>4.445050449959087E-2</v>
      </c>
      <c r="D485" s="4">
        <f t="shared" si="30"/>
        <v>2.0164971130052241</v>
      </c>
      <c r="E485" s="4">
        <f t="shared" si="31"/>
        <v>1.9837706248309437</v>
      </c>
      <c r="G485" s="4">
        <f t="shared" si="29"/>
        <v>1.0444505044995909</v>
      </c>
    </row>
    <row r="486" spans="1:7" x14ac:dyDescent="0.2">
      <c r="A486" s="4">
        <f>IF('True_Odds_Calculator_2-way'!A487="","",'True_Odds_Calculator_2-way'!A487)</f>
        <v>1.58</v>
      </c>
      <c r="B486" s="4">
        <f>IF('True_Odds_Calculator_2-way'!B487="","",'True_Odds_Calculator_2-way'!B487)</f>
        <v>2.4</v>
      </c>
      <c r="C486" s="4">
        <f t="shared" si="28"/>
        <v>4.9578059071729852E-2</v>
      </c>
      <c r="D486" s="4">
        <f t="shared" si="30"/>
        <v>1.6444058976582827</v>
      </c>
      <c r="E486" s="4">
        <f t="shared" si="31"/>
        <v>2.5518169582772541</v>
      </c>
      <c r="G486" s="4">
        <f t="shared" si="29"/>
        <v>1.0495780590717299</v>
      </c>
    </row>
    <row r="487" spans="1:7" x14ac:dyDescent="0.2">
      <c r="A487" s="4">
        <f>IF('True_Odds_Calculator_2-way'!A488="","",'True_Odds_Calculator_2-way'!A488)</f>
        <v>2.4900000000000002</v>
      </c>
      <c r="B487" s="4">
        <f>IF('True_Odds_Calculator_2-way'!B488="","",'True_Odds_Calculator_2-way'!B488)</f>
        <v>1.55</v>
      </c>
      <c r="C487" s="4">
        <f t="shared" si="28"/>
        <v>4.676771602539187E-2</v>
      </c>
      <c r="D487" s="4">
        <f t="shared" si="30"/>
        <v>2.643945881144032</v>
      </c>
      <c r="E487" s="4">
        <f t="shared" si="31"/>
        <v>1.6082925304719242</v>
      </c>
      <c r="G487" s="4">
        <f t="shared" si="29"/>
        <v>1.0467677160253919</v>
      </c>
    </row>
    <row r="488" spans="1:7" x14ac:dyDescent="0.2">
      <c r="A488" s="4">
        <f>IF('True_Odds_Calculator_2-way'!A489="","",'True_Odds_Calculator_2-way'!A489)</f>
        <v>1.88</v>
      </c>
      <c r="B488" s="4">
        <f>IF('True_Odds_Calculator_2-way'!B489="","",'True_Odds_Calculator_2-way'!B489)</f>
        <v>2.02</v>
      </c>
      <c r="C488" s="4">
        <f t="shared" si="28"/>
        <v>2.6964398567516312E-2</v>
      </c>
      <c r="D488" s="4">
        <f t="shared" si="30"/>
        <v>1.9288906948394962</v>
      </c>
      <c r="E488" s="4">
        <f t="shared" si="31"/>
        <v>2.0765529308836395</v>
      </c>
      <c r="G488" s="4">
        <f t="shared" si="29"/>
        <v>1.0269643985675163</v>
      </c>
    </row>
    <row r="489" spans="1:7" x14ac:dyDescent="0.2">
      <c r="A489" s="4">
        <f>IF('True_Odds_Calculator_2-way'!A490="","",'True_Odds_Calculator_2-way'!A490)</f>
        <v>1.93</v>
      </c>
      <c r="B489" s="4">
        <f>IF('True_Odds_Calculator_2-way'!B490="","",'True_Odds_Calculator_2-way'!B490)</f>
        <v>1.95</v>
      </c>
      <c r="C489" s="4">
        <f t="shared" si="28"/>
        <v>3.0955227846419575E-2</v>
      </c>
      <c r="D489" s="4">
        <f t="shared" si="30"/>
        <v>1.9894277785119598</v>
      </c>
      <c r="E489" s="4">
        <f t="shared" si="31"/>
        <v>2.0106851876586083</v>
      </c>
      <c r="G489" s="4">
        <f t="shared" si="29"/>
        <v>1.0309552278464196</v>
      </c>
    </row>
    <row r="490" spans="1:7" x14ac:dyDescent="0.2">
      <c r="A490" s="4">
        <f>IF('True_Odds_Calculator_2-way'!A491="","",'True_Odds_Calculator_2-way'!A491)</f>
        <v>2.08</v>
      </c>
      <c r="B490" s="4">
        <f>IF('True_Odds_Calculator_2-way'!B491="","",'True_Odds_Calculator_2-way'!B491)</f>
        <v>1.79</v>
      </c>
      <c r="C490" s="4">
        <f t="shared" si="28"/>
        <v>3.9428448646325664E-2</v>
      </c>
      <c r="D490" s="4">
        <f t="shared" si="30"/>
        <v>2.1689385995572641</v>
      </c>
      <c r="E490" s="4">
        <f t="shared" si="31"/>
        <v>1.8554769261437256</v>
      </c>
      <c r="G490" s="4">
        <f t="shared" si="29"/>
        <v>1.0394284486463257</v>
      </c>
    </row>
    <row r="491" spans="1:7" x14ac:dyDescent="0.2">
      <c r="A491" s="4">
        <f>IF('True_Odds_Calculator_2-way'!A492="","",'True_Odds_Calculator_2-way'!A492)</f>
        <v>2.15</v>
      </c>
      <c r="B491" s="4">
        <f>IF('True_Odds_Calculator_2-way'!B492="","",'True_Odds_Calculator_2-way'!B492)</f>
        <v>1.74</v>
      </c>
      <c r="C491" s="4">
        <f t="shared" si="28"/>
        <v>3.9828922747928264E-2</v>
      </c>
      <c r="D491" s="4">
        <f t="shared" si="30"/>
        <v>2.2461723206244368</v>
      </c>
      <c r="E491" s="4">
        <f t="shared" si="31"/>
        <v>1.8024572392194651</v>
      </c>
      <c r="G491" s="4">
        <f t="shared" si="29"/>
        <v>1.0398289227479283</v>
      </c>
    </row>
    <row r="492" spans="1:7" x14ac:dyDescent="0.2">
      <c r="A492" s="4">
        <f>IF('True_Odds_Calculator_2-way'!A493="","",'True_Odds_Calculator_2-way'!A493)</f>
        <v>2.44</v>
      </c>
      <c r="B492" s="4">
        <f>IF('True_Odds_Calculator_2-way'!B493="","",'True_Odds_Calculator_2-way'!B493)</f>
        <v>1.62</v>
      </c>
      <c r="C492" s="4">
        <f t="shared" si="28"/>
        <v>2.7120016191054308E-2</v>
      </c>
      <c r="D492" s="4">
        <f t="shared" si="30"/>
        <v>2.5234933605720116</v>
      </c>
      <c r="E492" s="4">
        <f t="shared" si="31"/>
        <v>1.6563861884009385</v>
      </c>
      <c r="G492" s="4">
        <f t="shared" si="29"/>
        <v>1.0271200161910543</v>
      </c>
    </row>
    <row r="493" spans="1:7" x14ac:dyDescent="0.2">
      <c r="A493" s="4">
        <f>IF('True_Odds_Calculator_2-way'!A494="","",'True_Odds_Calculator_2-way'!A494)</f>
        <v>1.53</v>
      </c>
      <c r="B493" s="4">
        <f>IF('True_Odds_Calculator_2-way'!B494="","",'True_Odds_Calculator_2-way'!B494)</f>
        <v>2.67</v>
      </c>
      <c r="C493" s="4">
        <f t="shared" si="28"/>
        <v>2.81266064478225E-2</v>
      </c>
      <c r="D493" s="4">
        <f t="shared" si="30"/>
        <v>1.5636447149336854</v>
      </c>
      <c r="E493" s="4">
        <f t="shared" si="31"/>
        <v>2.7741672608739938</v>
      </c>
      <c r="G493" s="4">
        <f t="shared" si="29"/>
        <v>1.0281266064478225</v>
      </c>
    </row>
    <row r="494" spans="1:7" x14ac:dyDescent="0.2">
      <c r="A494" s="4">
        <f>IF('True_Odds_Calculator_2-way'!A495="","",'True_Odds_Calculator_2-way'!A495)</f>
        <v>2.39</v>
      </c>
      <c r="B494" s="4">
        <f>IF('True_Odds_Calculator_2-way'!B495="","",'True_Odds_Calculator_2-way'!B495)</f>
        <v>1.62</v>
      </c>
      <c r="C494" s="4">
        <f t="shared" si="28"/>
        <v>3.5693992458288193E-2</v>
      </c>
      <c r="D494" s="4">
        <f t="shared" si="30"/>
        <v>2.4964859114062805</v>
      </c>
      <c r="E494" s="4">
        <f t="shared" si="31"/>
        <v>1.6682321513206084</v>
      </c>
      <c r="G494" s="4">
        <f t="shared" si="29"/>
        <v>1.0356939924582882</v>
      </c>
    </row>
    <row r="495" spans="1:7" x14ac:dyDescent="0.2">
      <c r="A495" s="4">
        <f>IF('True_Odds_Calculator_2-way'!A496="","",'True_Odds_Calculator_2-way'!A496)</f>
        <v>2.5499999999999998</v>
      </c>
      <c r="B495" s="4">
        <f>IF('True_Odds_Calculator_2-way'!B496="","",'True_Odds_Calculator_2-way'!B496)</f>
        <v>1.57</v>
      </c>
      <c r="C495" s="4">
        <f t="shared" si="28"/>
        <v>2.9099537904333728E-2</v>
      </c>
      <c r="D495" s="4">
        <f t="shared" si="30"/>
        <v>2.6482553332230858</v>
      </c>
      <c r="E495" s="4">
        <f t="shared" si="31"/>
        <v>1.606702116986054</v>
      </c>
      <c r="G495" s="4">
        <f t="shared" si="29"/>
        <v>1.0290995379043337</v>
      </c>
    </row>
    <row r="496" spans="1:7" x14ac:dyDescent="0.2">
      <c r="A496" s="4">
        <f>IF('True_Odds_Calculator_2-way'!A497="","",'True_Odds_Calculator_2-way'!A497)</f>
        <v>2.54</v>
      </c>
      <c r="B496" s="4">
        <f>IF('True_Odds_Calculator_2-way'!B497="","",'True_Odds_Calculator_2-way'!B497)</f>
        <v>1.52</v>
      </c>
      <c r="C496" s="4">
        <f t="shared" si="28"/>
        <v>5.159552424368008E-2</v>
      </c>
      <c r="D496" s="4">
        <f t="shared" si="30"/>
        <v>2.7181075753308925</v>
      </c>
      <c r="E496" s="4">
        <f t="shared" si="31"/>
        <v>1.5820357318472382</v>
      </c>
      <c r="G496" s="4">
        <f t="shared" si="29"/>
        <v>1.0515955242436801</v>
      </c>
    </row>
    <row r="497" spans="1:7" x14ac:dyDescent="0.2">
      <c r="A497" s="4">
        <f>IF('True_Odds_Calculator_2-way'!A498="","",'True_Odds_Calculator_2-way'!A498)</f>
        <v>2.56</v>
      </c>
      <c r="B497" s="4">
        <f>IF('True_Odds_Calculator_2-way'!B498="","",'True_Odds_Calculator_2-way'!B498)</f>
        <v>1.56</v>
      </c>
      <c r="C497" s="4">
        <f t="shared" si="28"/>
        <v>3.1650641025640969E-2</v>
      </c>
      <c r="D497" s="4">
        <f t="shared" si="30"/>
        <v>2.668091929449492</v>
      </c>
      <c r="E497" s="4">
        <f t="shared" si="31"/>
        <v>1.5994873438000641</v>
      </c>
      <c r="G497" s="4">
        <f t="shared" si="29"/>
        <v>1.031650641025641</v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3.69</v>
      </c>
      <c r="B186" s="4">
        <f>IF('True_Odds_Calculator_3-way'!B187="","",'True_Odds_Calculator_3-way'!B187)</f>
        <v>3.53</v>
      </c>
      <c r="C186" s="4">
        <f>IF('True_Odds_Calculator_3-way'!C187="","",'True_Odds_Calculator_3-way'!C187)</f>
        <v>2.06</v>
      </c>
      <c r="D186" s="4">
        <f t="shared" si="10"/>
        <v>3.972572221115378E-2</v>
      </c>
      <c r="E186" s="4">
        <f t="shared" si="11"/>
        <v>3.8795658215772746</v>
      </c>
      <c r="F186" s="4">
        <f t="shared" si="12"/>
        <v>3.7030973341818538</v>
      </c>
      <c r="G186" s="4">
        <f t="shared" si="13"/>
        <v>2.1177692056713266</v>
      </c>
      <c r="I186" s="4">
        <f t="shared" si="14"/>
        <v>1.0397257222111538</v>
      </c>
    </row>
    <row r="187" spans="1:9" x14ac:dyDescent="0.2">
      <c r="A187" s="4">
        <f>IF('True_Odds_Calculator_3-way'!A188="","",'True_Odds_Calculator_3-way'!A188)</f>
        <v>3.85</v>
      </c>
      <c r="B187" s="4">
        <f>IF('True_Odds_Calculator_3-way'!B188="","",'True_Odds_Calculator_3-way'!B188)</f>
        <v>3.52</v>
      </c>
      <c r="C187" s="4">
        <f>IF('True_Odds_Calculator_3-way'!C188="","",'True_Odds_Calculator_3-way'!C188)</f>
        <v>2.04</v>
      </c>
      <c r="D187" s="4">
        <f t="shared" si="10"/>
        <v>3.402724726254136E-2</v>
      </c>
      <c r="E187" s="4">
        <f t="shared" si="11"/>
        <v>4.0257998376831408</v>
      </c>
      <c r="F187" s="4">
        <f t="shared" si="12"/>
        <v>3.666381389558858</v>
      </c>
      <c r="G187" s="4">
        <f t="shared" si="13"/>
        <v>2.0883206665041767</v>
      </c>
      <c r="I187" s="4">
        <f t="shared" si="14"/>
        <v>1.0340272472625414</v>
      </c>
    </row>
    <row r="188" spans="1:9" x14ac:dyDescent="0.2">
      <c r="A188" s="4">
        <f>IF('True_Odds_Calculator_3-way'!A189="","",'True_Odds_Calculator_3-way'!A189)</f>
        <v>2.21</v>
      </c>
      <c r="B188" s="4">
        <f>IF('True_Odds_Calculator_3-way'!B189="","",'True_Odds_Calculator_3-way'!B189)</f>
        <v>3.58</v>
      </c>
      <c r="C188" s="4">
        <f>IF('True_Odds_Calculator_3-way'!C189="","",'True_Odds_Calculator_3-way'!C189)</f>
        <v>3.44</v>
      </c>
      <c r="D188" s="4">
        <f t="shared" si="10"/>
        <v>2.2515971139957625E-2</v>
      </c>
      <c r="E188" s="4">
        <f t="shared" si="11"/>
        <v>2.2472750236205354</v>
      </c>
      <c r="F188" s="4">
        <f t="shared" si="12"/>
        <v>3.6788471610305882</v>
      </c>
      <c r="G188" s="4">
        <f t="shared" si="13"/>
        <v>3.5311688239795958</v>
      </c>
      <c r="I188" s="4">
        <f t="shared" si="14"/>
        <v>1.0225159711399576</v>
      </c>
    </row>
    <row r="189" spans="1:9" x14ac:dyDescent="0.2">
      <c r="A189" s="4">
        <f>IF('True_Odds_Calculator_3-way'!A190="","",'True_Odds_Calculator_3-way'!A190)</f>
        <v>8.86</v>
      </c>
      <c r="B189" s="4">
        <f>IF('True_Odds_Calculator_3-way'!B190="","",'True_Odds_Calculator_3-way'!B190)</f>
        <v>4.82</v>
      </c>
      <c r="C189" s="4">
        <f>IF('True_Odds_Calculator_3-way'!C190="","",'True_Odds_Calculator_3-way'!C190)</f>
        <v>1.36</v>
      </c>
      <c r="D189" s="4">
        <f t="shared" si="10"/>
        <v>5.562981447086468E-2</v>
      </c>
      <c r="E189" s="4">
        <f t="shared" si="11"/>
        <v>10.601806716921391</v>
      </c>
      <c r="F189" s="4">
        <f t="shared" si="12"/>
        <v>5.2930886905447583</v>
      </c>
      <c r="G189" s="4">
        <f t="shared" si="13"/>
        <v>1.3951849591277303</v>
      </c>
      <c r="I189" s="4">
        <f t="shared" si="14"/>
        <v>1.0556298144708647</v>
      </c>
    </row>
    <row r="190" spans="1:9" x14ac:dyDescent="0.2">
      <c r="A190" s="4">
        <f>IF('True_Odds_Calculator_3-way'!A191="","",'True_Odds_Calculator_3-way'!A191)</f>
        <v>1.46</v>
      </c>
      <c r="B190" s="4">
        <f>IF('True_Odds_Calculator_3-way'!B191="","",'True_Odds_Calculator_3-way'!B191)</f>
        <v>4.42</v>
      </c>
      <c r="C190" s="4">
        <f>IF('True_Odds_Calculator_3-way'!C191="","",'True_Odds_Calculator_3-way'!C191)</f>
        <v>7.87</v>
      </c>
      <c r="D190" s="4">
        <f t="shared" si="10"/>
        <v>3.8240653790273083E-2</v>
      </c>
      <c r="E190" s="4">
        <f t="shared" si="11"/>
        <v>1.4876865178035474</v>
      </c>
      <c r="F190" s="4">
        <f t="shared" si="12"/>
        <v>4.6838964889971511</v>
      </c>
      <c r="G190" s="4">
        <f t="shared" si="13"/>
        <v>8.74753506304355</v>
      </c>
      <c r="I190" s="4">
        <f t="shared" si="14"/>
        <v>1.0382406537902731</v>
      </c>
    </row>
    <row r="191" spans="1:9" x14ac:dyDescent="0.2">
      <c r="A191" s="4">
        <f>IF('True_Odds_Calculator_3-way'!A192="","",'True_Odds_Calculator_3-way'!A192)</f>
        <v>2.79</v>
      </c>
      <c r="B191" s="4">
        <f>IF('True_Odds_Calculator_3-way'!B192="","",'True_Odds_Calculator_3-way'!B192)</f>
        <v>2.85</v>
      </c>
      <c r="C191" s="4">
        <f>IF('True_Odds_Calculator_3-way'!C192="","",'True_Odds_Calculator_3-way'!C192)</f>
        <v>3.09</v>
      </c>
      <c r="D191" s="4">
        <f t="shared" si="10"/>
        <v>3.2924727519812347E-2</v>
      </c>
      <c r="E191" s="4">
        <f t="shared" si="11"/>
        <v>2.8781282780699433</v>
      </c>
      <c r="F191" s="4">
        <f t="shared" si="12"/>
        <v>2.9420220093648473</v>
      </c>
      <c r="G191" s="4">
        <f t="shared" si="13"/>
        <v>3.1984679461769931</v>
      </c>
      <c r="I191" s="4">
        <f t="shared" si="14"/>
        <v>1.0329247275198123</v>
      </c>
    </row>
    <row r="192" spans="1:9" x14ac:dyDescent="0.2">
      <c r="A192" s="4">
        <f>IF('True_Odds_Calculator_3-way'!A193="","",'True_Odds_Calculator_3-way'!A193)</f>
        <v>1.89</v>
      </c>
      <c r="B192" s="4">
        <f>IF('True_Odds_Calculator_3-way'!B193="","",'True_Odds_Calculator_3-way'!B193)</f>
        <v>3.82</v>
      </c>
      <c r="C192" s="4">
        <f>IF('True_Odds_Calculator_3-way'!C193="","",'True_Odds_Calculator_3-way'!C193)</f>
        <v>4.2699999999999996</v>
      </c>
      <c r="D192" s="4">
        <f t="shared" si="10"/>
        <v>2.5072671283297154E-2</v>
      </c>
      <c r="E192" s="4">
        <f t="shared" si="11"/>
        <v>1.9203331657989084</v>
      </c>
      <c r="F192" s="4">
        <f t="shared" si="12"/>
        <v>3.9459787986541146</v>
      </c>
      <c r="G192" s="4">
        <f t="shared" si="13"/>
        <v>4.4280217898248466</v>
      </c>
      <c r="I192" s="4">
        <f t="shared" si="14"/>
        <v>1.0250726712832972</v>
      </c>
    </row>
    <row r="193" spans="1:9" x14ac:dyDescent="0.2">
      <c r="A193" s="4">
        <f>IF('True_Odds_Calculator_3-way'!A194="","",'True_Odds_Calculator_3-way'!A194)</f>
        <v>2.37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3.64</v>
      </c>
      <c r="D193" s="4">
        <f t="shared" si="10"/>
        <v>3.2236672793974464E-2</v>
      </c>
      <c r="E193" s="4">
        <f t="shared" si="11"/>
        <v>2.4319339937257003</v>
      </c>
      <c r="F193" s="4">
        <f t="shared" si="12"/>
        <v>3.0785816063954865</v>
      </c>
      <c r="G193" s="4">
        <f t="shared" si="13"/>
        <v>3.7881698294184836</v>
      </c>
      <c r="I193" s="4">
        <f t="shared" si="14"/>
        <v>1.0322366727939745</v>
      </c>
    </row>
    <row r="194" spans="1:9" x14ac:dyDescent="0.2">
      <c r="A194" s="4">
        <f>IF('True_Odds_Calculator_3-way'!A195="","",'True_Odds_Calculator_3-way'!A195)</f>
        <v>3.12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2.25</v>
      </c>
      <c r="D194" s="4">
        <f t="shared" si="10"/>
        <v>3.3774469258340156E-2</v>
      </c>
      <c r="E194" s="4">
        <f t="shared" si="11"/>
        <v>3.2335809806835063</v>
      </c>
      <c r="F194" s="4">
        <f t="shared" si="12"/>
        <v>3.882604817127564</v>
      </c>
      <c r="G194" s="4">
        <f t="shared" si="13"/>
        <v>2.3084756550334147</v>
      </c>
      <c r="I194" s="4">
        <f t="shared" si="14"/>
        <v>1.0337744692583402</v>
      </c>
    </row>
    <row r="195" spans="1:9" x14ac:dyDescent="0.2">
      <c r="A195" s="4">
        <f>IF('True_Odds_Calculator_3-way'!A196="","",'True_Odds_Calculator_3-way'!A196)</f>
        <v>4.53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1.83</v>
      </c>
      <c r="D195" s="4">
        <f t="shared" ref="D195:D258" si="15">IF(A195="","",((1/A195)+(1/B195)+(1/C195))-1)</f>
        <v>2.6265996821027038E-2</v>
      </c>
      <c r="E195" s="4">
        <f t="shared" ref="E195:E258" si="16">IF(A195="","",(3*A195)/(3-($D195*A195)))</f>
        <v>4.7170874978883006</v>
      </c>
      <c r="F195" s="4">
        <f t="shared" ref="F195:F258" si="17">IF(B195="","",(3*B195)/(3-($D195*B195)))</f>
        <v>3.9950138194283014</v>
      </c>
      <c r="G195" s="4">
        <f t="shared" ref="G195:G258" si="18">IF(C195="","",(3*C195)/(3-($D195*C195)))</f>
        <v>1.8597981661592555</v>
      </c>
      <c r="I195" s="4">
        <f t="shared" ref="I195:I258" si="19">IF(A195="","",D195+1)</f>
        <v>1.026265996821027</v>
      </c>
    </row>
    <row r="196" spans="1:9" x14ac:dyDescent="0.2">
      <c r="A196" s="4">
        <f>IF('True_Odds_Calculator_3-way'!A197="","",'True_Odds_Calculator_3-way'!A197)</f>
        <v>2.67</v>
      </c>
      <c r="B196" s="4">
        <f>IF('True_Odds_Calculator_3-way'!B197="","",'True_Odds_Calculator_3-way'!B197)</f>
        <v>3.4</v>
      </c>
      <c r="C196" s="4">
        <f>IF('True_Odds_Calculator_3-way'!C197="","",'True_Odds_Calculator_3-way'!C197)</f>
        <v>2.79</v>
      </c>
      <c r="D196" s="4">
        <f t="shared" si="15"/>
        <v>2.7072421332916541E-2</v>
      </c>
      <c r="E196" s="4">
        <f t="shared" si="16"/>
        <v>2.7359205136625246</v>
      </c>
      <c r="F196" s="4">
        <f t="shared" si="17"/>
        <v>3.5076211025462767</v>
      </c>
      <c r="G196" s="4">
        <f t="shared" si="18"/>
        <v>2.8620590681444256</v>
      </c>
      <c r="I196" s="4">
        <f t="shared" si="19"/>
        <v>1.0270724213329165</v>
      </c>
    </row>
    <row r="197" spans="1:9" x14ac:dyDescent="0.2">
      <c r="A197" s="4">
        <f>IF('True_Odds_Calculator_3-way'!A198="","",'True_Odds_Calculator_3-way'!A198)</f>
        <v>2.8</v>
      </c>
      <c r="B197" s="4">
        <f>IF('True_Odds_Calculator_3-way'!B198="","",'True_Odds_Calculator_3-way'!B198)</f>
        <v>3.39</v>
      </c>
      <c r="C197" s="4">
        <f>IF('True_Odds_Calculator_3-way'!C198="","",'True_Odds_Calculator_3-way'!C198)</f>
        <v>2.67</v>
      </c>
      <c r="D197" s="4">
        <f t="shared" si="15"/>
        <v>2.665994308631281E-2</v>
      </c>
      <c r="E197" s="4">
        <f t="shared" si="16"/>
        <v>2.8714491597628844</v>
      </c>
      <c r="F197" s="4">
        <f t="shared" si="17"/>
        <v>3.4952984368578282</v>
      </c>
      <c r="G197" s="4">
        <f t="shared" si="18"/>
        <v>2.7348917315399737</v>
      </c>
      <c r="I197" s="4">
        <f t="shared" si="19"/>
        <v>1.0266599430863128</v>
      </c>
    </row>
    <row r="198" spans="1:9" x14ac:dyDescent="0.2">
      <c r="A198" s="4">
        <f>IF('True_Odds_Calculator_3-way'!A199="","",'True_Odds_Calculator_3-way'!A199)</f>
        <v>2.72</v>
      </c>
      <c r="B198" s="4">
        <f>IF('True_Odds_Calculator_3-way'!B199="","",'True_Odds_Calculator_3-way'!B199)</f>
        <v>3.01</v>
      </c>
      <c r="C198" s="4">
        <f>IF('True_Odds_Calculator_3-way'!C199="","",'True_Odds_Calculator_3-way'!C199)</f>
        <v>3.05</v>
      </c>
      <c r="D198" s="4">
        <f t="shared" si="15"/>
        <v>2.7741824903808165E-2</v>
      </c>
      <c r="E198" s="4">
        <f t="shared" si="16"/>
        <v>2.7901802541346412</v>
      </c>
      <c r="F198" s="4">
        <f t="shared" si="17"/>
        <v>3.0961799955859117</v>
      </c>
      <c r="G198" s="4">
        <f t="shared" si="18"/>
        <v>3.1385193930501907</v>
      </c>
      <c r="I198" s="4">
        <f t="shared" si="19"/>
        <v>1.0277418249038082</v>
      </c>
    </row>
    <row r="199" spans="1:9" x14ac:dyDescent="0.2">
      <c r="A199" s="4">
        <f>IF('True_Odds_Calculator_3-way'!A200="","",'True_Odds_Calculator_3-way'!A200)</f>
        <v>1.85</v>
      </c>
      <c r="B199" s="4">
        <f>IF('True_Odds_Calculator_3-way'!B200="","",'True_Odds_Calculator_3-way'!B200)</f>
        <v>3.54</v>
      </c>
      <c r="C199" s="4">
        <f>IF('True_Odds_Calculator_3-way'!C200="","",'True_Odds_Calculator_3-way'!C200)</f>
        <v>4.97</v>
      </c>
      <c r="D199" s="4">
        <f t="shared" si="15"/>
        <v>2.4233659707519672E-2</v>
      </c>
      <c r="E199" s="4">
        <f t="shared" si="16"/>
        <v>1.8780659874293721</v>
      </c>
      <c r="F199" s="4">
        <f t="shared" si="17"/>
        <v>3.6442087679181685</v>
      </c>
      <c r="G199" s="4">
        <f t="shared" si="18"/>
        <v>5.1778767148348477</v>
      </c>
      <c r="I199" s="4">
        <f t="shared" si="19"/>
        <v>1.0242336597075197</v>
      </c>
    </row>
    <row r="200" spans="1:9" x14ac:dyDescent="0.2">
      <c r="A200" s="4">
        <f>IF('True_Odds_Calculator_3-way'!A201="","",'True_Odds_Calculator_3-way'!A201)</f>
        <v>3.08</v>
      </c>
      <c r="B200" s="4">
        <f>IF('True_Odds_Calculator_3-way'!B201="","",'True_Odds_Calculator_3-way'!B201)</f>
        <v>3</v>
      </c>
      <c r="C200" s="4">
        <f>IF('True_Odds_Calculator_3-way'!C201="","",'True_Odds_Calculator_3-way'!C201)</f>
        <v>2.71</v>
      </c>
      <c r="D200" s="4">
        <f t="shared" si="15"/>
        <v>2.7012348045558188E-2</v>
      </c>
      <c r="E200" s="4">
        <f t="shared" si="16"/>
        <v>3.1678530463531471</v>
      </c>
      <c r="F200" s="4">
        <f t="shared" si="17"/>
        <v>3.083286816614677</v>
      </c>
      <c r="G200" s="4">
        <f t="shared" si="18"/>
        <v>2.7777810646511552</v>
      </c>
      <c r="I200" s="4">
        <f t="shared" si="19"/>
        <v>1.0270123480455582</v>
      </c>
    </row>
    <row r="201" spans="1:9" x14ac:dyDescent="0.2">
      <c r="A201" s="4">
        <f>IF('True_Odds_Calculator_3-way'!A202="","",'True_Odds_Calculator_3-way'!A202)</f>
        <v>2.2599999999999998</v>
      </c>
      <c r="B201" s="4">
        <f>IF('True_Odds_Calculator_3-way'!B202="","",'True_Odds_Calculator_3-way'!B202)</f>
        <v>3.26</v>
      </c>
      <c r="C201" s="4">
        <f>IF('True_Odds_Calculator_3-way'!C202="","",'True_Odds_Calculator_3-way'!C202)</f>
        <v>3.58</v>
      </c>
      <c r="D201" s="4">
        <f t="shared" si="15"/>
        <v>2.8555951302410953E-2</v>
      </c>
      <c r="E201" s="4">
        <f t="shared" si="16"/>
        <v>2.3096863184928265</v>
      </c>
      <c r="F201" s="4">
        <f t="shared" si="17"/>
        <v>3.3644000257151516</v>
      </c>
      <c r="G201" s="4">
        <f t="shared" si="18"/>
        <v>3.7062986823926702</v>
      </c>
      <c r="I201" s="4">
        <f t="shared" si="19"/>
        <v>1.028555951302411</v>
      </c>
    </row>
    <row r="202" spans="1:9" x14ac:dyDescent="0.2">
      <c r="A202" s="4">
        <f>IF('True_Odds_Calculator_3-way'!A203="","",'True_Odds_Calculator_3-way'!A203)</f>
        <v>2.57</v>
      </c>
      <c r="B202" s="4">
        <f>IF('True_Odds_Calculator_3-way'!B203="","",'True_Odds_Calculator_3-way'!B203)</f>
        <v>3.5</v>
      </c>
      <c r="C202" s="4">
        <f>IF('True_Odds_Calculator_3-way'!C203="","",'True_Odds_Calculator_3-way'!C203)</f>
        <v>2.83</v>
      </c>
      <c r="D202" s="4">
        <f t="shared" si="15"/>
        <v>2.817623453940854E-2</v>
      </c>
      <c r="E202" s="4">
        <f t="shared" si="16"/>
        <v>2.6335681216646116</v>
      </c>
      <c r="F202" s="4">
        <f t="shared" si="17"/>
        <v>3.6189635604123773</v>
      </c>
      <c r="G202" s="4">
        <f t="shared" si="18"/>
        <v>2.907274128922348</v>
      </c>
      <c r="I202" s="4">
        <f t="shared" si="19"/>
        <v>1.0281762345394085</v>
      </c>
    </row>
    <row r="203" spans="1:9" x14ac:dyDescent="0.2">
      <c r="A203" s="4">
        <f>IF('True_Odds_Calculator_3-way'!A204="","",'True_Odds_Calculator_3-way'!A204)</f>
        <v>2.08</v>
      </c>
      <c r="B203" s="4">
        <f>IF('True_Odds_Calculator_3-way'!B204="","",'True_Odds_Calculator_3-way'!B204)</f>
        <v>3.4</v>
      </c>
      <c r="C203" s="4">
        <f>IF('True_Odds_Calculator_3-way'!C204="","",'True_Odds_Calculator_3-way'!C204)</f>
        <v>3.94</v>
      </c>
      <c r="D203" s="4">
        <f t="shared" si="15"/>
        <v>2.8693984427039076E-2</v>
      </c>
      <c r="E203" s="4">
        <f t="shared" si="16"/>
        <v>2.1222205071127398</v>
      </c>
      <c r="F203" s="4">
        <f t="shared" si="17"/>
        <v>3.5142839845825793</v>
      </c>
      <c r="G203" s="4">
        <f t="shared" si="18"/>
        <v>4.094292453939171</v>
      </c>
      <c r="I203" s="4">
        <f t="shared" si="19"/>
        <v>1.0286939844270391</v>
      </c>
    </row>
    <row r="204" spans="1:9" x14ac:dyDescent="0.2">
      <c r="A204" s="4">
        <f>IF('True_Odds_Calculator_3-way'!A205="","",'True_Odds_Calculator_3-way'!A205)</f>
        <v>4.51</v>
      </c>
      <c r="B204" s="4">
        <f>IF('True_Odds_Calculator_3-way'!B205="","",'True_Odds_Calculator_3-way'!B205)</f>
        <v>4.0199999999999996</v>
      </c>
      <c r="C204" s="4">
        <f>IF('True_Odds_Calculator_3-way'!C205="","",'True_Odds_Calculator_3-way'!C205)</f>
        <v>1.77</v>
      </c>
      <c r="D204" s="4">
        <f t="shared" si="15"/>
        <v>3.545746034007502E-2</v>
      </c>
      <c r="E204" s="4">
        <f t="shared" si="16"/>
        <v>4.7639388146110271</v>
      </c>
      <c r="F204" s="4">
        <f t="shared" si="17"/>
        <v>4.220530030047013</v>
      </c>
      <c r="G204" s="4">
        <f t="shared" si="18"/>
        <v>1.8078194040443432</v>
      </c>
      <c r="I204" s="4">
        <f t="shared" si="19"/>
        <v>1.035457460340075</v>
      </c>
    </row>
    <row r="205" spans="1:9" x14ac:dyDescent="0.2">
      <c r="A205" s="4">
        <f>IF('True_Odds_Calculator_3-way'!A206="","",'True_Odds_Calculator_3-way'!A206)</f>
        <v>3.47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2.29</v>
      </c>
      <c r="D205" s="4">
        <f t="shared" si="15"/>
        <v>2.1601565792279676E-2</v>
      </c>
      <c r="E205" s="4">
        <f t="shared" si="16"/>
        <v>3.5589225669770799</v>
      </c>
      <c r="F205" s="4">
        <f t="shared" si="17"/>
        <v>3.4538093038774726</v>
      </c>
      <c r="G205" s="4">
        <f t="shared" si="18"/>
        <v>2.328393332207062</v>
      </c>
      <c r="I205" s="4">
        <f t="shared" si="19"/>
        <v>1.0216015657922797</v>
      </c>
    </row>
    <row r="206" spans="1:9" x14ac:dyDescent="0.2">
      <c r="A206" s="4">
        <f>IF('True_Odds_Calculator_3-way'!A207="","",'True_Odds_Calculator_3-way'!A207)</f>
        <v>2.1800000000000002</v>
      </c>
      <c r="B206" s="4">
        <f>IF('True_Odds_Calculator_3-way'!B207="","",'True_Odds_Calculator_3-way'!B207)</f>
        <v>3.19</v>
      </c>
      <c r="C206" s="4">
        <f>IF('True_Odds_Calculator_3-way'!C207="","",'True_Odds_Calculator_3-way'!C207)</f>
        <v>3.89</v>
      </c>
      <c r="D206" s="4">
        <f t="shared" si="15"/>
        <v>2.9264628895086631E-2</v>
      </c>
      <c r="E206" s="4">
        <f t="shared" si="16"/>
        <v>2.2273663493967093</v>
      </c>
      <c r="F206" s="4">
        <f t="shared" si="17"/>
        <v>3.2924547905471635</v>
      </c>
      <c r="G206" s="4">
        <f t="shared" si="18"/>
        <v>4.0434340437900813</v>
      </c>
      <c r="I206" s="4">
        <f t="shared" si="19"/>
        <v>1.0292646288950866</v>
      </c>
    </row>
    <row r="207" spans="1:9" x14ac:dyDescent="0.2">
      <c r="A207" s="4">
        <f>IF('True_Odds_Calculator_3-way'!A208="","",'True_Odds_Calculator_3-way'!A208)</f>
        <v>3.96</v>
      </c>
      <c r="B207" s="4">
        <f>IF('True_Odds_Calculator_3-way'!B208="","",'True_Odds_Calculator_3-way'!B208)</f>
        <v>3.17</v>
      </c>
      <c r="C207" s="4">
        <f>IF('True_Odds_Calculator_3-way'!C208="","",'True_Odds_Calculator_3-way'!C208)</f>
        <v>2.17</v>
      </c>
      <c r="D207" s="4">
        <f t="shared" si="15"/>
        <v>2.8812158862021597E-2</v>
      </c>
      <c r="E207" s="4">
        <f t="shared" si="16"/>
        <v>4.1165612625204995</v>
      </c>
      <c r="F207" s="4">
        <f t="shared" si="17"/>
        <v>3.2695406682300892</v>
      </c>
      <c r="G207" s="4">
        <f t="shared" si="18"/>
        <v>2.2161871008514664</v>
      </c>
      <c r="I207" s="4">
        <f t="shared" si="19"/>
        <v>1.0288121588620216</v>
      </c>
    </row>
    <row r="208" spans="1:9" x14ac:dyDescent="0.2">
      <c r="A208" s="4">
        <f>IF('True_Odds_Calculator_3-way'!A209="","",'True_Odds_Calculator_3-way'!A209)</f>
        <v>3.14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2.42</v>
      </c>
      <c r="D208" s="4">
        <f t="shared" si="15"/>
        <v>3.3809281700863281E-2</v>
      </c>
      <c r="E208" s="4">
        <f t="shared" si="16"/>
        <v>3.2551916227916311</v>
      </c>
      <c r="F208" s="4">
        <f t="shared" si="17"/>
        <v>3.4382569820835003</v>
      </c>
      <c r="G208" s="4">
        <f t="shared" si="18"/>
        <v>2.4878507059123449</v>
      </c>
      <c r="I208" s="4">
        <f t="shared" si="19"/>
        <v>1.0338092817008633</v>
      </c>
    </row>
    <row r="209" spans="1:9" x14ac:dyDescent="0.2">
      <c r="A209" s="4">
        <f>IF('True_Odds_Calculator_3-way'!A210="","",'True_Odds_Calculator_3-way'!A210)</f>
        <v>2.58</v>
      </c>
      <c r="B209" s="4">
        <f>IF('True_Odds_Calculator_3-way'!B210="","",'True_Odds_Calculator_3-way'!B210)</f>
        <v>2.97</v>
      </c>
      <c r="C209" s="4">
        <f>IF('True_Odds_Calculator_3-way'!C210="","",'True_Odds_Calculator_3-way'!C210)</f>
        <v>3.25</v>
      </c>
      <c r="D209" s="4">
        <f t="shared" si="15"/>
        <v>3.1989543617450433E-2</v>
      </c>
      <c r="E209" s="4">
        <f t="shared" si="16"/>
        <v>2.6529863267621536</v>
      </c>
      <c r="F209" s="4">
        <f t="shared" si="17"/>
        <v>3.0671350891993909</v>
      </c>
      <c r="G209" s="4">
        <f t="shared" si="18"/>
        <v>3.3666732008030222</v>
      </c>
      <c r="I209" s="4">
        <f t="shared" si="19"/>
        <v>1.0319895436174504</v>
      </c>
    </row>
    <row r="210" spans="1:9" x14ac:dyDescent="0.2">
      <c r="A210" s="4">
        <f>IF('True_Odds_Calculator_3-way'!A211="","",'True_Odds_Calculator_3-way'!A211)</f>
        <v>1.32</v>
      </c>
      <c r="B210" s="4">
        <f>IF('True_Odds_Calculator_3-way'!B211="","",'True_Odds_Calculator_3-way'!B211)</f>
        <v>5.63</v>
      </c>
      <c r="C210" s="4">
        <f>IF('True_Odds_Calculator_3-way'!C211="","",'True_Odds_Calculator_3-way'!C211)</f>
        <v>9.7200000000000006</v>
      </c>
      <c r="D210" s="4">
        <f t="shared" si="15"/>
        <v>3.8076309440035594E-2</v>
      </c>
      <c r="E210" s="4">
        <f t="shared" si="16"/>
        <v>1.3424915341530168</v>
      </c>
      <c r="F210" s="4">
        <f t="shared" si="17"/>
        <v>6.0632595531285975</v>
      </c>
      <c r="G210" s="4">
        <f t="shared" si="18"/>
        <v>11.08788134802321</v>
      </c>
      <c r="I210" s="4">
        <f t="shared" si="19"/>
        <v>1.0380763094400356</v>
      </c>
    </row>
    <row r="211" spans="1:9" x14ac:dyDescent="0.2">
      <c r="A211" s="4">
        <f>IF('True_Odds_Calculator_3-way'!A212="","",'True_Odds_Calculator_3-way'!A212)</f>
        <v>1.79</v>
      </c>
      <c r="B211" s="4">
        <f>IF('True_Odds_Calculator_3-way'!B212="","",'True_Odds_Calculator_3-way'!B212)</f>
        <v>4.17</v>
      </c>
      <c r="C211" s="4">
        <f>IF('True_Odds_Calculator_3-way'!C212="","",'True_Odds_Calculator_3-way'!C212)</f>
        <v>4.12</v>
      </c>
      <c r="D211" s="4">
        <f t="shared" si="15"/>
        <v>4.1185817956254756E-2</v>
      </c>
      <c r="E211" s="4">
        <f t="shared" si="16"/>
        <v>1.8350960253977868</v>
      </c>
      <c r="F211" s="4">
        <f t="shared" si="17"/>
        <v>4.4232218751953694</v>
      </c>
      <c r="G211" s="4">
        <f t="shared" si="18"/>
        <v>4.3670059654508604</v>
      </c>
      <c r="I211" s="4">
        <f t="shared" si="19"/>
        <v>1.0411858179562548</v>
      </c>
    </row>
    <row r="212" spans="1:9" x14ac:dyDescent="0.2">
      <c r="A212" s="4">
        <f>IF('True_Odds_Calculator_3-way'!A213="","",'True_Odds_Calculator_3-way'!A213)</f>
        <v>2.46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2.78</v>
      </c>
      <c r="D212" s="4">
        <f t="shared" si="15"/>
        <v>3.9440338972324795E-2</v>
      </c>
      <c r="E212" s="4">
        <f t="shared" si="16"/>
        <v>2.5422180728794679</v>
      </c>
      <c r="F212" s="4">
        <f t="shared" si="17"/>
        <v>3.8450112262617107</v>
      </c>
      <c r="G212" s="4">
        <f t="shared" si="18"/>
        <v>2.8854578504256598</v>
      </c>
      <c r="I212" s="4">
        <f t="shared" si="19"/>
        <v>1.0394403389723248</v>
      </c>
    </row>
    <row r="213" spans="1:9" x14ac:dyDescent="0.2">
      <c r="A213" s="4">
        <f>IF('True_Odds_Calculator_3-way'!A214="","",'True_Odds_Calculator_3-way'!A214)</f>
        <v>1.96</v>
      </c>
      <c r="B213" s="4">
        <f>IF('True_Odds_Calculator_3-way'!B214="","",'True_Odds_Calculator_3-way'!B214)</f>
        <v>4.08</v>
      </c>
      <c r="C213" s="4">
        <f>IF('True_Odds_Calculator_3-way'!C214="","",'True_Odds_Calculator_3-way'!C214)</f>
        <v>3.5</v>
      </c>
      <c r="D213" s="4">
        <f t="shared" si="15"/>
        <v>4.1016406562625063E-2</v>
      </c>
      <c r="E213" s="4">
        <f t="shared" si="16"/>
        <v>2.0139691067830761</v>
      </c>
      <c r="F213" s="4">
        <f t="shared" si="17"/>
        <v>4.3210374639769453</v>
      </c>
      <c r="G213" s="4">
        <f t="shared" si="18"/>
        <v>3.6759009561166951</v>
      </c>
      <c r="I213" s="4">
        <f t="shared" si="19"/>
        <v>1.0410164065626251</v>
      </c>
    </row>
    <row r="214" spans="1:9" x14ac:dyDescent="0.2">
      <c r="A214" s="4">
        <f>IF('True_Odds_Calculator_3-way'!A215="","",'True_Odds_Calculator_3-way'!A215)</f>
        <v>1.19</v>
      </c>
      <c r="B214" s="4">
        <f>IF('True_Odds_Calculator_3-way'!B215="","",'True_Odds_Calculator_3-way'!B215)</f>
        <v>7.7</v>
      </c>
      <c r="C214" s="4">
        <f>IF('True_Odds_Calculator_3-way'!C215="","",'True_Odds_Calculator_3-way'!C215)</f>
        <v>15.39</v>
      </c>
      <c r="D214" s="4">
        <f t="shared" si="15"/>
        <v>3.5183522283625424E-2</v>
      </c>
      <c r="E214" s="4">
        <f t="shared" si="16"/>
        <v>1.2068428564040128</v>
      </c>
      <c r="F214" s="4">
        <f t="shared" si="17"/>
        <v>8.4643695965468311</v>
      </c>
      <c r="G214" s="4">
        <f t="shared" si="18"/>
        <v>18.779548258193213</v>
      </c>
      <c r="I214" s="4">
        <f t="shared" si="19"/>
        <v>1.0351835222836254</v>
      </c>
    </row>
    <row r="215" spans="1:9" x14ac:dyDescent="0.2">
      <c r="A215" s="4">
        <f>IF('True_Odds_Calculator_3-way'!A216="","",'True_Odds_Calculator_3-way'!A216)</f>
        <v>1.2</v>
      </c>
      <c r="B215" s="4">
        <f>IF('True_Odds_Calculator_3-way'!B216="","",'True_Odds_Calculator_3-way'!B216)</f>
        <v>6.92</v>
      </c>
      <c r="C215" s="4">
        <f>IF('True_Odds_Calculator_3-way'!C216="","",'True_Odds_Calculator_3-way'!C216)</f>
        <v>16.010000000000002</v>
      </c>
      <c r="D215" s="4">
        <f t="shared" si="15"/>
        <v>4.0302965752377906E-2</v>
      </c>
      <c r="E215" s="4">
        <f t="shared" si="16"/>
        <v>1.2196624048528997</v>
      </c>
      <c r="F215" s="4">
        <f t="shared" si="17"/>
        <v>7.6292578270257545</v>
      </c>
      <c r="G215" s="4">
        <f t="shared" si="18"/>
        <v>20.397073925121632</v>
      </c>
      <c r="I215" s="4">
        <f t="shared" si="19"/>
        <v>1.0403029657523779</v>
      </c>
    </row>
    <row r="216" spans="1:9" x14ac:dyDescent="0.2">
      <c r="A216" s="4">
        <f>IF('True_Odds_Calculator_3-way'!A217="","",'True_Odds_Calculator_3-way'!A217)</f>
        <v>1.51</v>
      </c>
      <c r="B216" s="4">
        <f>IF('True_Odds_Calculator_3-way'!B217="","",'True_Odds_Calculator_3-way'!B217)</f>
        <v>4.67</v>
      </c>
      <c r="C216" s="4">
        <f>IF('True_Odds_Calculator_3-way'!C217="","",'True_Odds_Calculator_3-way'!C217)</f>
        <v>6.67</v>
      </c>
      <c r="D216" s="4">
        <f t="shared" si="15"/>
        <v>2.6309455423032313E-2</v>
      </c>
      <c r="E216" s="4">
        <f t="shared" si="16"/>
        <v>1.5302644130920549</v>
      </c>
      <c r="F216" s="4">
        <f t="shared" si="17"/>
        <v>4.8694276645519672</v>
      </c>
      <c r="G216" s="4">
        <f t="shared" si="18"/>
        <v>7.0843997624417234</v>
      </c>
      <c r="I216" s="4">
        <f t="shared" si="19"/>
        <v>1.0263094554230323</v>
      </c>
    </row>
    <row r="217" spans="1:9" x14ac:dyDescent="0.2">
      <c r="A217" s="4">
        <f>IF('True_Odds_Calculator_3-way'!A218="","",'True_Odds_Calculator_3-way'!A218)</f>
        <v>1.76</v>
      </c>
      <c r="B217" s="4">
        <f>IF('True_Odds_Calculator_3-way'!B218="","",'True_Odds_Calculator_3-way'!B218)</f>
        <v>4.05</v>
      </c>
      <c r="C217" s="4">
        <f>IF('True_Odds_Calculator_3-way'!C218="","",'True_Odds_Calculator_3-way'!C218)</f>
        <v>4.8</v>
      </c>
      <c r="D217" s="4">
        <f t="shared" si="15"/>
        <v>2.3428731762065169E-2</v>
      </c>
      <c r="E217" s="4">
        <f t="shared" si="16"/>
        <v>1.7845280814487192</v>
      </c>
      <c r="F217" s="4">
        <f t="shared" si="17"/>
        <v>4.1822804615685509</v>
      </c>
      <c r="G217" s="4">
        <f t="shared" si="18"/>
        <v>4.9869402985074629</v>
      </c>
      <c r="I217" s="4">
        <f t="shared" si="19"/>
        <v>1.0234287317620652</v>
      </c>
    </row>
    <row r="218" spans="1:9" x14ac:dyDescent="0.2">
      <c r="A218" s="4">
        <f>IF('True_Odds_Calculator_3-way'!A219="","",'True_Odds_Calculator_3-way'!A219)</f>
        <v>1.65</v>
      </c>
      <c r="B218" s="4">
        <f>IF('True_Odds_Calculator_3-way'!B219="","",'True_Odds_Calculator_3-way'!B219)</f>
        <v>4.33</v>
      </c>
      <c r="C218" s="4">
        <f>IF('True_Odds_Calculator_3-way'!C219="","",'True_Odds_Calculator_3-way'!C219)</f>
        <v>5.32</v>
      </c>
      <c r="D218" s="4">
        <f t="shared" si="15"/>
        <v>2.497741308972623E-2</v>
      </c>
      <c r="E218" s="4">
        <f t="shared" si="16"/>
        <v>1.6729827293982871</v>
      </c>
      <c r="F218" s="4">
        <f t="shared" si="17"/>
        <v>4.4919376441816787</v>
      </c>
      <c r="G218" s="4">
        <f t="shared" si="18"/>
        <v>5.5665612517782055</v>
      </c>
      <c r="I218" s="4">
        <f t="shared" si="19"/>
        <v>1.0249774130897262</v>
      </c>
    </row>
    <row r="219" spans="1:9" x14ac:dyDescent="0.2">
      <c r="A219" s="4">
        <f>IF('True_Odds_Calculator_3-way'!A220="","",'True_Odds_Calculator_3-way'!A220)</f>
        <v>1.68</v>
      </c>
      <c r="B219" s="4">
        <f>IF('True_Odds_Calculator_3-way'!B220="","",'True_Odds_Calculator_3-way'!B220)</f>
        <v>3.8</v>
      </c>
      <c r="C219" s="4">
        <f>IF('True_Odds_Calculator_3-way'!C220="","",'True_Odds_Calculator_3-way'!C220)</f>
        <v>5.79</v>
      </c>
      <c r="D219" s="4">
        <f t="shared" si="15"/>
        <v>3.1107561650239646E-2</v>
      </c>
      <c r="E219" s="4">
        <f t="shared" si="16"/>
        <v>1.7097848531272897</v>
      </c>
      <c r="F219" s="4">
        <f t="shared" si="17"/>
        <v>3.9558729098708039</v>
      </c>
      <c r="G219" s="4">
        <f t="shared" si="18"/>
        <v>6.1598208215014214</v>
      </c>
      <c r="I219" s="4">
        <f t="shared" si="19"/>
        <v>1.0311075616502396</v>
      </c>
    </row>
    <row r="220" spans="1:9" x14ac:dyDescent="0.2">
      <c r="A220" s="4">
        <f>IF('True_Odds_Calculator_3-way'!A221="","",'True_Odds_Calculator_3-way'!A221)</f>
        <v>2.42</v>
      </c>
      <c r="B220" s="4">
        <f>IF('True_Odds_Calculator_3-way'!B221="","",'True_Odds_Calculator_3-way'!B221)</f>
        <v>3.68</v>
      </c>
      <c r="C220" s="4">
        <f>IF('True_Odds_Calculator_3-way'!C221="","",'True_Odds_Calculator_3-way'!C221)</f>
        <v>2.92</v>
      </c>
      <c r="D220" s="4">
        <f t="shared" si="15"/>
        <v>2.7428024355308001E-2</v>
      </c>
      <c r="E220" s="4">
        <f t="shared" si="16"/>
        <v>2.4747546215604133</v>
      </c>
      <c r="F220" s="4">
        <f t="shared" si="17"/>
        <v>3.8081245138131736</v>
      </c>
      <c r="G220" s="4">
        <f t="shared" si="18"/>
        <v>3.0000922950833795</v>
      </c>
      <c r="I220" s="4">
        <f t="shared" si="19"/>
        <v>1.027428024355308</v>
      </c>
    </row>
    <row r="221" spans="1:9" x14ac:dyDescent="0.2">
      <c r="A221" s="4">
        <f>IF('True_Odds_Calculator_3-way'!A222="","",'True_Odds_Calculator_3-way'!A222)</f>
        <v>1.72</v>
      </c>
      <c r="B221" s="4">
        <f>IF('True_Odds_Calculator_3-way'!B222="","",'True_Odds_Calculator_3-way'!B222)</f>
        <v>3.97</v>
      </c>
      <c r="C221" s="4">
        <f>IF('True_Odds_Calculator_3-way'!C222="","",'True_Odds_Calculator_3-way'!C222)</f>
        <v>5.0599999999999996</v>
      </c>
      <c r="D221" s="4">
        <f t="shared" si="15"/>
        <v>3.0912976100976097E-2</v>
      </c>
      <c r="E221" s="4">
        <f t="shared" si="16"/>
        <v>1.7510343516231972</v>
      </c>
      <c r="F221" s="4">
        <f t="shared" si="17"/>
        <v>4.1393325257141109</v>
      </c>
      <c r="G221" s="4">
        <f t="shared" si="18"/>
        <v>5.3383404651898658</v>
      </c>
      <c r="I221" s="4">
        <f t="shared" si="19"/>
        <v>1.0309129761009761</v>
      </c>
    </row>
    <row r="222" spans="1:9" x14ac:dyDescent="0.2">
      <c r="A222" s="4">
        <f>IF('True_Odds_Calculator_3-way'!A223="","",'True_Odds_Calculator_3-way'!A223)</f>
        <v>1.24</v>
      </c>
      <c r="B222" s="4">
        <f>IF('True_Odds_Calculator_3-way'!B223="","",'True_Odds_Calculator_3-way'!B223)</f>
        <v>6.76</v>
      </c>
      <c r="C222" s="4">
        <f>IF('True_Odds_Calculator_3-way'!C223="","",'True_Odds_Calculator_3-way'!C223)</f>
        <v>13.19</v>
      </c>
      <c r="D222" s="4">
        <f t="shared" si="15"/>
        <v>3.0195618358317855E-2</v>
      </c>
      <c r="E222" s="4">
        <f t="shared" si="16"/>
        <v>1.2556718591399729</v>
      </c>
      <c r="F222" s="4">
        <f t="shared" si="17"/>
        <v>7.2535363692855483</v>
      </c>
      <c r="G222" s="4">
        <f t="shared" si="18"/>
        <v>15.209170523850723</v>
      </c>
      <c r="I222" s="4">
        <f t="shared" si="19"/>
        <v>1.0301956183583179</v>
      </c>
    </row>
    <row r="223" spans="1:9" x14ac:dyDescent="0.2">
      <c r="A223" s="4">
        <f>IF('True_Odds_Calculator_3-way'!A224="","",'True_Odds_Calculator_3-way'!A224)</f>
        <v>4.22</v>
      </c>
      <c r="B223" s="4">
        <f>IF('True_Odds_Calculator_3-way'!B224="","",'True_Odds_Calculator_3-way'!B224)</f>
        <v>3.53</v>
      </c>
      <c r="C223" s="4">
        <f>IF('True_Odds_Calculator_3-way'!C224="","",'True_Odds_Calculator_3-way'!C224)</f>
        <v>1.99</v>
      </c>
      <c r="D223" s="4">
        <f t="shared" si="15"/>
        <v>2.2765506438790162E-2</v>
      </c>
      <c r="E223" s="4">
        <f t="shared" si="16"/>
        <v>4.3596098755472878</v>
      </c>
      <c r="F223" s="4">
        <f t="shared" si="17"/>
        <v>3.627162292818976</v>
      </c>
      <c r="G223" s="4">
        <f t="shared" si="18"/>
        <v>2.0205119925886974</v>
      </c>
      <c r="I223" s="4">
        <f t="shared" si="19"/>
        <v>1.0227655064387902</v>
      </c>
    </row>
    <row r="224" spans="1:9" x14ac:dyDescent="0.2">
      <c r="A224" s="4">
        <f>IF('True_Odds_Calculator_3-way'!A225="","",'True_Odds_Calculator_3-way'!A225)</f>
        <v>2.25</v>
      </c>
      <c r="B224" s="4">
        <f>IF('True_Odds_Calculator_3-way'!B225="","",'True_Odds_Calculator_3-way'!B225)</f>
        <v>3.74</v>
      </c>
      <c r="C224" s="4">
        <f>IF('True_Odds_Calculator_3-way'!C225="","",'True_Odds_Calculator_3-way'!C225)</f>
        <v>3.22</v>
      </c>
      <c r="D224" s="4">
        <f t="shared" si="15"/>
        <v>2.2383129800009449E-2</v>
      </c>
      <c r="E224" s="4">
        <f t="shared" si="16"/>
        <v>2.288416441688085</v>
      </c>
      <c r="F224" s="4">
        <f t="shared" si="17"/>
        <v>3.8473578342049835</v>
      </c>
      <c r="G224" s="4">
        <f t="shared" si="18"/>
        <v>3.2992633480122566</v>
      </c>
      <c r="I224" s="4">
        <f t="shared" si="19"/>
        <v>1.0223831298000094</v>
      </c>
    </row>
    <row r="225" spans="1:9" x14ac:dyDescent="0.2">
      <c r="A225" s="4">
        <f>IF('True_Odds_Calculator_3-way'!A226="","",'True_Odds_Calculator_3-way'!A226)</f>
        <v>3.56</v>
      </c>
      <c r="B225" s="4">
        <f>IF('True_Odds_Calculator_3-way'!B226="","",'True_Odds_Calculator_3-way'!B226)</f>
        <v>3.16</v>
      </c>
      <c r="C225" s="4">
        <f>IF('True_Odds_Calculator_3-way'!C226="","",'True_Odds_Calculator_3-way'!C226)</f>
        <v>2.36</v>
      </c>
      <c r="D225" s="4">
        <f t="shared" si="15"/>
        <v>2.1083386166347973E-2</v>
      </c>
      <c r="E225" s="4">
        <f t="shared" si="16"/>
        <v>3.6513530245372308</v>
      </c>
      <c r="F225" s="4">
        <f t="shared" si="17"/>
        <v>3.2317706236902035</v>
      </c>
      <c r="G225" s="4">
        <f t="shared" si="18"/>
        <v>2.3998021516490251</v>
      </c>
      <c r="I225" s="4">
        <f t="shared" si="19"/>
        <v>1.021083386166348</v>
      </c>
    </row>
    <row r="226" spans="1:9" x14ac:dyDescent="0.2">
      <c r="A226" s="4">
        <f>IF('True_Odds_Calculator_3-way'!A227="","",'True_Odds_Calculator_3-way'!A227)</f>
        <v>2.89</v>
      </c>
      <c r="B226" s="4">
        <f>IF('True_Odds_Calculator_3-way'!B227="","",'True_Odds_Calculator_3-way'!B227)</f>
        <v>3.34</v>
      </c>
      <c r="C226" s="4">
        <f>IF('True_Odds_Calculator_3-way'!C227="","",'True_Odds_Calculator_3-way'!C227)</f>
        <v>2.62</v>
      </c>
      <c r="D226" s="4">
        <f t="shared" si="15"/>
        <v>2.7101348163442118E-2</v>
      </c>
      <c r="E226" s="4">
        <f t="shared" si="16"/>
        <v>2.967473711828351</v>
      </c>
      <c r="F226" s="4">
        <f t="shared" si="17"/>
        <v>3.4439126043145136</v>
      </c>
      <c r="G226" s="4">
        <f t="shared" si="18"/>
        <v>2.6835147988081101</v>
      </c>
      <c r="I226" s="4">
        <f t="shared" si="19"/>
        <v>1.0271013481634421</v>
      </c>
    </row>
    <row r="227" spans="1:9" x14ac:dyDescent="0.2">
      <c r="A227" s="4">
        <f>IF('True_Odds_Calculator_3-way'!A228="","",'True_Odds_Calculator_3-way'!A228)</f>
        <v>2.2599999999999998</v>
      </c>
      <c r="B227" s="4">
        <f>IF('True_Odds_Calculator_3-way'!B228="","",'True_Odds_Calculator_3-way'!B228)</f>
        <v>3.33</v>
      </c>
      <c r="C227" s="4">
        <f>IF('True_Odds_Calculator_3-way'!C228="","",'True_Odds_Calculator_3-way'!C228)</f>
        <v>3.49</v>
      </c>
      <c r="D227" s="4">
        <f t="shared" si="15"/>
        <v>2.931112769589328E-2</v>
      </c>
      <c r="E227" s="4">
        <f t="shared" si="16"/>
        <v>2.3110299671725452</v>
      </c>
      <c r="F227" s="4">
        <f t="shared" si="17"/>
        <v>3.4419862327760091</v>
      </c>
      <c r="G227" s="4">
        <f t="shared" si="18"/>
        <v>3.6132052846671119</v>
      </c>
      <c r="I227" s="4">
        <f t="shared" si="19"/>
        <v>1.0293111276958933</v>
      </c>
    </row>
    <row r="228" spans="1:9" x14ac:dyDescent="0.2">
      <c r="A228" s="4">
        <f>IF('True_Odds_Calculator_3-way'!A229="","",'True_Odds_Calculator_3-way'!A229)</f>
        <v>2.84</v>
      </c>
      <c r="B228" s="4">
        <f>IF('True_Odds_Calculator_3-way'!B229="","",'True_Odds_Calculator_3-way'!B229)</f>
        <v>3.26</v>
      </c>
      <c r="C228" s="4">
        <f>IF('True_Odds_Calculator_3-way'!C229="","",'True_Odds_Calculator_3-way'!C229)</f>
        <v>2.72</v>
      </c>
      <c r="D228" s="4">
        <f t="shared" si="15"/>
        <v>2.6508201137536158E-2</v>
      </c>
      <c r="E228" s="4">
        <f t="shared" si="16"/>
        <v>2.913102651772681</v>
      </c>
      <c r="F228" s="4">
        <f t="shared" si="17"/>
        <v>3.3566914389789275</v>
      </c>
      <c r="G228" s="4">
        <f t="shared" si="18"/>
        <v>2.7869826257150749</v>
      </c>
      <c r="I228" s="4">
        <f t="shared" si="19"/>
        <v>1.0265082011375362</v>
      </c>
    </row>
    <row r="229" spans="1:9" x14ac:dyDescent="0.2">
      <c r="A229" s="4">
        <f>IF('True_Odds_Calculator_3-way'!A230="","",'True_Odds_Calculator_3-way'!A230)</f>
        <v>2.16</v>
      </c>
      <c r="B229" s="4">
        <f>IF('True_Odds_Calculator_3-way'!B230="","",'True_Odds_Calculator_3-way'!B230)</f>
        <v>3.28</v>
      </c>
      <c r="C229" s="4">
        <f>IF('True_Odds_Calculator_3-way'!C230="","",'True_Odds_Calculator_3-way'!C230)</f>
        <v>3.85</v>
      </c>
      <c r="D229" s="4">
        <f t="shared" si="15"/>
        <v>2.7581271483710257E-2</v>
      </c>
      <c r="E229" s="4">
        <f t="shared" si="16"/>
        <v>2.2037634709768041</v>
      </c>
      <c r="F229" s="4">
        <f t="shared" si="17"/>
        <v>3.3819855445269558</v>
      </c>
      <c r="G229" s="4">
        <f t="shared" si="18"/>
        <v>3.9912750316065484</v>
      </c>
      <c r="I229" s="4">
        <f t="shared" si="19"/>
        <v>1.0275812714837103</v>
      </c>
    </row>
    <row r="230" spans="1:9" x14ac:dyDescent="0.2">
      <c r="A230" s="4">
        <f>IF('True_Odds_Calculator_3-way'!A231="","",'True_Odds_Calculator_3-way'!A231)</f>
        <v>1.84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4.79</v>
      </c>
      <c r="D230" s="4">
        <f t="shared" si="15"/>
        <v>3.0024305870725021E-2</v>
      </c>
      <c r="E230" s="4">
        <f t="shared" si="16"/>
        <v>1.8745190959476452</v>
      </c>
      <c r="F230" s="4">
        <f t="shared" si="17"/>
        <v>3.7345528276658655</v>
      </c>
      <c r="G230" s="4">
        <f t="shared" si="18"/>
        <v>5.0311892157028568</v>
      </c>
      <c r="I230" s="4">
        <f t="shared" si="19"/>
        <v>1.030024305870725</v>
      </c>
    </row>
    <row r="231" spans="1:9" x14ac:dyDescent="0.2">
      <c r="A231" s="4">
        <f>IF('True_Odds_Calculator_3-way'!A232="","",'True_Odds_Calculator_3-way'!A232)</f>
        <v>2.2799999999999998</v>
      </c>
      <c r="B231" s="4">
        <f>IF('True_Odds_Calculator_3-way'!B232="","",'True_Odds_Calculator_3-way'!B232)</f>
        <v>3.22</v>
      </c>
      <c r="C231" s="4">
        <f>IF('True_Odds_Calculator_3-way'!C232="","",'True_Odds_Calculator_3-way'!C232)</f>
        <v>3.58</v>
      </c>
      <c r="D231" s="4">
        <f t="shared" si="15"/>
        <v>2.8485106377797775E-2</v>
      </c>
      <c r="E231" s="4">
        <f t="shared" si="16"/>
        <v>2.3304511941315584</v>
      </c>
      <c r="F231" s="4">
        <f t="shared" si="17"/>
        <v>3.3215532150940446</v>
      </c>
      <c r="G231" s="4">
        <f t="shared" si="18"/>
        <v>3.7059743201394544</v>
      </c>
      <c r="I231" s="4">
        <f t="shared" si="19"/>
        <v>1.0284851063777978</v>
      </c>
    </row>
    <row r="232" spans="1:9" x14ac:dyDescent="0.2">
      <c r="A232" s="4">
        <f>IF('True_Odds_Calculator_3-way'!A233="","",'True_Odds_Calculator_3-way'!A233)</f>
        <v>2.72</v>
      </c>
      <c r="B232" s="4">
        <f>IF('True_Odds_Calculator_3-way'!B233="","",'True_Odds_Calculator_3-way'!B233)</f>
        <v>3.23</v>
      </c>
      <c r="C232" s="4">
        <f>IF('True_Odds_Calculator_3-way'!C233="","",'True_Odds_Calculator_3-way'!C233)</f>
        <v>2.85</v>
      </c>
      <c r="D232" s="4">
        <f t="shared" si="15"/>
        <v>2.8121775025799822E-2</v>
      </c>
      <c r="E232" s="4">
        <f t="shared" si="16"/>
        <v>2.7911665866538646</v>
      </c>
      <c r="F232" s="4">
        <f t="shared" si="17"/>
        <v>3.3308507590948149</v>
      </c>
      <c r="G232" s="4">
        <f t="shared" si="18"/>
        <v>2.9282296650717705</v>
      </c>
      <c r="I232" s="4">
        <f t="shared" si="19"/>
        <v>1.0281217750257998</v>
      </c>
    </row>
    <row r="233" spans="1:9" x14ac:dyDescent="0.2">
      <c r="A233" s="4">
        <f>IF('True_Odds_Calculator_3-way'!A234="","",'True_Odds_Calculator_3-way'!A234)</f>
        <v>2.41</v>
      </c>
      <c r="B233" s="4">
        <f>IF('True_Odds_Calculator_3-way'!B234="","",'True_Odds_Calculator_3-way'!B234)</f>
        <v>3.38</v>
      </c>
      <c r="C233" s="4">
        <f>IF('True_Odds_Calculator_3-way'!C234="","",'True_Odds_Calculator_3-way'!C234)</f>
        <v>3.16</v>
      </c>
      <c r="D233" s="4">
        <f t="shared" si="15"/>
        <v>2.7251443704311651E-2</v>
      </c>
      <c r="E233" s="4">
        <f t="shared" si="16"/>
        <v>2.4639405699792936</v>
      </c>
      <c r="F233" s="4">
        <f t="shared" si="17"/>
        <v>3.4870643595795916</v>
      </c>
      <c r="G233" s="4">
        <f t="shared" si="18"/>
        <v>3.2533880284773362</v>
      </c>
      <c r="I233" s="4">
        <f t="shared" si="19"/>
        <v>1.0272514437043117</v>
      </c>
    </row>
    <row r="234" spans="1:9" x14ac:dyDescent="0.2">
      <c r="A234" s="4">
        <f>IF('True_Odds_Calculator_3-way'!A235="","",'True_Odds_Calculator_3-way'!A235)</f>
        <v>2.93</v>
      </c>
      <c r="B234" s="4">
        <f>IF('True_Odds_Calculator_3-way'!B235="","",'True_Odds_Calculator_3-way'!B235)</f>
        <v>3.29</v>
      </c>
      <c r="C234" s="4">
        <f>IF('True_Odds_Calculator_3-way'!C235="","",'True_Odds_Calculator_3-way'!C235)</f>
        <v>2.62</v>
      </c>
      <c r="D234" s="4">
        <f t="shared" si="15"/>
        <v>2.6927685421777037E-2</v>
      </c>
      <c r="E234" s="4">
        <f t="shared" si="16"/>
        <v>3.0091384538911581</v>
      </c>
      <c r="F234" s="4">
        <f t="shared" si="17"/>
        <v>3.3901123745923547</v>
      </c>
      <c r="G234" s="4">
        <f t="shared" si="18"/>
        <v>2.6830980005180063</v>
      </c>
      <c r="I234" s="4">
        <f t="shared" si="19"/>
        <v>1.026927685421777</v>
      </c>
    </row>
    <row r="235" spans="1:9" x14ac:dyDescent="0.2">
      <c r="A235" s="4">
        <f>IF('True_Odds_Calculator_3-way'!A236="","",'True_Odds_Calculator_3-way'!A236)</f>
        <v>1.8</v>
      </c>
      <c r="B235" s="4">
        <f>IF('True_Odds_Calculator_3-way'!B236="","",'True_Odds_Calculator_3-way'!B236)</f>
        <v>3.51</v>
      </c>
      <c r="C235" s="4">
        <f>IF('True_Odds_Calculator_3-way'!C236="","",'True_Odds_Calculator_3-way'!C236)</f>
        <v>5.26</v>
      </c>
      <c r="D235" s="4">
        <f t="shared" si="15"/>
        <v>3.056990889690514E-2</v>
      </c>
      <c r="E235" s="4">
        <f t="shared" si="16"/>
        <v>1.8336323849754692</v>
      </c>
      <c r="F235" s="4">
        <f t="shared" si="17"/>
        <v>3.6401982176187597</v>
      </c>
      <c r="G235" s="4">
        <f t="shared" si="18"/>
        <v>5.557899173155656</v>
      </c>
      <c r="I235" s="4">
        <f t="shared" si="19"/>
        <v>1.0305699088969051</v>
      </c>
    </row>
    <row r="236" spans="1:9" x14ac:dyDescent="0.2">
      <c r="A236" s="4">
        <f>IF('True_Odds_Calculator_3-way'!A237="","",'True_Odds_Calculator_3-way'!A237)</f>
        <v>5.01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1.76</v>
      </c>
      <c r="D236" s="4">
        <f t="shared" si="15"/>
        <v>4.3264710248923643E-2</v>
      </c>
      <c r="E236" s="4">
        <f t="shared" si="16"/>
        <v>5.4001737077700822</v>
      </c>
      <c r="F236" s="4">
        <f t="shared" si="17"/>
        <v>3.8305293587981613</v>
      </c>
      <c r="G236" s="4">
        <f t="shared" si="18"/>
        <v>1.8058356543886567</v>
      </c>
      <c r="I236" s="4">
        <f t="shared" si="19"/>
        <v>1.0432647102489236</v>
      </c>
    </row>
    <row r="237" spans="1:9" x14ac:dyDescent="0.2">
      <c r="A237" s="4">
        <f>IF('True_Odds_Calculator_3-way'!A238="","",'True_Odds_Calculator_3-way'!A238)</f>
        <v>3.13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2.38</v>
      </c>
      <c r="D237" s="4">
        <f t="shared" si="15"/>
        <v>3.8164347804831689E-2</v>
      </c>
      <c r="E237" s="4">
        <f t="shared" si="16"/>
        <v>3.2597991255994034</v>
      </c>
      <c r="F237" s="4">
        <f t="shared" si="17"/>
        <v>3.4991215561566085</v>
      </c>
      <c r="G237" s="4">
        <f t="shared" si="18"/>
        <v>2.4543092418098689</v>
      </c>
      <c r="I237" s="4">
        <f t="shared" si="19"/>
        <v>1.0381643478048317</v>
      </c>
    </row>
    <row r="238" spans="1:9" x14ac:dyDescent="0.2">
      <c r="A238" s="4">
        <f>IF('True_Odds_Calculator_3-way'!A239="","",'True_Odds_Calculator_3-way'!A239)</f>
        <v>2.64</v>
      </c>
      <c r="B238" s="4">
        <f>IF('True_Odds_Calculator_3-way'!B239="","",'True_Odds_Calculator_3-way'!B239)</f>
        <v>3.48</v>
      </c>
      <c r="C238" s="4">
        <f>IF('True_Odds_Calculator_3-way'!C239="","",'True_Odds_Calculator_3-way'!C239)</f>
        <v>2.68</v>
      </c>
      <c r="D238" s="4">
        <f t="shared" si="15"/>
        <v>3.9278528985168037E-2</v>
      </c>
      <c r="E238" s="4">
        <f t="shared" si="16"/>
        <v>2.734518935516888</v>
      </c>
      <c r="F238" s="4">
        <f t="shared" si="17"/>
        <v>3.6461289130249344</v>
      </c>
      <c r="G238" s="4">
        <f t="shared" si="18"/>
        <v>2.7774577115505403</v>
      </c>
      <c r="I238" s="4">
        <f t="shared" si="19"/>
        <v>1.039278528985168</v>
      </c>
    </row>
    <row r="239" spans="1:9" x14ac:dyDescent="0.2">
      <c r="A239" s="4">
        <f>IF('True_Odds_Calculator_3-way'!A240="","",'True_Odds_Calculator_3-way'!A240)</f>
        <v>3.43</v>
      </c>
      <c r="B239" s="4">
        <f>IF('True_Odds_Calculator_3-way'!B240="","",'True_Odds_Calculator_3-way'!B240)</f>
        <v>3.47</v>
      </c>
      <c r="C239" s="4">
        <f>IF('True_Odds_Calculator_3-way'!C240="","",'True_Odds_Calculator_3-way'!C240)</f>
        <v>2.1800000000000002</v>
      </c>
      <c r="D239" s="4">
        <f t="shared" si="15"/>
        <v>3.8445223874994161E-2</v>
      </c>
      <c r="E239" s="4">
        <f t="shared" si="16"/>
        <v>3.5876998810579397</v>
      </c>
      <c r="F239" s="4">
        <f t="shared" si="17"/>
        <v>3.631486043317282</v>
      </c>
      <c r="G239" s="4">
        <f t="shared" si="18"/>
        <v>2.2426526799647055</v>
      </c>
      <c r="I239" s="4">
        <f t="shared" si="19"/>
        <v>1.0384452238749942</v>
      </c>
    </row>
    <row r="240" spans="1:9" x14ac:dyDescent="0.2">
      <c r="A240" s="4">
        <f>IF('True_Odds_Calculator_3-way'!A241="","",'True_Odds_Calculator_3-way'!A241)</f>
        <v>2.5</v>
      </c>
      <c r="B240" s="4">
        <f>IF('True_Odds_Calculator_3-way'!B241="","",'True_Odds_Calculator_3-way'!B241)</f>
        <v>3.09</v>
      </c>
      <c r="C240" s="4">
        <f>IF('True_Odds_Calculator_3-way'!C241="","",'True_Odds_Calculator_3-way'!C241)</f>
        <v>3.18</v>
      </c>
      <c r="D240" s="4">
        <f t="shared" si="15"/>
        <v>3.8090004274287104E-2</v>
      </c>
      <c r="E240" s="4">
        <f t="shared" si="16"/>
        <v>2.5819555826492753</v>
      </c>
      <c r="F240" s="4">
        <f t="shared" si="17"/>
        <v>3.2161794163469972</v>
      </c>
      <c r="G240" s="4">
        <f t="shared" si="18"/>
        <v>3.3137958478908964</v>
      </c>
      <c r="I240" s="4">
        <f t="shared" si="19"/>
        <v>1.0380900042742871</v>
      </c>
    </row>
    <row r="241" spans="1:9" x14ac:dyDescent="0.2">
      <c r="A241" s="4">
        <f>IF('True_Odds_Calculator_3-way'!A242="","",'True_Odds_Calculator_3-way'!A242)</f>
        <v>2.39</v>
      </c>
      <c r="B241" s="4">
        <f>IF('True_Odds_Calculator_3-way'!B242="","",'True_Odds_Calculator_3-way'!B242)</f>
        <v>3.24</v>
      </c>
      <c r="C241" s="4">
        <f>IF('True_Odds_Calculator_3-way'!C242="","",'True_Odds_Calculator_3-way'!C242)</f>
        <v>3.21</v>
      </c>
      <c r="D241" s="4">
        <f t="shared" si="15"/>
        <v>3.857849690042503E-2</v>
      </c>
      <c r="E241" s="4">
        <f t="shared" si="16"/>
        <v>2.4657839018358949</v>
      </c>
      <c r="F241" s="4">
        <f t="shared" si="17"/>
        <v>3.3808628975176589</v>
      </c>
      <c r="G241" s="4">
        <f t="shared" si="18"/>
        <v>3.3482107642937344</v>
      </c>
      <c r="I241" s="4">
        <f t="shared" si="19"/>
        <v>1.038578496900425</v>
      </c>
    </row>
    <row r="242" spans="1:9" x14ac:dyDescent="0.2">
      <c r="A242" s="4">
        <f>IF('True_Odds_Calculator_3-way'!A243="","",'True_Odds_Calculator_3-way'!A243)</f>
        <v>2.76</v>
      </c>
      <c r="B242" s="4">
        <f>IF('True_Odds_Calculator_3-way'!B243="","",'True_Odds_Calculator_3-way'!B243)</f>
        <v>3.45</v>
      </c>
      <c r="C242" s="4">
        <f>IF('True_Odds_Calculator_3-way'!C243="","",'True_Odds_Calculator_3-way'!C243)</f>
        <v>2.59</v>
      </c>
      <c r="D242" s="4">
        <f t="shared" si="15"/>
        <v>3.8274299143864265E-2</v>
      </c>
      <c r="E242" s="4">
        <f t="shared" si="16"/>
        <v>2.8607331519129175</v>
      </c>
      <c r="F242" s="4">
        <f t="shared" si="17"/>
        <v>3.6088449111470111</v>
      </c>
      <c r="G242" s="4">
        <f t="shared" si="18"/>
        <v>2.6785071942446037</v>
      </c>
      <c r="I242" s="4">
        <f t="shared" si="19"/>
        <v>1.0382742991438643</v>
      </c>
    </row>
    <row r="243" spans="1: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4.66</v>
      </c>
      <c r="C243" s="4">
        <f>IF('True_Odds_Calculator_3-way'!C244="","",'True_Odds_Calculator_3-way'!C244)</f>
        <v>7.54</v>
      </c>
      <c r="D243" s="4">
        <f t="shared" si="15"/>
        <v>4.6518968673771255E-2</v>
      </c>
      <c r="E243" s="4">
        <f t="shared" si="16"/>
        <v>1.4624279381338758</v>
      </c>
      <c r="F243" s="4">
        <f t="shared" si="17"/>
        <v>5.0229561203324904</v>
      </c>
      <c r="G243" s="4">
        <f t="shared" si="18"/>
        <v>8.5382752922671852</v>
      </c>
      <c r="I243" s="4">
        <f t="shared" si="19"/>
        <v>1.0465189686737713</v>
      </c>
    </row>
    <row r="244" spans="1:9" x14ac:dyDescent="0.2">
      <c r="A244" s="4">
        <f>IF('True_Odds_Calculator_3-way'!A245="","",'True_Odds_Calculator_3-way'!A245)</f>
        <v>3.27</v>
      </c>
      <c r="B244" s="4">
        <f>IF('True_Odds_Calculator_3-way'!B245="","",'True_Odds_Calculator_3-way'!B245)</f>
        <v>3.56</v>
      </c>
      <c r="C244" s="4">
        <f>IF('True_Odds_Calculator_3-way'!C245="","",'True_Odds_Calculator_3-way'!C245)</f>
        <v>2.21</v>
      </c>
      <c r="D244" s="4">
        <f t="shared" si="15"/>
        <v>3.9197961740816689E-2</v>
      </c>
      <c r="E244" s="4">
        <f t="shared" si="16"/>
        <v>3.4159490832045112</v>
      </c>
      <c r="F244" s="4">
        <f t="shared" si="17"/>
        <v>3.7336714066200418</v>
      </c>
      <c r="G244" s="4">
        <f t="shared" si="18"/>
        <v>2.2757131089962388</v>
      </c>
      <c r="I244" s="4">
        <f t="shared" si="19"/>
        <v>1.0391979617408167</v>
      </c>
    </row>
    <row r="245" spans="1:9" x14ac:dyDescent="0.2">
      <c r="A245" s="4">
        <f>IF('True_Odds_Calculator_3-way'!A246="","",'True_Odds_Calculator_3-way'!A246)</f>
        <v>1.63</v>
      </c>
      <c r="B245" s="4">
        <f>IF('True_Odds_Calculator_3-way'!B246="","",'True_Odds_Calculator_3-way'!B246)</f>
        <v>3.98</v>
      </c>
      <c r="C245" s="4">
        <f>IF('True_Odds_Calculator_3-way'!C246="","",'True_Odds_Calculator_3-way'!C246)</f>
        <v>5.59</v>
      </c>
      <c r="D245" s="4">
        <f t="shared" si="15"/>
        <v>4.3644090487667819E-2</v>
      </c>
      <c r="E245" s="4">
        <f t="shared" si="16"/>
        <v>1.6695915061732578</v>
      </c>
      <c r="F245" s="4">
        <f t="shared" si="17"/>
        <v>4.2246098086676778</v>
      </c>
      <c r="G245" s="4">
        <f t="shared" si="18"/>
        <v>6.0848404532887059</v>
      </c>
      <c r="I245" s="4">
        <f t="shared" si="19"/>
        <v>1.0436440904876678</v>
      </c>
    </row>
    <row r="246" spans="1:9" x14ac:dyDescent="0.2">
      <c r="A246" s="4">
        <f>IF('True_Odds_Calculator_3-way'!A247="","",'True_Odds_Calculator_3-way'!A247)</f>
        <v>2.83</v>
      </c>
      <c r="B246" s="4">
        <f>IF('True_Odds_Calculator_3-way'!B247="","",'True_Odds_Calculator_3-way'!B247)</f>
        <v>3.67</v>
      </c>
      <c r="C246" s="4">
        <f>IF('True_Odds_Calculator_3-way'!C247="","",'True_Odds_Calculator_3-way'!C247)</f>
        <v>2.42</v>
      </c>
      <c r="D246" s="4">
        <f t="shared" si="15"/>
        <v>3.9059594987929325E-2</v>
      </c>
      <c r="E246" s="4">
        <f t="shared" si="16"/>
        <v>2.9382639124804162</v>
      </c>
      <c r="F246" s="4">
        <f t="shared" si="17"/>
        <v>3.8541631078453955</v>
      </c>
      <c r="G246" s="4">
        <f t="shared" si="18"/>
        <v>2.4987301734372522</v>
      </c>
      <c r="I246" s="4">
        <f t="shared" si="19"/>
        <v>1.0390595949879293</v>
      </c>
    </row>
    <row r="247" spans="1:9" x14ac:dyDescent="0.2">
      <c r="A247" s="4">
        <f>IF('True_Odds_Calculator_3-way'!A248="","",'True_Odds_Calculator_3-way'!A248)</f>
        <v>2.5099999999999998</v>
      </c>
      <c r="B247" s="4">
        <f>IF('True_Odds_Calculator_3-way'!B248="","",'True_Odds_Calculator_3-way'!B248)</f>
        <v>3.45</v>
      </c>
      <c r="C247" s="4">
        <f>IF('True_Odds_Calculator_3-way'!C248="","",'True_Odds_Calculator_3-way'!C248)</f>
        <v>2.85</v>
      </c>
      <c r="D247" s="4">
        <f t="shared" si="15"/>
        <v>3.9138639948216314E-2</v>
      </c>
      <c r="E247" s="4">
        <f t="shared" si="16"/>
        <v>2.5949750408100498</v>
      </c>
      <c r="F247" s="4">
        <f t="shared" si="17"/>
        <v>3.6126011395698625</v>
      </c>
      <c r="G247" s="4">
        <f t="shared" si="18"/>
        <v>2.9600600897748435</v>
      </c>
      <c r="I247" s="4">
        <f t="shared" si="19"/>
        <v>1.0391386399482163</v>
      </c>
    </row>
    <row r="248" spans="1:9" x14ac:dyDescent="0.2">
      <c r="A248" s="4">
        <f>IF('True_Odds_Calculator_3-way'!A249="","",'True_Odds_Calculator_3-way'!A249)</f>
        <v>3.42</v>
      </c>
      <c r="B248" s="4">
        <f>IF('True_Odds_Calculator_3-way'!B249="","",'True_Odds_Calculator_3-way'!B249)</f>
        <v>3.21</v>
      </c>
      <c r="C248" s="4">
        <f>IF('True_Odds_Calculator_3-way'!C249="","",'True_Odds_Calculator_3-way'!C249)</f>
        <v>2.2999999999999998</v>
      </c>
      <c r="D248" s="4">
        <f t="shared" si="15"/>
        <v>3.8706749265144502E-2</v>
      </c>
      <c r="E248" s="4">
        <f t="shared" si="16"/>
        <v>3.5778762742269623</v>
      </c>
      <c r="F248" s="4">
        <f t="shared" si="17"/>
        <v>3.3486900912705466</v>
      </c>
      <c r="G248" s="4">
        <f t="shared" si="18"/>
        <v>2.3703402607107118</v>
      </c>
      <c r="I248" s="4">
        <f t="shared" si="19"/>
        <v>1.0387067492651445</v>
      </c>
    </row>
    <row r="249" spans="1:9" x14ac:dyDescent="0.2">
      <c r="A249" s="4">
        <f>IF('True_Odds_Calculator_3-way'!A250="","",'True_Odds_Calculator_3-way'!A250)</f>
        <v>1.88</v>
      </c>
      <c r="B249" s="4">
        <f>IF('True_Odds_Calculator_3-way'!B250="","",'True_Odds_Calculator_3-way'!B250)</f>
        <v>3.63</v>
      </c>
      <c r="C249" s="4">
        <f>IF('True_Odds_Calculator_3-way'!C250="","",'True_Odds_Calculator_3-way'!C250)</f>
        <v>4.28</v>
      </c>
      <c r="D249" s="4">
        <f t="shared" si="15"/>
        <v>4.1041847094017259E-2</v>
      </c>
      <c r="E249" s="4">
        <f t="shared" si="16"/>
        <v>1.929629209429234</v>
      </c>
      <c r="F249" s="4">
        <f t="shared" si="17"/>
        <v>3.8196881383925119</v>
      </c>
      <c r="G249" s="4">
        <f t="shared" si="18"/>
        <v>4.546193423494918</v>
      </c>
      <c r="I249" s="4">
        <f t="shared" si="19"/>
        <v>1.0410418470940173</v>
      </c>
    </row>
    <row r="250" spans="1:9" x14ac:dyDescent="0.2">
      <c r="A250" s="4">
        <f>IF('True_Odds_Calculator_3-way'!A251="","",'True_Odds_Calculator_3-way'!A251)</f>
        <v>1.82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4.79</v>
      </c>
      <c r="D250" s="4">
        <f t="shared" si="15"/>
        <v>4.1504935654101516E-2</v>
      </c>
      <c r="E250" s="4">
        <f t="shared" si="16"/>
        <v>1.8670106963492812</v>
      </c>
      <c r="F250" s="4">
        <f t="shared" si="17"/>
        <v>3.7112479776801335</v>
      </c>
      <c r="G250" s="4">
        <f t="shared" si="18"/>
        <v>5.1299601356572335</v>
      </c>
      <c r="I250" s="4">
        <f t="shared" si="19"/>
        <v>1.0415049356541015</v>
      </c>
    </row>
    <row r="251" spans="1:9" x14ac:dyDescent="0.2">
      <c r="A251" s="4">
        <f>IF('True_Odds_Calculator_3-way'!A252="","",'True_Odds_Calculator_3-way'!A252)</f>
        <v>1.85</v>
      </c>
      <c r="B251" s="4">
        <f>IF('True_Odds_Calculator_3-way'!B252="","",'True_Odds_Calculator_3-way'!B252)</f>
        <v>3.66</v>
      </c>
      <c r="C251" s="4">
        <f>IF('True_Odds_Calculator_3-way'!C252="","",'True_Odds_Calculator_3-way'!C252)</f>
        <v>4.42</v>
      </c>
      <c r="D251" s="4">
        <f t="shared" si="15"/>
        <v>4.0008928147790224E-2</v>
      </c>
      <c r="E251" s="4">
        <f t="shared" si="16"/>
        <v>1.8967981304012196</v>
      </c>
      <c r="F251" s="4">
        <f t="shared" si="17"/>
        <v>3.8478152982691927</v>
      </c>
      <c r="G251" s="4">
        <f t="shared" si="18"/>
        <v>4.6968636120617591</v>
      </c>
      <c r="I251" s="4">
        <f t="shared" si="19"/>
        <v>1.0400089281477902</v>
      </c>
    </row>
    <row r="252" spans="1:9" x14ac:dyDescent="0.2">
      <c r="A252" s="4">
        <f>IF('True_Odds_Calculator_3-way'!A253="","",'True_Odds_Calculator_3-way'!A253)</f>
        <v>2.92</v>
      </c>
      <c r="B252" s="4">
        <f>IF('True_Odds_Calculator_3-way'!B253="","",'True_Odds_Calculator_3-way'!B253)</f>
        <v>3.28</v>
      </c>
      <c r="C252" s="4">
        <f>IF('True_Odds_Calculator_3-way'!C253="","",'True_Odds_Calculator_3-way'!C253)</f>
        <v>2.5499999999999998</v>
      </c>
      <c r="D252" s="4">
        <f t="shared" si="15"/>
        <v>3.9500664950243403E-2</v>
      </c>
      <c r="E252" s="4">
        <f t="shared" si="16"/>
        <v>3.0367550755824939</v>
      </c>
      <c r="F252" s="4">
        <f t="shared" si="17"/>
        <v>3.4280484792226558</v>
      </c>
      <c r="G252" s="4">
        <f t="shared" si="18"/>
        <v>2.6385922253177028</v>
      </c>
      <c r="I252" s="4">
        <f t="shared" si="19"/>
        <v>1.0395006649502434</v>
      </c>
    </row>
    <row r="253" spans="1:9" x14ac:dyDescent="0.2">
      <c r="A253" s="4">
        <f>IF('True_Odds_Calculator_3-way'!A254="","",'True_Odds_Calculator_3-way'!A254)</f>
        <v>2.2599999999999998</v>
      </c>
      <c r="B253" s="4">
        <f>IF('True_Odds_Calculator_3-way'!B254="","",'True_Odds_Calculator_3-way'!B254)</f>
        <v>3.55</v>
      </c>
      <c r="C253" s="4">
        <f>IF('True_Odds_Calculator_3-way'!C254="","",'True_Odds_Calculator_3-way'!C254)</f>
        <v>3.18</v>
      </c>
      <c r="D253" s="4">
        <f t="shared" si="15"/>
        <v>3.863342575629658E-2</v>
      </c>
      <c r="E253" s="4">
        <f t="shared" si="16"/>
        <v>2.3277463752997898</v>
      </c>
      <c r="F253" s="4">
        <f t="shared" si="17"/>
        <v>3.7200674224801866</v>
      </c>
      <c r="G253" s="4">
        <f t="shared" si="18"/>
        <v>3.3157861903866603</v>
      </c>
      <c r="I253" s="4">
        <f t="shared" si="19"/>
        <v>1.0386334257562966</v>
      </c>
    </row>
    <row r="254" spans="1:9" x14ac:dyDescent="0.2">
      <c r="A254" s="4">
        <f>IF('True_Odds_Calculator_3-way'!A255="","",'True_Odds_Calculator_3-way'!A255)</f>
        <v>2.19</v>
      </c>
      <c r="B254" s="4">
        <f>IF('True_Odds_Calculator_3-way'!B255="","",'True_Odds_Calculator_3-way'!B255)</f>
        <v>3.18</v>
      </c>
      <c r="C254" s="4">
        <f>IF('True_Odds_Calculator_3-way'!C255="","",'True_Odds_Calculator_3-way'!C255)</f>
        <v>3.73</v>
      </c>
      <c r="D254" s="4">
        <f t="shared" si="15"/>
        <v>3.9182928116549887E-2</v>
      </c>
      <c r="E254" s="4">
        <f t="shared" si="16"/>
        <v>2.2544862829954417</v>
      </c>
      <c r="F254" s="4">
        <f t="shared" si="17"/>
        <v>3.3178012374348969</v>
      </c>
      <c r="G254" s="4">
        <f t="shared" si="18"/>
        <v>3.9210221644873711</v>
      </c>
      <c r="I254" s="4">
        <f t="shared" si="19"/>
        <v>1.0391829281165499</v>
      </c>
    </row>
    <row r="255" spans="1:9" x14ac:dyDescent="0.2">
      <c r="A255" s="4">
        <f>IF('True_Odds_Calculator_3-way'!A256="","",'True_Odds_Calculator_3-way'!A256)</f>
        <v>2.65</v>
      </c>
      <c r="B255" s="4">
        <f>IF('True_Odds_Calculator_3-way'!B256="","",'True_Odds_Calculator_3-way'!B256)</f>
        <v>3.2</v>
      </c>
      <c r="C255" s="4">
        <f>IF('True_Odds_Calculator_3-way'!C256="","",'True_Odds_Calculator_3-way'!C256)</f>
        <v>2.87</v>
      </c>
      <c r="D255" s="4">
        <f t="shared" si="15"/>
        <v>3.8290546315166596E-2</v>
      </c>
      <c r="E255" s="4">
        <f t="shared" si="16"/>
        <v>2.7427695613465009</v>
      </c>
      <c r="F255" s="4">
        <f t="shared" si="17"/>
        <v>3.3362638567759979</v>
      </c>
      <c r="G255" s="4">
        <f t="shared" si="18"/>
        <v>2.9791293490723474</v>
      </c>
      <c r="I255" s="4">
        <f t="shared" si="19"/>
        <v>1.0382905463151666</v>
      </c>
    </row>
    <row r="256" spans="1:9" x14ac:dyDescent="0.2">
      <c r="A256" s="4">
        <f>IF('True_Odds_Calculator_3-way'!A257="","",'True_Odds_Calculator_3-way'!A257)</f>
        <v>3.86</v>
      </c>
      <c r="B256" s="4">
        <f>IF('True_Odds_Calculator_3-way'!B257="","",'True_Odds_Calculator_3-way'!B257)</f>
        <v>3.23</v>
      </c>
      <c r="C256" s="4">
        <f>IF('True_Odds_Calculator_3-way'!C257="","",'True_Odds_Calculator_3-way'!C257)</f>
        <v>2.12</v>
      </c>
      <c r="D256" s="4">
        <f t="shared" si="15"/>
        <v>4.0362993940314729E-2</v>
      </c>
      <c r="E256" s="4">
        <f t="shared" si="16"/>
        <v>4.0714452953634677</v>
      </c>
      <c r="F256" s="4">
        <f t="shared" si="17"/>
        <v>3.3767448563063516</v>
      </c>
      <c r="G256" s="4">
        <f t="shared" si="18"/>
        <v>2.1822445595804729</v>
      </c>
      <c r="I256" s="4">
        <f t="shared" si="19"/>
        <v>1.0403629939403147</v>
      </c>
    </row>
    <row r="257" spans="1:9" x14ac:dyDescent="0.2">
      <c r="A257" s="4">
        <f>IF('True_Odds_Calculator_3-way'!A258="","",'True_Odds_Calculator_3-way'!A258)</f>
        <v>4.4000000000000004</v>
      </c>
      <c r="B257" s="4">
        <f>IF('True_Odds_Calculator_3-way'!B258="","",'True_Odds_Calculator_3-way'!B258)</f>
        <v>3.53</v>
      </c>
      <c r="C257" s="4">
        <f>IF('True_Odds_Calculator_3-way'!C258="","",'True_Odds_Calculator_3-way'!C258)</f>
        <v>1.88</v>
      </c>
      <c r="D257" s="4">
        <f t="shared" si="15"/>
        <v>4.2473739869918425E-2</v>
      </c>
      <c r="E257" s="4">
        <f t="shared" si="16"/>
        <v>4.6923063737883624</v>
      </c>
      <c r="F257" s="4">
        <f t="shared" si="17"/>
        <v>3.7157012117530881</v>
      </c>
      <c r="G257" s="4">
        <f t="shared" si="18"/>
        <v>1.9314080504879643</v>
      </c>
      <c r="I257" s="4">
        <f t="shared" si="19"/>
        <v>1.0424737398699184</v>
      </c>
    </row>
    <row r="258" spans="1:9" x14ac:dyDescent="0.2">
      <c r="A258" s="4">
        <f>IF('True_Odds_Calculator_3-way'!A259="","",'True_Odds_Calculator_3-way'!A259)</f>
        <v>2.86</v>
      </c>
      <c r="B258" s="4">
        <f>IF('True_Odds_Calculator_3-way'!B259="","",'True_Odds_Calculator_3-way'!B259)</f>
        <v>3.41</v>
      </c>
      <c r="C258" s="4">
        <f>IF('True_Odds_Calculator_3-way'!C259="","",'True_Odds_Calculator_3-way'!C259)</f>
        <v>2.52</v>
      </c>
      <c r="D258" s="4">
        <f t="shared" si="15"/>
        <v>3.9730878440555895E-2</v>
      </c>
      <c r="E258" s="4">
        <f t="shared" si="16"/>
        <v>2.9725921931212618</v>
      </c>
      <c r="F258" s="4">
        <f t="shared" si="17"/>
        <v>3.5712818195768192</v>
      </c>
      <c r="G258" s="4">
        <f t="shared" si="18"/>
        <v>2.6070060582676531</v>
      </c>
      <c r="I258" s="4">
        <f t="shared" si="19"/>
        <v>1.0397308784405559</v>
      </c>
    </row>
    <row r="259" spans="1:9" x14ac:dyDescent="0.2">
      <c r="A259" s="4">
        <f>IF('True_Odds_Calculator_3-way'!A260="","",'True_Odds_Calculator_3-way'!A260)</f>
        <v>1.86</v>
      </c>
      <c r="B259" s="4">
        <f>IF('True_Odds_Calculator_3-way'!B260="","",'True_Odds_Calculator_3-way'!B260)</f>
        <v>3.44</v>
      </c>
      <c r="C259" s="4">
        <f>IF('True_Odds_Calculator_3-way'!C260="","",'True_Odds_Calculator_3-way'!C260)</f>
        <v>4.6500000000000004</v>
      </c>
      <c r="D259" s="4">
        <f t="shared" ref="D259:D322" si="20">IF(A259="","",((1/A259)+(1/B259)+(1/C259))-1)</f>
        <v>4.3385846461615474E-2</v>
      </c>
      <c r="E259" s="4">
        <f t="shared" ref="E259:E322" si="21">IF(A259="","",(3*A259)/(3-($D259*A259)))</f>
        <v>1.9114155978650522</v>
      </c>
      <c r="F259" s="4">
        <f t="shared" ref="F259:F322" si="22">IF(B259="","",(3*B259)/(3-($D259*B259)))</f>
        <v>3.6200965600482804</v>
      </c>
      <c r="G259" s="4">
        <f t="shared" ref="G259:G322" si="23">IF(C259="","",(3*C259)/(3-($D259*C259)))</f>
        <v>4.9852482858923759</v>
      </c>
      <c r="I259" s="4">
        <f t="shared" ref="I259:I322" si="24">IF(A259="","",D259+1)</f>
        <v>1.0433858464616155</v>
      </c>
    </row>
    <row r="260" spans="1:9" x14ac:dyDescent="0.2">
      <c r="A260" s="4">
        <f>IF('True_Odds_Calculator_3-way'!A261="","",'True_Odds_Calculator_3-way'!A261)</f>
        <v>2.5299999999999998</v>
      </c>
      <c r="B260" s="4">
        <f>IF('True_Odds_Calculator_3-way'!B261="","",'True_Odds_Calculator_3-way'!B261)</f>
        <v>3.06</v>
      </c>
      <c r="C260" s="4">
        <f>IF('True_Odds_Calculator_3-way'!C261="","",'True_Odds_Calculator_3-way'!C261)</f>
        <v>3.06</v>
      </c>
      <c r="D260" s="4">
        <f t="shared" si="20"/>
        <v>4.8851688237877555E-2</v>
      </c>
      <c r="E260" s="4">
        <f t="shared" si="21"/>
        <v>2.6387102638096755</v>
      </c>
      <c r="F260" s="4">
        <f t="shared" si="22"/>
        <v>3.2204720042153139</v>
      </c>
      <c r="G260" s="4">
        <f t="shared" si="23"/>
        <v>3.2204720042153139</v>
      </c>
      <c r="I260" s="4">
        <f t="shared" si="24"/>
        <v>1.0488516882378776</v>
      </c>
    </row>
    <row r="261" spans="1:9" x14ac:dyDescent="0.2">
      <c r="A261" s="4">
        <f>IF('True_Odds_Calculator_3-way'!A262="","",'True_Odds_Calculator_3-way'!A262)</f>
        <v>2.33</v>
      </c>
      <c r="B261" s="4">
        <f>IF('True_Odds_Calculator_3-way'!B262="","",'True_Odds_Calculator_3-way'!B262)</f>
        <v>3.81</v>
      </c>
      <c r="C261" s="4">
        <f>IF('True_Odds_Calculator_3-way'!C262="","",'True_Odds_Calculator_3-way'!C262)</f>
        <v>2.79</v>
      </c>
      <c r="D261" s="4">
        <f t="shared" si="20"/>
        <v>5.0074680025373519E-2</v>
      </c>
      <c r="E261" s="4">
        <f t="shared" si="21"/>
        <v>2.4242836262046583</v>
      </c>
      <c r="F261" s="4">
        <f t="shared" si="22"/>
        <v>4.0687516232595504</v>
      </c>
      <c r="G261" s="4">
        <f t="shared" si="23"/>
        <v>2.9262750255822123</v>
      </c>
      <c r="I261" s="4">
        <f t="shared" si="24"/>
        <v>1.0500746800253735</v>
      </c>
    </row>
    <row r="262" spans="1:9" x14ac:dyDescent="0.2">
      <c r="A262" s="4">
        <f>IF('True_Odds_Calculator_3-way'!A263="","",'True_Odds_Calculator_3-way'!A263)</f>
        <v>2</v>
      </c>
      <c r="B262" s="4">
        <f>IF('True_Odds_Calculator_3-way'!B263="","",'True_Odds_Calculator_3-way'!B263)</f>
        <v>3.24</v>
      </c>
      <c r="C262" s="4">
        <f>IF('True_Odds_Calculator_3-way'!C263="","",'True_Odds_Calculator_3-way'!C263)</f>
        <v>3.96</v>
      </c>
      <c r="D262" s="4">
        <f t="shared" si="20"/>
        <v>6.1167227833894611E-2</v>
      </c>
      <c r="E262" s="4">
        <f t="shared" si="21"/>
        <v>2.0850234009360378</v>
      </c>
      <c r="F262" s="4">
        <f t="shared" si="22"/>
        <v>3.4691758598312794</v>
      </c>
      <c r="G262" s="4">
        <f t="shared" si="23"/>
        <v>4.3078162771958102</v>
      </c>
      <c r="I262" s="4">
        <f t="shared" si="24"/>
        <v>1.0611672278338946</v>
      </c>
    </row>
    <row r="263" spans="1:9" x14ac:dyDescent="0.2">
      <c r="A263" s="4">
        <f>IF('True_Odds_Calculator_3-way'!A264="","",'True_Odds_Calculator_3-way'!A264)</f>
        <v>2.14</v>
      </c>
      <c r="B263" s="4">
        <f>IF('True_Odds_Calculator_3-way'!B264="","",'True_Odds_Calculator_3-way'!B264)</f>
        <v>4</v>
      </c>
      <c r="C263" s="4">
        <f>IF('True_Odds_Calculator_3-way'!C264="","",'True_Odds_Calculator_3-way'!C264)</f>
        <v>2.99</v>
      </c>
      <c r="D263" s="4">
        <f t="shared" si="20"/>
        <v>5.1737880161285332E-2</v>
      </c>
      <c r="E263" s="4">
        <f t="shared" si="21"/>
        <v>2.2220061465803136</v>
      </c>
      <c r="F263" s="4">
        <f t="shared" si="22"/>
        <v>4.2963808500637883</v>
      </c>
      <c r="G263" s="4">
        <f t="shared" si="23"/>
        <v>3.1525632498213985</v>
      </c>
      <c r="I263" s="4">
        <f t="shared" si="24"/>
        <v>1.0517378801612853</v>
      </c>
    </row>
    <row r="264" spans="1:9" x14ac:dyDescent="0.2">
      <c r="A264" s="4">
        <f>IF('True_Odds_Calculator_3-way'!A265="","",'True_Odds_Calculator_3-way'!A265)</f>
        <v>1.64</v>
      </c>
      <c r="B264" s="4">
        <f>IF('True_Odds_Calculator_3-way'!B265="","",'True_Odds_Calculator_3-way'!B265)</f>
        <v>3.98</v>
      </c>
      <c r="C264" s="4">
        <f>IF('True_Odds_Calculator_3-way'!C265="","",'True_Odds_Calculator_3-way'!C265)</f>
        <v>5.16</v>
      </c>
      <c r="D264" s="4">
        <f t="shared" si="20"/>
        <v>5.4810828580413862E-2</v>
      </c>
      <c r="E264" s="4">
        <f t="shared" si="21"/>
        <v>1.6906576013741434</v>
      </c>
      <c r="F264" s="4">
        <f t="shared" si="22"/>
        <v>4.2921032921413529</v>
      </c>
      <c r="G264" s="4">
        <f t="shared" si="23"/>
        <v>5.6970911308540044</v>
      </c>
      <c r="I264" s="4">
        <f t="shared" si="24"/>
        <v>1.0548108285804139</v>
      </c>
    </row>
    <row r="265" spans="1:9" x14ac:dyDescent="0.2">
      <c r="A265" s="4">
        <f>IF('True_Odds_Calculator_3-way'!A266="","",'True_Odds_Calculator_3-way'!A266)</f>
        <v>2.13</v>
      </c>
      <c r="B265" s="4">
        <f>IF('True_Odds_Calculator_3-way'!B266="","",'True_Odds_Calculator_3-way'!B266)</f>
        <v>3.62</v>
      </c>
      <c r="C265" s="4">
        <f>IF('True_Odds_Calculator_3-way'!C266="","",'True_Odds_Calculator_3-way'!C266)</f>
        <v>3.28</v>
      </c>
      <c r="D265" s="4">
        <f t="shared" si="20"/>
        <v>5.0604710778257234E-2</v>
      </c>
      <c r="E265" s="4">
        <f t="shared" si="21"/>
        <v>2.2093816342043708</v>
      </c>
      <c r="F265" s="4">
        <f t="shared" si="22"/>
        <v>3.8554238123907232</v>
      </c>
      <c r="G265" s="4">
        <f t="shared" si="23"/>
        <v>3.4721039313255453</v>
      </c>
      <c r="I265" s="4">
        <f t="shared" si="24"/>
        <v>1.0506047107782572</v>
      </c>
    </row>
    <row r="266" spans="1:9" x14ac:dyDescent="0.2">
      <c r="A266" s="4">
        <f>IF('True_Odds_Calculator_3-way'!A267="","",'True_Odds_Calculator_3-way'!A267)</f>
        <v>1.36</v>
      </c>
      <c r="B266" s="4">
        <f>IF('True_Odds_Calculator_3-way'!B267="","",'True_Odds_Calculator_3-way'!B267)</f>
        <v>5.28</v>
      </c>
      <c r="C266" s="4">
        <f>IF('True_Odds_Calculator_3-way'!C267="","",'True_Odds_Calculator_3-way'!C267)</f>
        <v>7.61</v>
      </c>
      <c r="D266" s="4">
        <f t="shared" si="20"/>
        <v>5.6094101719053269E-2</v>
      </c>
      <c r="E266" s="4">
        <f t="shared" si="21"/>
        <v>1.3954862755876278</v>
      </c>
      <c r="F266" s="4">
        <f t="shared" si="22"/>
        <v>5.8583713366968393</v>
      </c>
      <c r="G266" s="4">
        <f t="shared" si="23"/>
        <v>8.8724838026424919</v>
      </c>
      <c r="I266" s="4">
        <f t="shared" si="24"/>
        <v>1.0560941017190533</v>
      </c>
    </row>
    <row r="267" spans="1:9" x14ac:dyDescent="0.2">
      <c r="A267" s="4">
        <f>IF('True_Odds_Calculator_3-way'!A268="","",'True_Odds_Calculator_3-way'!A268)</f>
        <v>2.61</v>
      </c>
      <c r="B267" s="4">
        <f>IF('True_Odds_Calculator_3-way'!B268="","",'True_Odds_Calculator_3-way'!B268)</f>
        <v>3.06</v>
      </c>
      <c r="C267" s="4">
        <f>IF('True_Odds_Calculator_3-way'!C268="","",'True_Odds_Calculator_3-way'!C268)</f>
        <v>3.21</v>
      </c>
      <c r="D267" s="4">
        <f t="shared" si="20"/>
        <v>2.1465627823801237E-2</v>
      </c>
      <c r="E267" s="4">
        <f t="shared" si="21"/>
        <v>2.6596695853851196</v>
      </c>
      <c r="F267" s="4">
        <f t="shared" si="22"/>
        <v>3.1284982833947272</v>
      </c>
      <c r="G267" s="4">
        <f t="shared" si="23"/>
        <v>3.2854612014975468</v>
      </c>
      <c r="I267" s="4">
        <f t="shared" si="24"/>
        <v>1.0214656278238012</v>
      </c>
    </row>
    <row r="268" spans="1:9" x14ac:dyDescent="0.2">
      <c r="A268" s="4">
        <f>IF('True_Odds_Calculator_3-way'!A269="","",'True_Odds_Calculator_3-way'!A269)</f>
        <v>12.64</v>
      </c>
      <c r="B268" s="4">
        <f>IF('True_Odds_Calculator_3-way'!B269="","",'True_Odds_Calculator_3-way'!B269)</f>
        <v>6.98</v>
      </c>
      <c r="C268" s="4">
        <f>IF('True_Odds_Calculator_3-way'!C269="","",'True_Odds_Calculator_3-way'!C269)</f>
        <v>1.22</v>
      </c>
      <c r="D268" s="4">
        <f t="shared" si="20"/>
        <v>4.205253084287297E-2</v>
      </c>
      <c r="E268" s="4">
        <f t="shared" si="21"/>
        <v>15.361829355733935</v>
      </c>
      <c r="F268" s="4">
        <f t="shared" si="22"/>
        <v>7.7370058412903351</v>
      </c>
      <c r="G268" s="4">
        <f t="shared" si="23"/>
        <v>1.2412266672341228</v>
      </c>
      <c r="I268" s="4">
        <f t="shared" si="24"/>
        <v>1.042052530842873</v>
      </c>
    </row>
    <row r="269" spans="1:9" x14ac:dyDescent="0.2">
      <c r="A269" s="4">
        <f>IF('True_Odds_Calculator_3-way'!A270="","",'True_Odds_Calculator_3-way'!A270)</f>
        <v>1.82</v>
      </c>
      <c r="B269" s="4">
        <f>IF('True_Odds_Calculator_3-way'!B270="","",'True_Odds_Calculator_3-way'!B270)</f>
        <v>3.48</v>
      </c>
      <c r="C269" s="4">
        <f>IF('True_Odds_Calculator_3-way'!C270="","",'True_Odds_Calculator_3-way'!C270)</f>
        <v>4.87</v>
      </c>
      <c r="D269" s="4">
        <f t="shared" si="20"/>
        <v>4.2145680324537471E-2</v>
      </c>
      <c r="E269" s="4">
        <f t="shared" si="21"/>
        <v>1.867755480752493</v>
      </c>
      <c r="F269" s="4">
        <f t="shared" si="22"/>
        <v>3.6588788904743934</v>
      </c>
      <c r="G269" s="4">
        <f t="shared" si="23"/>
        <v>5.2276579993527976</v>
      </c>
      <c r="I269" s="4">
        <f t="shared" si="24"/>
        <v>1.0421456803245375</v>
      </c>
    </row>
    <row r="270" spans="1: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3.47</v>
      </c>
      <c r="C270" s="4">
        <f>IF('True_Odds_Calculator_3-way'!C271="","",'True_Odds_Calculator_3-way'!C271)</f>
        <v>5.05</v>
      </c>
      <c r="D270" s="4">
        <f t="shared" si="20"/>
        <v>4.1759795576099323E-2</v>
      </c>
      <c r="E270" s="4">
        <f t="shared" si="21"/>
        <v>1.8462596554758426</v>
      </c>
      <c r="F270" s="4">
        <f t="shared" si="22"/>
        <v>3.646115255386702</v>
      </c>
      <c r="G270" s="4">
        <f t="shared" si="23"/>
        <v>5.431834358927258</v>
      </c>
      <c r="I270" s="4">
        <f t="shared" si="24"/>
        <v>1.0417597955760993</v>
      </c>
    </row>
    <row r="271" spans="1:9" x14ac:dyDescent="0.2">
      <c r="A271" s="4">
        <f>IF('True_Odds_Calculator_3-way'!A272="","",'True_Odds_Calculator_3-way'!A272)</f>
        <v>1.96</v>
      </c>
      <c r="B271" s="4">
        <f>IF('True_Odds_Calculator_3-way'!B272="","",'True_Odds_Calculator_3-way'!B272)</f>
        <v>3.24</v>
      </c>
      <c r="C271" s="4">
        <f>IF('True_Odds_Calculator_3-way'!C272="","",'True_Odds_Calculator_3-way'!C272)</f>
        <v>4.51</v>
      </c>
      <c r="D271" s="4">
        <f t="shared" si="20"/>
        <v>4.0575546963467879E-2</v>
      </c>
      <c r="E271" s="4">
        <f t="shared" si="21"/>
        <v>2.0133732304436793</v>
      </c>
      <c r="F271" s="4">
        <f t="shared" si="22"/>
        <v>3.3884889771162685</v>
      </c>
      <c r="G271" s="4">
        <f t="shared" si="23"/>
        <v>4.8029745928024106</v>
      </c>
      <c r="I271" s="4">
        <f t="shared" si="24"/>
        <v>1.0405755469634679</v>
      </c>
    </row>
    <row r="272" spans="1:9" x14ac:dyDescent="0.2">
      <c r="A272" s="4">
        <f>IF('True_Odds_Calculator_3-way'!A273="","",'True_Odds_Calculator_3-way'!A273)</f>
        <v>3.4</v>
      </c>
      <c r="B272" s="4">
        <f>IF('True_Odds_Calculator_3-way'!B273="","",'True_Odds_Calculator_3-way'!B273)</f>
        <v>2.87</v>
      </c>
      <c r="C272" s="4">
        <f>IF('True_Odds_Calculator_3-way'!C273="","",'True_Odds_Calculator_3-way'!C273)</f>
        <v>2.5299999999999998</v>
      </c>
      <c r="D272" s="4">
        <f t="shared" si="20"/>
        <v>3.7806619803999908E-2</v>
      </c>
      <c r="E272" s="4">
        <f t="shared" si="21"/>
        <v>3.5522030279223822</v>
      </c>
      <c r="F272" s="4">
        <f t="shared" si="22"/>
        <v>2.9776983866610056</v>
      </c>
      <c r="G272" s="4">
        <f t="shared" si="23"/>
        <v>2.6133220703555033</v>
      </c>
      <c r="I272" s="4">
        <f t="shared" si="24"/>
        <v>1.0378066198039999</v>
      </c>
    </row>
    <row r="273" spans="1:9" x14ac:dyDescent="0.2">
      <c r="A273" s="4">
        <f>IF('True_Odds_Calculator_3-way'!A274="","",'True_Odds_Calculator_3-way'!A274)</f>
        <v>2.6</v>
      </c>
      <c r="B273" s="4">
        <f>IF('True_Odds_Calculator_3-way'!B274="","",'True_Odds_Calculator_3-way'!B274)</f>
        <v>2.95</v>
      </c>
      <c r="C273" s="4">
        <f>IF('True_Odds_Calculator_3-way'!C274="","",'True_Odds_Calculator_3-way'!C274)</f>
        <v>3.17</v>
      </c>
      <c r="D273" s="4">
        <f t="shared" si="20"/>
        <v>3.9055848712053587E-2</v>
      </c>
      <c r="E273" s="4">
        <f t="shared" si="21"/>
        <v>2.6910890650767945</v>
      </c>
      <c r="F273" s="4">
        <f t="shared" si="22"/>
        <v>3.0678193502801099</v>
      </c>
      <c r="G273" s="4">
        <f t="shared" si="23"/>
        <v>3.3064540987470759</v>
      </c>
      <c r="I273" s="4">
        <f t="shared" si="24"/>
        <v>1.0390558487120536</v>
      </c>
    </row>
    <row r="274" spans="1:9" x14ac:dyDescent="0.2">
      <c r="A274" s="4">
        <f>IF('True_Odds_Calculator_3-way'!A275="","",'True_Odds_Calculator_3-way'!A275)</f>
        <v>1.46</v>
      </c>
      <c r="B274" s="4">
        <f>IF('True_Odds_Calculator_3-way'!B275="","",'True_Odds_Calculator_3-way'!B275)</f>
        <v>3.97</v>
      </c>
      <c r="C274" s="4">
        <f>IF('True_Odds_Calculator_3-way'!C275="","",'True_Odds_Calculator_3-way'!C275)</f>
        <v>9.17</v>
      </c>
      <c r="D274" s="4">
        <f t="shared" si="20"/>
        <v>4.5871929704480063E-2</v>
      </c>
      <c r="E274" s="4">
        <f t="shared" si="21"/>
        <v>1.4933377790034317</v>
      </c>
      <c r="F274" s="4">
        <f t="shared" si="22"/>
        <v>4.2265690276642482</v>
      </c>
      <c r="G274" s="4">
        <f t="shared" si="23"/>
        <v>10.665459523837866</v>
      </c>
      <c r="I274" s="4">
        <f t="shared" si="24"/>
        <v>1.0458719297044801</v>
      </c>
    </row>
    <row r="275" spans="1:9" x14ac:dyDescent="0.2">
      <c r="A275" s="4">
        <f>IF('True_Odds_Calculator_3-way'!A276="","",'True_Odds_Calculator_3-way'!A276)</f>
        <v>2.46</v>
      </c>
      <c r="B275" s="4">
        <f>IF('True_Odds_Calculator_3-way'!B276="","",'True_Odds_Calculator_3-way'!B276)</f>
        <v>3.04</v>
      </c>
      <c r="C275" s="4">
        <f>IF('True_Odds_Calculator_3-way'!C276="","",'True_Odds_Calculator_3-way'!C276)</f>
        <v>3.3</v>
      </c>
      <c r="D275" s="4">
        <f t="shared" si="20"/>
        <v>3.8481736492006036E-2</v>
      </c>
      <c r="E275" s="4">
        <f t="shared" si="21"/>
        <v>2.5401546404486055</v>
      </c>
      <c r="F275" s="4">
        <f t="shared" si="22"/>
        <v>3.1633544576385897</v>
      </c>
      <c r="G275" s="4">
        <f t="shared" si="23"/>
        <v>3.4458630742937562</v>
      </c>
      <c r="I275" s="4">
        <f t="shared" si="24"/>
        <v>1.038481736492006</v>
      </c>
    </row>
    <row r="276" spans="1:9" x14ac:dyDescent="0.2">
      <c r="A276" s="4">
        <f>IF('True_Odds_Calculator_3-way'!A277="","",'True_Odds_Calculator_3-way'!A277)</f>
        <v>1.77</v>
      </c>
      <c r="B276" s="4">
        <f>IF('True_Odds_Calculator_3-way'!B277="","",'True_Odds_Calculator_3-way'!B277)</f>
        <v>3.56</v>
      </c>
      <c r="C276" s="4">
        <f>IF('True_Odds_Calculator_3-way'!C277="","",'True_Odds_Calculator_3-way'!C277)</f>
        <v>5.0999999999999996</v>
      </c>
      <c r="D276" s="4">
        <f t="shared" si="20"/>
        <v>4.1949059189472893E-2</v>
      </c>
      <c r="E276" s="4">
        <f t="shared" si="21"/>
        <v>1.8149191489746224</v>
      </c>
      <c r="F276" s="4">
        <f t="shared" si="22"/>
        <v>3.7464990370311648</v>
      </c>
      <c r="G276" s="4">
        <f t="shared" si="23"/>
        <v>5.4916265653196268</v>
      </c>
      <c r="I276" s="4">
        <f t="shared" si="24"/>
        <v>1.0419490591894729</v>
      </c>
    </row>
    <row r="277" spans="1:9" x14ac:dyDescent="0.2">
      <c r="A277" s="4">
        <f>IF('True_Odds_Calculator_3-way'!A278="","",'True_Odds_Calculator_3-way'!A278)</f>
        <v>3.12</v>
      </c>
      <c r="B277" s="4">
        <f>IF('True_Odds_Calculator_3-way'!B278="","",'True_Odds_Calculator_3-way'!B278)</f>
        <v>2.79</v>
      </c>
      <c r="C277" s="4">
        <f>IF('True_Odds_Calculator_3-way'!C278="","",'True_Odds_Calculator_3-way'!C278)</f>
        <v>2.79</v>
      </c>
      <c r="D277" s="4">
        <f t="shared" si="20"/>
        <v>3.7358698649021305E-2</v>
      </c>
      <c r="E277" s="4">
        <f t="shared" si="21"/>
        <v>3.2461217183770881</v>
      </c>
      <c r="F277" s="4">
        <f t="shared" si="22"/>
        <v>2.8904236950458233</v>
      </c>
      <c r="G277" s="4">
        <f t="shared" si="23"/>
        <v>2.8904236950458233</v>
      </c>
      <c r="I277" s="4">
        <f t="shared" si="24"/>
        <v>1.0373586986490213</v>
      </c>
    </row>
    <row r="278" spans="1:9" x14ac:dyDescent="0.2">
      <c r="A278" s="4">
        <f>IF('True_Odds_Calculator_3-way'!A279="","",'True_Odds_Calculator_3-way'!A279)</f>
        <v>2.13</v>
      </c>
      <c r="B278" s="4">
        <f>IF('True_Odds_Calculator_3-way'!B279="","",'True_Odds_Calculator_3-way'!B279)</f>
        <v>3.2</v>
      </c>
      <c r="C278" s="4">
        <f>IF('True_Odds_Calculator_3-way'!C279="","",'True_Odds_Calculator_3-way'!C279)</f>
        <v>3.89</v>
      </c>
      <c r="D278" s="4">
        <f t="shared" si="20"/>
        <v>3.9052976815477258E-2</v>
      </c>
      <c r="E278" s="4">
        <f t="shared" si="21"/>
        <v>2.1907441059321031</v>
      </c>
      <c r="F278" s="4">
        <f t="shared" si="22"/>
        <v>3.3390950413153759</v>
      </c>
      <c r="G278" s="4">
        <f t="shared" si="23"/>
        <v>4.0974916213952426</v>
      </c>
      <c r="I278" s="4">
        <f t="shared" si="24"/>
        <v>1.0390529768154773</v>
      </c>
    </row>
    <row r="279" spans="1:9" x14ac:dyDescent="0.2">
      <c r="A279" s="4">
        <f>IF('True_Odds_Calculator_3-way'!A280="","",'True_Odds_Calculator_3-way'!A280)</f>
        <v>2.6</v>
      </c>
      <c r="B279" s="4">
        <f>IF('True_Odds_Calculator_3-way'!B280="","",'True_Odds_Calculator_3-way'!B280)</f>
        <v>2.87</v>
      </c>
      <c r="C279" s="4">
        <f>IF('True_Odds_Calculator_3-way'!C280="","",'True_Odds_Calculator_3-way'!C280)</f>
        <v>3.17</v>
      </c>
      <c r="D279" s="4">
        <f t="shared" si="20"/>
        <v>4.8504853613724919E-2</v>
      </c>
      <c r="E279" s="4">
        <f t="shared" si="21"/>
        <v>2.7140938272813715</v>
      </c>
      <c r="F279" s="4">
        <f t="shared" si="22"/>
        <v>3.0096570455293432</v>
      </c>
      <c r="G279" s="4">
        <f t="shared" si="23"/>
        <v>3.3412506638843165</v>
      </c>
      <c r="I279" s="4">
        <f t="shared" si="24"/>
        <v>1.0485048536137249</v>
      </c>
    </row>
    <row r="280" spans="1:9" x14ac:dyDescent="0.2">
      <c r="A280" s="4">
        <f>IF('True_Odds_Calculator_3-way'!A281="","",'True_Odds_Calculator_3-way'!A281)</f>
        <v>6.28</v>
      </c>
      <c r="B280" s="4">
        <f>IF('True_Odds_Calculator_3-way'!B281="","",'True_Odds_Calculator_3-way'!B281)</f>
        <v>4.05</v>
      </c>
      <c r="C280" s="4">
        <f>IF('True_Odds_Calculator_3-way'!C281="","",'True_Odds_Calculator_3-way'!C281)</f>
        <v>1.54</v>
      </c>
      <c r="D280" s="4">
        <f t="shared" si="20"/>
        <v>5.5499898387371793E-2</v>
      </c>
      <c r="E280" s="4">
        <f t="shared" si="21"/>
        <v>7.1055175132852311</v>
      </c>
      <c r="F280" s="4">
        <f t="shared" si="22"/>
        <v>4.378022754301826</v>
      </c>
      <c r="G280" s="4">
        <f t="shared" si="23"/>
        <v>1.5851611587283427</v>
      </c>
      <c r="I280" s="4">
        <f t="shared" si="24"/>
        <v>1.0554998983873718</v>
      </c>
    </row>
    <row r="281" spans="1: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3.23</v>
      </c>
      <c r="C281" s="4">
        <f>IF('True_Odds_Calculator_3-way'!C282="","",'True_Odds_Calculator_3-way'!C282)</f>
        <v>3.19</v>
      </c>
      <c r="D281" s="4">
        <f t="shared" si="20"/>
        <v>4.3245214271156573E-2</v>
      </c>
      <c r="E281" s="4">
        <f t="shared" si="21"/>
        <v>2.464553583937291</v>
      </c>
      <c r="F281" s="4">
        <f t="shared" si="22"/>
        <v>3.3877352597192152</v>
      </c>
      <c r="G281" s="4">
        <f t="shared" si="23"/>
        <v>3.3437597066336591</v>
      </c>
      <c r="I281" s="4">
        <f t="shared" si="24"/>
        <v>1.0432452142711566</v>
      </c>
    </row>
    <row r="282" spans="1:9" x14ac:dyDescent="0.2">
      <c r="A282" s="4">
        <f>IF('True_Odds_Calculator_3-way'!A283="","",'True_Odds_Calculator_3-way'!A283)</f>
        <v>3.76</v>
      </c>
      <c r="B282" s="4">
        <f>IF('True_Odds_Calculator_3-way'!B283="","",'True_Odds_Calculator_3-way'!B283)</f>
        <v>3.81</v>
      </c>
      <c r="C282" s="4">
        <f>IF('True_Odds_Calculator_3-way'!C283="","",'True_Odds_Calculator_3-way'!C283)</f>
        <v>2.02</v>
      </c>
      <c r="D282" s="4">
        <f t="shared" si="20"/>
        <v>2.3474143360055599E-2</v>
      </c>
      <c r="E282" s="4">
        <f t="shared" si="21"/>
        <v>3.8739759614217517</v>
      </c>
      <c r="F282" s="4">
        <f t="shared" si="22"/>
        <v>3.9270745839468835</v>
      </c>
      <c r="G282" s="4">
        <f t="shared" si="23"/>
        <v>2.0524407203903627</v>
      </c>
      <c r="I282" s="4">
        <f t="shared" si="24"/>
        <v>1.0234741433600556</v>
      </c>
    </row>
    <row r="283" spans="1:9" x14ac:dyDescent="0.2">
      <c r="A283" s="4">
        <f>IF('True_Odds_Calculator_3-way'!A284="","",'True_Odds_Calculator_3-way'!A284)</f>
        <v>6.46</v>
      </c>
      <c r="B283" s="4">
        <f>IF('True_Odds_Calculator_3-way'!B284="","",'True_Odds_Calculator_3-way'!B284)</f>
        <v>4.2699999999999996</v>
      </c>
      <c r="C283" s="4">
        <f>IF('True_Odds_Calculator_3-way'!C284="","",'True_Odds_Calculator_3-way'!C284)</f>
        <v>1.57</v>
      </c>
      <c r="D283" s="4">
        <f t="shared" si="20"/>
        <v>2.5933474239868914E-2</v>
      </c>
      <c r="E283" s="4">
        <f t="shared" si="21"/>
        <v>6.8420854119056962</v>
      </c>
      <c r="F283" s="4">
        <f t="shared" si="22"/>
        <v>4.4336549764338686</v>
      </c>
      <c r="G283" s="4">
        <f t="shared" si="23"/>
        <v>1.5916009720702178</v>
      </c>
      <c r="I283" s="4">
        <f t="shared" si="24"/>
        <v>1.0259334742398689</v>
      </c>
    </row>
    <row r="284" spans="1:9" x14ac:dyDescent="0.2">
      <c r="A284" s="4">
        <f>IF('True_Odds_Calculator_3-way'!A285="","",'True_Odds_Calculator_3-way'!A285)</f>
        <v>3.73</v>
      </c>
      <c r="B284" s="4">
        <f>IF('True_Odds_Calculator_3-way'!B285="","",'True_Odds_Calculator_3-way'!B285)</f>
        <v>3</v>
      </c>
      <c r="C284" s="4">
        <f>IF('True_Odds_Calculator_3-way'!C285="","",'True_Odds_Calculator_3-way'!C285)</f>
        <v>2.35</v>
      </c>
      <c r="D284" s="4">
        <f t="shared" si="20"/>
        <v>2.6961762972258718E-2</v>
      </c>
      <c r="E284" s="4">
        <f t="shared" si="21"/>
        <v>3.8593757643950881</v>
      </c>
      <c r="F284" s="4">
        <f t="shared" si="22"/>
        <v>3.0831265266243286</v>
      </c>
      <c r="G284" s="4">
        <f t="shared" si="23"/>
        <v>2.4007029609567576</v>
      </c>
      <c r="I284" s="4">
        <f t="shared" si="24"/>
        <v>1.0269617629722587</v>
      </c>
    </row>
    <row r="285" spans="1:9" x14ac:dyDescent="0.2">
      <c r="A285" s="4">
        <f>IF('True_Odds_Calculator_3-way'!A286="","",'True_Odds_Calculator_3-way'!A286)</f>
        <v>2.35</v>
      </c>
      <c r="B285" s="4">
        <f>IF('True_Odds_Calculator_3-way'!B286="","",'True_Odds_Calculator_3-way'!B286)</f>
        <v>3.13</v>
      </c>
      <c r="C285" s="4">
        <f>IF('True_Odds_Calculator_3-way'!C286="","",'True_Odds_Calculator_3-way'!C286)</f>
        <v>3.54</v>
      </c>
      <c r="D285" s="4">
        <f t="shared" si="20"/>
        <v>2.7506608491205453E-2</v>
      </c>
      <c r="E285" s="4">
        <f t="shared" si="21"/>
        <v>2.4017501338227305</v>
      </c>
      <c r="F285" s="4">
        <f t="shared" si="22"/>
        <v>3.2224805565169756</v>
      </c>
      <c r="G285" s="4">
        <f t="shared" si="23"/>
        <v>3.6587551351809604</v>
      </c>
      <c r="I285" s="4">
        <f t="shared" si="24"/>
        <v>1.0275066084912055</v>
      </c>
    </row>
    <row r="286" spans="1:9" x14ac:dyDescent="0.2">
      <c r="A286" s="4">
        <f>IF('True_Odds_Calculator_3-way'!A287="","",'True_Odds_Calculator_3-way'!A287)</f>
        <v>4.01</v>
      </c>
      <c r="B286" s="4">
        <f>IF('True_Odds_Calculator_3-way'!B287="","",'True_Odds_Calculator_3-way'!B287)</f>
        <v>3.54</v>
      </c>
      <c r="C286" s="4">
        <f>IF('True_Odds_Calculator_3-way'!C287="","",'True_Odds_Calculator_3-way'!C287)</f>
        <v>2.0099999999999998</v>
      </c>
      <c r="D286" s="4">
        <f t="shared" si="20"/>
        <v>2.9374872120651485E-2</v>
      </c>
      <c r="E286" s="4">
        <f t="shared" si="21"/>
        <v>4.1738851477570726</v>
      </c>
      <c r="F286" s="4">
        <f t="shared" si="22"/>
        <v>3.6671106702491998</v>
      </c>
      <c r="G286" s="4">
        <f t="shared" si="23"/>
        <v>2.0503533410203985</v>
      </c>
      <c r="I286" s="4">
        <f t="shared" si="24"/>
        <v>1.0293748721206515</v>
      </c>
    </row>
    <row r="287" spans="1:9" x14ac:dyDescent="0.2">
      <c r="A287" s="4">
        <f>IF('True_Odds_Calculator_3-way'!A288="","",'True_Odds_Calculator_3-way'!A288)</f>
        <v>2.5</v>
      </c>
      <c r="B287" s="4">
        <f>IF('True_Odds_Calculator_3-way'!B288="","",'True_Odds_Calculator_3-way'!B288)</f>
        <v>3.02</v>
      </c>
      <c r="C287" s="4">
        <f>IF('True_Odds_Calculator_3-way'!C288="","",'True_Odds_Calculator_3-way'!C288)</f>
        <v>3.38</v>
      </c>
      <c r="D287" s="4">
        <f t="shared" si="20"/>
        <v>2.6983815980250014E-2</v>
      </c>
      <c r="E287" s="4">
        <f t="shared" si="21"/>
        <v>2.557509470772561</v>
      </c>
      <c r="F287" s="4">
        <f t="shared" si="22"/>
        <v>3.1043249774951951</v>
      </c>
      <c r="G287" s="4">
        <f t="shared" si="23"/>
        <v>3.4859799466336394</v>
      </c>
      <c r="I287" s="4">
        <f t="shared" si="24"/>
        <v>1.02698381598025</v>
      </c>
    </row>
    <row r="288" spans="1:9" x14ac:dyDescent="0.2">
      <c r="A288" s="4">
        <f>IF('True_Odds_Calculator_3-way'!A289="","",'True_Odds_Calculator_3-way'!A289)</f>
        <v>2.08</v>
      </c>
      <c r="B288" s="4">
        <f>IF('True_Odds_Calculator_3-way'!B289="","",'True_Odds_Calculator_3-way'!B289)</f>
        <v>3.04</v>
      </c>
      <c r="C288" s="4">
        <f>IF('True_Odds_Calculator_3-way'!C289="","",'True_Odds_Calculator_3-way'!C289)</f>
        <v>4.57</v>
      </c>
      <c r="D288" s="4">
        <f t="shared" si="20"/>
        <v>2.8534979934265792E-2</v>
      </c>
      <c r="E288" s="4">
        <f t="shared" si="21"/>
        <v>2.1219818247613733</v>
      </c>
      <c r="F288" s="4">
        <f t="shared" si="22"/>
        <v>3.1305203944616369</v>
      </c>
      <c r="G288" s="4">
        <f t="shared" si="23"/>
        <v>4.7776774503026278</v>
      </c>
      <c r="I288" s="4">
        <f t="shared" si="24"/>
        <v>1.0285349799342658</v>
      </c>
    </row>
    <row r="289" spans="1:9" x14ac:dyDescent="0.2">
      <c r="A289" s="4">
        <f>IF('True_Odds_Calculator_3-way'!A290="","",'True_Odds_Calculator_3-way'!A290)</f>
        <v>2.19</v>
      </c>
      <c r="B289" s="4">
        <f>IF('True_Odds_Calculator_3-way'!B290="","",'True_Odds_Calculator_3-way'!B290)</f>
        <v>3.1</v>
      </c>
      <c r="C289" s="4">
        <f>IF('True_Odds_Calculator_3-way'!C290="","",'True_Odds_Calculator_3-way'!C290)</f>
        <v>4.01</v>
      </c>
      <c r="D289" s="4">
        <f t="shared" si="20"/>
        <v>2.8578208330991561E-2</v>
      </c>
      <c r="E289" s="4">
        <f t="shared" si="21"/>
        <v>2.2366614368510027</v>
      </c>
      <c r="F289" s="4">
        <f t="shared" si="22"/>
        <v>3.1943312047353518</v>
      </c>
      <c r="G289" s="4">
        <f t="shared" si="23"/>
        <v>4.1692639589892071</v>
      </c>
      <c r="I289" s="4">
        <f t="shared" si="24"/>
        <v>1.0285782083309916</v>
      </c>
    </row>
    <row r="290" spans="1:9" x14ac:dyDescent="0.2">
      <c r="A290" s="4">
        <f>IF('True_Odds_Calculator_3-way'!A291="","",'True_Odds_Calculator_3-way'!A291)</f>
        <v>1.85</v>
      </c>
      <c r="B290" s="4">
        <f>IF('True_Odds_Calculator_3-way'!B291="","",'True_Odds_Calculator_3-way'!B291)</f>
        <v>3.19</v>
      </c>
      <c r="C290" s="4">
        <f>IF('True_Odds_Calculator_3-way'!C291="","",'True_Odds_Calculator_3-way'!C291)</f>
        <v>5.68</v>
      </c>
      <c r="D290" s="4">
        <f t="shared" si="20"/>
        <v>3.0076502393160842E-2</v>
      </c>
      <c r="E290" s="4">
        <f t="shared" si="21"/>
        <v>1.8849606987292458</v>
      </c>
      <c r="F290" s="4">
        <f t="shared" si="22"/>
        <v>3.2953910463490739</v>
      </c>
      <c r="G290" s="4">
        <f t="shared" si="23"/>
        <v>6.0229775183992622</v>
      </c>
      <c r="I290" s="4">
        <f t="shared" si="24"/>
        <v>1.0300765023931608</v>
      </c>
    </row>
    <row r="291" spans="1:9" x14ac:dyDescent="0.2">
      <c r="A291" s="4">
        <f>IF('True_Odds_Calculator_3-way'!A292="","",'True_Odds_Calculator_3-way'!A292)</f>
        <v>2.92</v>
      </c>
      <c r="B291" s="4">
        <f>IF('True_Odds_Calculator_3-way'!B292="","",'True_Odds_Calculator_3-way'!B292)</f>
        <v>2.91</v>
      </c>
      <c r="C291" s="4">
        <f>IF('True_Odds_Calculator_3-way'!C292="","",'True_Odds_Calculator_3-way'!C292)</f>
        <v>2.93</v>
      </c>
      <c r="D291" s="4">
        <f t="shared" si="20"/>
        <v>2.7405293436151279E-2</v>
      </c>
      <c r="E291" s="4">
        <f t="shared" si="21"/>
        <v>3.0000240996801328</v>
      </c>
      <c r="F291" s="4">
        <f t="shared" si="22"/>
        <v>2.9894694693861346</v>
      </c>
      <c r="G291" s="4">
        <f t="shared" si="23"/>
        <v>3.0105807113591614</v>
      </c>
      <c r="I291" s="4">
        <f t="shared" si="24"/>
        <v>1.0274052934361513</v>
      </c>
    </row>
    <row r="292" spans="1:9" x14ac:dyDescent="0.2">
      <c r="A292" s="4">
        <f>IF('True_Odds_Calculator_3-way'!A293="","",'True_Odds_Calculator_3-way'!A293)</f>
        <v>1.27</v>
      </c>
      <c r="B292" s="4">
        <f>IF('True_Odds_Calculator_3-way'!B293="","",'True_Odds_Calculator_3-way'!B293)</f>
        <v>6.08</v>
      </c>
      <c r="C292" s="4">
        <f>IF('True_Odds_Calculator_3-way'!C293="","",'True_Odds_Calculator_3-way'!C293)</f>
        <v>11.34</v>
      </c>
      <c r="D292" s="4">
        <f t="shared" si="20"/>
        <v>4.0058680530430824E-2</v>
      </c>
      <c r="E292" s="4">
        <f t="shared" si="21"/>
        <v>1.2919084085635992</v>
      </c>
      <c r="F292" s="4">
        <f t="shared" si="22"/>
        <v>6.6172231852772301</v>
      </c>
      <c r="G292" s="4">
        <f t="shared" si="23"/>
        <v>13.363529920725005</v>
      </c>
      <c r="I292" s="4">
        <f t="shared" si="24"/>
        <v>1.0400586805304308</v>
      </c>
    </row>
    <row r="293" spans="1:9" x14ac:dyDescent="0.2">
      <c r="A293" s="4">
        <f>IF('True_Odds_Calculator_3-way'!A294="","",'True_Odds_Calculator_3-way'!A294)</f>
        <v>3.59</v>
      </c>
      <c r="B293" s="4">
        <f>IF('True_Odds_Calculator_3-way'!B294="","",'True_Odds_Calculator_3-way'!B294)</f>
        <v>3.72</v>
      </c>
      <c r="C293" s="4">
        <f>IF('True_Odds_Calculator_3-way'!C294="","",'True_Odds_Calculator_3-way'!C294)</f>
        <v>2.08</v>
      </c>
      <c r="D293" s="4">
        <f t="shared" si="20"/>
        <v>2.8137967103732286E-2</v>
      </c>
      <c r="E293" s="4">
        <f t="shared" si="21"/>
        <v>3.7150937730259805</v>
      </c>
      <c r="F293" s="4">
        <f t="shared" si="22"/>
        <v>3.8544872188619572</v>
      </c>
      <c r="G293" s="4">
        <f t="shared" si="23"/>
        <v>2.1213861013516762</v>
      </c>
      <c r="I293" s="4">
        <f t="shared" si="24"/>
        <v>1.0281379671037323</v>
      </c>
    </row>
    <row r="294" spans="1:9" x14ac:dyDescent="0.2">
      <c r="A294" s="4">
        <f>IF('True_Odds_Calculator_3-way'!A295="","",'True_Odds_Calculator_3-way'!A295)</f>
        <v>1.42</v>
      </c>
      <c r="B294" s="4">
        <f>IF('True_Odds_Calculator_3-way'!B295="","",'True_Odds_Calculator_3-way'!B295)</f>
        <v>5.0599999999999996</v>
      </c>
      <c r="C294" s="4">
        <f>IF('True_Odds_Calculator_3-way'!C295="","",'True_Odds_Calculator_3-way'!C295)</f>
        <v>7.61</v>
      </c>
      <c r="D294" s="4">
        <f t="shared" si="20"/>
        <v>3.325985528875508E-2</v>
      </c>
      <c r="E294" s="4">
        <f t="shared" si="21"/>
        <v>1.4427126221706843</v>
      </c>
      <c r="F294" s="4">
        <f t="shared" si="22"/>
        <v>5.3607276503390278</v>
      </c>
      <c r="G294" s="4">
        <f t="shared" si="23"/>
        <v>8.3112098451576077</v>
      </c>
      <c r="I294" s="4">
        <f t="shared" si="24"/>
        <v>1.0332598552887551</v>
      </c>
    </row>
    <row r="295" spans="1:9" x14ac:dyDescent="0.2">
      <c r="A295" s="4">
        <f>IF('True_Odds_Calculator_3-way'!A296="","",'True_Odds_Calculator_3-way'!A296)</f>
        <v>2.68</v>
      </c>
      <c r="B295" s="4">
        <f>IF('True_Odds_Calculator_3-way'!B296="","",'True_Odds_Calculator_3-way'!B296)</f>
        <v>3.47</v>
      </c>
      <c r="C295" s="4">
        <f>IF('True_Odds_Calculator_3-way'!C296="","",'True_Odds_Calculator_3-way'!C296)</f>
        <v>2.73</v>
      </c>
      <c r="D295" s="4">
        <f t="shared" si="20"/>
        <v>2.7619132698921023E-2</v>
      </c>
      <c r="E295" s="4">
        <f t="shared" si="21"/>
        <v>2.7477966389336532</v>
      </c>
      <c r="F295" s="4">
        <f t="shared" si="22"/>
        <v>3.5845112633617227</v>
      </c>
      <c r="G295" s="4">
        <f t="shared" si="23"/>
        <v>2.8003831807561896</v>
      </c>
      <c r="I295" s="4">
        <f t="shared" si="24"/>
        <v>1.027619132698921</v>
      </c>
    </row>
    <row r="296" spans="1:9" x14ac:dyDescent="0.2">
      <c r="A296" s="4">
        <f>IF('True_Odds_Calculator_3-way'!A297="","",'True_Odds_Calculator_3-way'!A297)</f>
        <v>2.4500000000000002</v>
      </c>
      <c r="B296" s="4">
        <f>IF('True_Odds_Calculator_3-way'!B297="","",'True_Odds_Calculator_3-way'!B297)</f>
        <v>3.36</v>
      </c>
      <c r="C296" s="4">
        <f>IF('True_Odds_Calculator_3-way'!C297="","",'True_Odds_Calculator_3-way'!C297)</f>
        <v>3.1</v>
      </c>
      <c r="D296" s="4">
        <f t="shared" si="20"/>
        <v>2.8362958086460388E-2</v>
      </c>
      <c r="E296" s="4">
        <f t="shared" si="21"/>
        <v>2.5080952162546439</v>
      </c>
      <c r="F296" s="4">
        <f t="shared" si="22"/>
        <v>3.470237339763929</v>
      </c>
      <c r="G296" s="4">
        <f t="shared" si="23"/>
        <v>3.1935992524674415</v>
      </c>
      <c r="I296" s="4">
        <f t="shared" si="24"/>
        <v>1.0283629580864604</v>
      </c>
    </row>
    <row r="297" spans="1:9" x14ac:dyDescent="0.2">
      <c r="A297" s="4">
        <f>IF('True_Odds_Calculator_3-way'!A298="","",'True_Odds_Calculator_3-way'!A298)</f>
        <v>2.85</v>
      </c>
      <c r="B297" s="4">
        <f>IF('True_Odds_Calculator_3-way'!B298="","",'True_Odds_Calculator_3-way'!B298)</f>
        <v>3.01</v>
      </c>
      <c r="C297" s="4">
        <f>IF('True_Odds_Calculator_3-way'!C298="","",'True_Odds_Calculator_3-way'!C298)</f>
        <v>2.9</v>
      </c>
      <c r="D297" s="4">
        <f t="shared" si="20"/>
        <v>2.793069281061511E-2</v>
      </c>
      <c r="E297" s="4">
        <f t="shared" si="21"/>
        <v>2.9276836202517247</v>
      </c>
      <c r="F297" s="4">
        <f t="shared" si="22"/>
        <v>3.0967836299774061</v>
      </c>
      <c r="G297" s="4">
        <f t="shared" si="23"/>
        <v>2.980471752929736</v>
      </c>
      <c r="I297" s="4">
        <f t="shared" si="24"/>
        <v>1.0279306928106151</v>
      </c>
    </row>
    <row r="298" spans="1:9" x14ac:dyDescent="0.2">
      <c r="A298" s="4">
        <f>IF('True_Odds_Calculator_3-way'!A299="","",'True_Odds_Calculator_3-way'!A299)</f>
        <v>2.2000000000000002</v>
      </c>
      <c r="B298" s="4">
        <f>IF('True_Odds_Calculator_3-way'!B299="","",'True_Odds_Calculator_3-way'!B299)</f>
        <v>3.43</v>
      </c>
      <c r="C298" s="4">
        <f>IF('True_Odds_Calculator_3-way'!C299="","",'True_Odds_Calculator_3-way'!C299)</f>
        <v>3.55</v>
      </c>
      <c r="D298" s="4">
        <f t="shared" si="20"/>
        <v>2.7780784894898103E-2</v>
      </c>
      <c r="E298" s="4">
        <f t="shared" si="21"/>
        <v>2.2457517472258162</v>
      </c>
      <c r="F298" s="4">
        <f t="shared" si="22"/>
        <v>3.5425199904786258</v>
      </c>
      <c r="G298" s="4">
        <f t="shared" si="23"/>
        <v>3.6706693219084845</v>
      </c>
      <c r="I298" s="4">
        <f t="shared" si="24"/>
        <v>1.0277807848948981</v>
      </c>
    </row>
    <row r="299" spans="1:9" x14ac:dyDescent="0.2">
      <c r="A299" s="4">
        <f>IF('True_Odds_Calculator_3-way'!A300="","",'True_Odds_Calculator_3-way'!A300)</f>
        <v>1.47</v>
      </c>
      <c r="B299" s="4">
        <f>IF('True_Odds_Calculator_3-way'!B300="","",'True_Odds_Calculator_3-way'!B300)</f>
        <v>4.51</v>
      </c>
      <c r="C299" s="4">
        <f>IF('True_Odds_Calculator_3-way'!C300="","",'True_Odds_Calculator_3-way'!C300)</f>
        <v>7.74</v>
      </c>
      <c r="D299" s="4">
        <f t="shared" si="20"/>
        <v>3.1200565273979075E-2</v>
      </c>
      <c r="E299" s="4">
        <f t="shared" si="21"/>
        <v>1.492822686722993</v>
      </c>
      <c r="F299" s="4">
        <f t="shared" si="22"/>
        <v>4.7319514730832148</v>
      </c>
      <c r="G299" s="4">
        <f t="shared" si="23"/>
        <v>8.4175950036958493</v>
      </c>
      <c r="I299" s="4">
        <f t="shared" si="24"/>
        <v>1.0312005652739791</v>
      </c>
    </row>
    <row r="300" spans="1:9" x14ac:dyDescent="0.2">
      <c r="A300" s="4">
        <f>IF('True_Odds_Calculator_3-way'!A301="","",'True_Odds_Calculator_3-way'!A301)</f>
        <v>1.74</v>
      </c>
      <c r="B300" s="4">
        <f>IF('True_Odds_Calculator_3-way'!B301="","",'True_Odds_Calculator_3-way'!B301)</f>
        <v>3.89</v>
      </c>
      <c r="C300" s="4">
        <f>IF('True_Odds_Calculator_3-way'!C301="","",'True_Odds_Calculator_3-way'!C301)</f>
        <v>5.0599999999999996</v>
      </c>
      <c r="D300" s="4">
        <f t="shared" si="20"/>
        <v>2.9410510916544563E-2</v>
      </c>
      <c r="E300" s="4">
        <f t="shared" si="21"/>
        <v>1.7701961769115804</v>
      </c>
      <c r="F300" s="4">
        <f t="shared" si="22"/>
        <v>4.0442292259802795</v>
      </c>
      <c r="G300" s="4">
        <f t="shared" si="23"/>
        <v>5.32410616443254</v>
      </c>
      <c r="I300" s="4">
        <f t="shared" si="24"/>
        <v>1.0294105109165446</v>
      </c>
    </row>
    <row r="301" spans="1:9" x14ac:dyDescent="0.2">
      <c r="A301" s="4">
        <f>IF('True_Odds_Calculator_3-way'!A302="","",'True_Odds_Calculator_3-way'!A302)</f>
        <v>2.39</v>
      </c>
      <c r="B301" s="4">
        <f>IF('True_Odds_Calculator_3-way'!B302="","",'True_Odds_Calculator_3-way'!B302)</f>
        <v>3.4</v>
      </c>
      <c r="C301" s="4">
        <f>IF('True_Odds_Calculator_3-way'!C302="","",'True_Odds_Calculator_3-way'!C302)</f>
        <v>3.17</v>
      </c>
      <c r="D301" s="4">
        <f t="shared" si="20"/>
        <v>2.7985102149039154E-2</v>
      </c>
      <c r="E301" s="4">
        <f t="shared" si="21"/>
        <v>2.444499625471956</v>
      </c>
      <c r="F301" s="4">
        <f t="shared" si="22"/>
        <v>3.5113681285276916</v>
      </c>
      <c r="G301" s="4">
        <f t="shared" si="23"/>
        <v>3.2665962720736932</v>
      </c>
      <c r="I301" s="4">
        <f t="shared" si="24"/>
        <v>1.0279851021490392</v>
      </c>
    </row>
    <row r="302" spans="1:9" x14ac:dyDescent="0.2">
      <c r="A302" s="4">
        <f>IF('True_Odds_Calculator_3-way'!A303="","",'True_Odds_Calculator_3-way'!A303)</f>
        <v>1.93</v>
      </c>
      <c r="B302" s="4">
        <f>IF('True_Odds_Calculator_3-way'!B303="","",'True_Odds_Calculator_3-way'!B303)</f>
        <v>3.4</v>
      </c>
      <c r="C302" s="4">
        <f>IF('True_Odds_Calculator_3-way'!C303="","",'True_Odds_Calculator_3-way'!C303)</f>
        <v>4.6100000000000003</v>
      </c>
      <c r="D302" s="4">
        <f t="shared" si="20"/>
        <v>2.9172101781042681E-2</v>
      </c>
      <c r="E302" s="4">
        <f t="shared" si="21"/>
        <v>1.9669138300528486</v>
      </c>
      <c r="F302" s="4">
        <f t="shared" si="22"/>
        <v>3.516253367956351</v>
      </c>
      <c r="G302" s="4">
        <f t="shared" si="23"/>
        <v>4.8263548527084303</v>
      </c>
      <c r="I302" s="4">
        <f t="shared" si="24"/>
        <v>1.0291721017810427</v>
      </c>
    </row>
    <row r="303" spans="1:9" x14ac:dyDescent="0.2">
      <c r="A303" s="4">
        <f>IF('True_Odds_Calculator_3-way'!A304="","",'True_Odds_Calculator_3-way'!A304)</f>
        <v>2.35</v>
      </c>
      <c r="B303" s="4">
        <f>IF('True_Odds_Calculator_3-way'!B304="","",'True_Odds_Calculator_3-way'!B304)</f>
        <v>3.4</v>
      </c>
      <c r="C303" s="4">
        <f>IF('True_Odds_Calculator_3-way'!C304="","",'True_Odds_Calculator_3-way'!C304)</f>
        <v>3.14</v>
      </c>
      <c r="D303" s="4">
        <f t="shared" si="20"/>
        <v>3.8120899532058328E-2</v>
      </c>
      <c r="E303" s="4">
        <f t="shared" si="21"/>
        <v>2.4223342216042947</v>
      </c>
      <c r="F303" s="4">
        <f t="shared" si="22"/>
        <v>3.5535253958811359</v>
      </c>
      <c r="G303" s="4">
        <f t="shared" si="23"/>
        <v>3.270492230680988</v>
      </c>
      <c r="I303" s="4">
        <f t="shared" si="24"/>
        <v>1.0381208995320583</v>
      </c>
    </row>
    <row r="304" spans="1:9" x14ac:dyDescent="0.2">
      <c r="A304" s="4">
        <f>IF('True_Odds_Calculator_3-way'!A305="","",'True_Odds_Calculator_3-way'!A305)</f>
        <v>4.3</v>
      </c>
      <c r="B304" s="4">
        <f>IF('True_Odds_Calculator_3-way'!B305="","",'True_Odds_Calculator_3-way'!B305)</f>
        <v>3.62</v>
      </c>
      <c r="C304" s="4">
        <f>IF('True_Odds_Calculator_3-way'!C305="","",'True_Odds_Calculator_3-way'!C305)</f>
        <v>1.88</v>
      </c>
      <c r="D304" s="4">
        <f t="shared" si="20"/>
        <v>4.0716127074556852E-2</v>
      </c>
      <c r="E304" s="4">
        <f t="shared" si="21"/>
        <v>4.5664999417433707</v>
      </c>
      <c r="F304" s="4">
        <f t="shared" si="22"/>
        <v>3.8070430450710475</v>
      </c>
      <c r="G304" s="4">
        <f t="shared" si="23"/>
        <v>1.9292250246558289</v>
      </c>
      <c r="I304" s="4">
        <f t="shared" si="24"/>
        <v>1.0407161270745569</v>
      </c>
    </row>
    <row r="305" spans="1:9" x14ac:dyDescent="0.2">
      <c r="A305" s="4">
        <f>IF('True_Odds_Calculator_3-way'!A306="","",'True_Odds_Calculator_3-way'!A306)</f>
        <v>3.7</v>
      </c>
      <c r="B305" s="4">
        <f>IF('True_Odds_Calculator_3-way'!B306="","",'True_Odds_Calculator_3-way'!B306)</f>
        <v>3.59</v>
      </c>
      <c r="C305" s="4">
        <f>IF('True_Odds_Calculator_3-way'!C306="","",'True_Odds_Calculator_3-way'!C306)</f>
        <v>2.04</v>
      </c>
      <c r="D305" s="4">
        <f t="shared" si="20"/>
        <v>3.9017880735068955E-2</v>
      </c>
      <c r="E305" s="4">
        <f t="shared" si="21"/>
        <v>3.8870529686059552</v>
      </c>
      <c r="F305" s="4">
        <f t="shared" si="22"/>
        <v>3.7658319559432831</v>
      </c>
      <c r="G305" s="4">
        <f t="shared" si="23"/>
        <v>2.09560081378191</v>
      </c>
      <c r="I305" s="4">
        <f t="shared" si="24"/>
        <v>1.039017880735069</v>
      </c>
    </row>
    <row r="306" spans="1:9" x14ac:dyDescent="0.2">
      <c r="A306" s="4">
        <f>IF('True_Odds_Calculator_3-way'!A307="","",'True_Odds_Calculator_3-way'!A307)</f>
        <v>1.6</v>
      </c>
      <c r="B306" s="4">
        <f>IF('True_Odds_Calculator_3-way'!B307="","",'True_Odds_Calculator_3-way'!B307)</f>
        <v>4.28</v>
      </c>
      <c r="C306" s="4">
        <f>IF('True_Odds_Calculator_3-way'!C307="","",'True_Odds_Calculator_3-way'!C307)</f>
        <v>5.42</v>
      </c>
      <c r="D306" s="4">
        <f t="shared" si="20"/>
        <v>4.3146704831534377E-2</v>
      </c>
      <c r="E306" s="4">
        <f t="shared" si="21"/>
        <v>1.6376857294809224</v>
      </c>
      <c r="F306" s="4">
        <f t="shared" si="22"/>
        <v>4.560740803848196</v>
      </c>
      <c r="G306" s="4">
        <f t="shared" si="23"/>
        <v>5.8782170942047962</v>
      </c>
      <c r="I306" s="4">
        <f t="shared" si="24"/>
        <v>1.0431467048315344</v>
      </c>
    </row>
    <row r="307" spans="1:9" x14ac:dyDescent="0.2">
      <c r="A307" s="4">
        <f>IF('True_Odds_Calculator_3-way'!A308="","",'True_Odds_Calculator_3-way'!A308)</f>
        <v>2.2200000000000002</v>
      </c>
      <c r="B307" s="4">
        <f>IF('True_Odds_Calculator_3-way'!B308="","",'True_Odds_Calculator_3-way'!B308)</f>
        <v>3.36</v>
      </c>
      <c r="C307" s="4">
        <f>IF('True_Odds_Calculator_3-way'!C308="","",'True_Odds_Calculator_3-way'!C308)</f>
        <v>3.64</v>
      </c>
      <c r="D307" s="4">
        <f t="shared" si="20"/>
        <v>2.27947727947726E-2</v>
      </c>
      <c r="E307" s="4">
        <f t="shared" si="21"/>
        <v>2.2580897557704129</v>
      </c>
      <c r="F307" s="4">
        <f t="shared" si="22"/>
        <v>3.4480286738351245</v>
      </c>
      <c r="G307" s="4">
        <f t="shared" si="23"/>
        <v>3.7435374779949959</v>
      </c>
      <c r="I307" s="4">
        <f t="shared" si="24"/>
        <v>1.0227947727947726</v>
      </c>
    </row>
    <row r="308" spans="1:9" x14ac:dyDescent="0.2">
      <c r="A308" s="4">
        <f>IF('True_Odds_Calculator_3-way'!A309="","",'True_Odds_Calculator_3-way'!A309)</f>
        <v>3.31</v>
      </c>
      <c r="B308" s="4">
        <f>IF('True_Odds_Calculator_3-way'!B309="","",'True_Odds_Calculator_3-way'!B309)</f>
        <v>3.58</v>
      </c>
      <c r="C308" s="4">
        <f>IF('True_Odds_Calculator_3-way'!C309="","",'True_Odds_Calculator_3-way'!C309)</f>
        <v>2.27</v>
      </c>
      <c r="D308" s="4">
        <f t="shared" si="20"/>
        <v>2.1973046925158446E-2</v>
      </c>
      <c r="E308" s="4">
        <f t="shared" si="21"/>
        <v>3.3922400953795537</v>
      </c>
      <c r="F308" s="4">
        <f t="shared" si="22"/>
        <v>3.6763994936502633</v>
      </c>
      <c r="G308" s="4">
        <f t="shared" si="23"/>
        <v>2.3083797500030463</v>
      </c>
      <c r="I308" s="4">
        <f t="shared" si="24"/>
        <v>1.0219730469251584</v>
      </c>
    </row>
    <row r="309" spans="1:9" x14ac:dyDescent="0.2">
      <c r="A309" s="4">
        <f>IF('True_Odds_Calculator_3-way'!A310="","",'True_Odds_Calculator_3-way'!A310)</f>
        <v>2.79</v>
      </c>
      <c r="B309" s="4">
        <f>IF('True_Odds_Calculator_3-way'!B310="","",'True_Odds_Calculator_3-way'!B310)</f>
        <v>3.02</v>
      </c>
      <c r="C309" s="4">
        <f>IF('True_Odds_Calculator_3-way'!C310="","",'True_Odds_Calculator_3-way'!C310)</f>
        <v>3.01</v>
      </c>
      <c r="D309" s="4">
        <f t="shared" si="20"/>
        <v>2.1774680503932275E-2</v>
      </c>
      <c r="E309" s="4">
        <f t="shared" si="21"/>
        <v>2.8476665369930294</v>
      </c>
      <c r="F309" s="4">
        <f t="shared" si="22"/>
        <v>3.0876815000151372</v>
      </c>
      <c r="G309" s="4">
        <f t="shared" si="23"/>
        <v>3.077229031256342</v>
      </c>
      <c r="I309" s="4">
        <f t="shared" si="24"/>
        <v>1.0217746805039323</v>
      </c>
    </row>
    <row r="310" spans="1:9" x14ac:dyDescent="0.2">
      <c r="A310" s="4">
        <f>IF('True_Odds_Calculator_3-way'!A311="","",'True_Odds_Calculator_3-way'!A311)</f>
        <v>2.66</v>
      </c>
      <c r="B310" s="4">
        <f>IF('True_Odds_Calculator_3-way'!B311="","",'True_Odds_Calculator_3-way'!B311)</f>
        <v>2.95</v>
      </c>
      <c r="C310" s="4">
        <f>IF('True_Odds_Calculator_3-way'!C311="","",'True_Odds_Calculator_3-way'!C311)</f>
        <v>3.25</v>
      </c>
      <c r="D310" s="4">
        <f t="shared" si="20"/>
        <v>2.261520816382534E-2</v>
      </c>
      <c r="E310" s="4">
        <f t="shared" si="21"/>
        <v>2.7144301641787072</v>
      </c>
      <c r="F310" s="4">
        <f t="shared" si="22"/>
        <v>3.0170950282452456</v>
      </c>
      <c r="G310" s="4">
        <f t="shared" si="23"/>
        <v>3.3316241549364771</v>
      </c>
      <c r="I310" s="4">
        <f t="shared" si="24"/>
        <v>1.0226152081638253</v>
      </c>
    </row>
    <row r="311" spans="1:9" x14ac:dyDescent="0.2">
      <c r="A311" s="4">
        <f>IF('True_Odds_Calculator_3-way'!A312="","",'True_Odds_Calculator_3-way'!A312)</f>
        <v>1.88</v>
      </c>
      <c r="B311" s="4">
        <f>IF('True_Odds_Calculator_3-way'!B312="","",'True_Odds_Calculator_3-way'!B312)</f>
        <v>3.17</v>
      </c>
      <c r="C311" s="4">
        <f>IF('True_Odds_Calculator_3-way'!C312="","",'True_Odds_Calculator_3-way'!C312)</f>
        <v>5.32</v>
      </c>
      <c r="D311" s="4">
        <f t="shared" si="20"/>
        <v>3.5342231678262781E-2</v>
      </c>
      <c r="E311" s="4">
        <f t="shared" si="21"/>
        <v>1.9225809351878143</v>
      </c>
      <c r="F311" s="4">
        <f t="shared" si="22"/>
        <v>3.2929760528498004</v>
      </c>
      <c r="G311" s="4">
        <f t="shared" si="23"/>
        <v>5.6757174009348947</v>
      </c>
      <c r="I311" s="4">
        <f t="shared" si="24"/>
        <v>1.0353422316782628</v>
      </c>
    </row>
    <row r="312" spans="1:9" x14ac:dyDescent="0.2">
      <c r="A312" s="4">
        <f>IF('True_Odds_Calculator_3-way'!A313="","",'True_Odds_Calculator_3-way'!A313)</f>
        <v>1.68</v>
      </c>
      <c r="B312" s="4">
        <f>IF('True_Odds_Calculator_3-way'!B313="","",'True_Odds_Calculator_3-way'!B313)</f>
        <v>3.64</v>
      </c>
      <c r="C312" s="4">
        <f>IF('True_Odds_Calculator_3-way'!C313="","",'True_Odds_Calculator_3-way'!C313)</f>
        <v>6.07</v>
      </c>
      <c r="D312" s="4">
        <f t="shared" si="20"/>
        <v>3.4708015762381583E-2</v>
      </c>
      <c r="E312" s="4">
        <f t="shared" si="21"/>
        <v>1.7133005469377347</v>
      </c>
      <c r="F312" s="4">
        <f t="shared" si="22"/>
        <v>3.8000282823804592</v>
      </c>
      <c r="G312" s="4">
        <f t="shared" si="23"/>
        <v>6.5284674025095715</v>
      </c>
      <c r="I312" s="4">
        <f t="shared" si="24"/>
        <v>1.0347080157623816</v>
      </c>
    </row>
    <row r="313" spans="1:9" x14ac:dyDescent="0.2">
      <c r="A313" s="4">
        <f>IF('True_Odds_Calculator_3-way'!A314="","",'True_Odds_Calculator_3-way'!A314)</f>
        <v>2.74</v>
      </c>
      <c r="B313" s="4">
        <f>IF('True_Odds_Calculator_3-way'!B314="","",'True_Odds_Calculator_3-way'!B314)</f>
        <v>2.87</v>
      </c>
      <c r="C313" s="4">
        <f>IF('True_Odds_Calculator_3-way'!C314="","",'True_Odds_Calculator_3-way'!C314)</f>
        <v>3.13</v>
      </c>
      <c r="D313" s="4">
        <f t="shared" si="20"/>
        <v>3.2884377290137712E-2</v>
      </c>
      <c r="E313" s="4">
        <f t="shared" si="21"/>
        <v>2.824842441977768</v>
      </c>
      <c r="F313" s="4">
        <f t="shared" si="22"/>
        <v>2.9632211218388522</v>
      </c>
      <c r="G313" s="4">
        <f t="shared" si="23"/>
        <v>3.2412036452998803</v>
      </c>
      <c r="I313" s="4">
        <f t="shared" si="24"/>
        <v>1.0328843772901377</v>
      </c>
    </row>
    <row r="314" spans="1:9" x14ac:dyDescent="0.2">
      <c r="A314" s="4">
        <f>IF('True_Odds_Calculator_3-way'!A315="","",'True_Odds_Calculator_3-way'!A315)</f>
        <v>5.0999999999999996</v>
      </c>
      <c r="B314" s="4">
        <f>IF('True_Odds_Calculator_3-way'!B315="","",'True_Odds_Calculator_3-way'!B315)</f>
        <v>3.07</v>
      </c>
      <c r="C314" s="4">
        <f>IF('True_Odds_Calculator_3-way'!C315="","",'True_Odds_Calculator_3-way'!C315)</f>
        <v>1.94</v>
      </c>
      <c r="D314" s="4">
        <f t="shared" si="20"/>
        <v>3.72752479211238E-2</v>
      </c>
      <c r="E314" s="4">
        <f t="shared" si="21"/>
        <v>5.4450409257623784</v>
      </c>
      <c r="F314" s="4">
        <f t="shared" si="22"/>
        <v>3.1917492884358483</v>
      </c>
      <c r="G314" s="4">
        <f t="shared" si="23"/>
        <v>1.9879180903156675</v>
      </c>
      <c r="I314" s="4">
        <f t="shared" si="24"/>
        <v>1.0372752479211238</v>
      </c>
    </row>
    <row r="315" spans="1:9" x14ac:dyDescent="0.2">
      <c r="A315" s="4">
        <f>IF('True_Odds_Calculator_3-way'!A316="","",'True_Odds_Calculator_3-way'!A316)</f>
        <v>1.88</v>
      </c>
      <c r="B315" s="4">
        <f>IF('True_Odds_Calculator_3-way'!B316="","",'True_Odds_Calculator_3-way'!B316)</f>
        <v>3.83</v>
      </c>
      <c r="C315" s="4">
        <f>IF('True_Odds_Calculator_3-way'!C316="","",'True_Odds_Calculator_3-way'!C316)</f>
        <v>4.03</v>
      </c>
      <c r="D315" s="4">
        <f t="shared" si="20"/>
        <v>4.1150457177523636E-2</v>
      </c>
      <c r="E315" s="4">
        <f t="shared" si="21"/>
        <v>1.9297640209359161</v>
      </c>
      <c r="F315" s="4">
        <f t="shared" si="22"/>
        <v>4.0423674601738773</v>
      </c>
      <c r="G315" s="4">
        <f t="shared" si="23"/>
        <v>4.2658087043379771</v>
      </c>
      <c r="I315" s="4">
        <f t="shared" si="24"/>
        <v>1.0411504571775236</v>
      </c>
    </row>
    <row r="316" spans="1:9" x14ac:dyDescent="0.2">
      <c r="A316" s="4">
        <f>IF('True_Odds_Calculator_3-way'!A317="","",'True_Odds_Calculator_3-way'!A317)</f>
        <v>2.87</v>
      </c>
      <c r="B316" s="4">
        <f>IF('True_Odds_Calculator_3-way'!B317="","",'True_Odds_Calculator_3-way'!B317)</f>
        <v>3.72</v>
      </c>
      <c r="C316" s="4">
        <f>IF('True_Odds_Calculator_3-way'!C317="","",'True_Odds_Calculator_3-way'!C317)</f>
        <v>2.37</v>
      </c>
      <c r="D316" s="4">
        <f t="shared" si="20"/>
        <v>3.9190188320246344E-2</v>
      </c>
      <c r="E316" s="4">
        <f t="shared" si="21"/>
        <v>2.9817932333520623</v>
      </c>
      <c r="F316" s="4">
        <f t="shared" si="22"/>
        <v>3.9100102049709515</v>
      </c>
      <c r="G316" s="4">
        <f t="shared" si="23"/>
        <v>2.4457201028121793</v>
      </c>
      <c r="I316" s="4">
        <f t="shared" si="24"/>
        <v>1.0391901883202463</v>
      </c>
    </row>
    <row r="317" spans="1:9" x14ac:dyDescent="0.2">
      <c r="A317" s="4">
        <f>IF('True_Odds_Calculator_3-way'!A318="","",'True_Odds_Calculator_3-way'!A318)</f>
        <v>2.77</v>
      </c>
      <c r="B317" s="4">
        <f>IF('True_Odds_Calculator_3-way'!B318="","",'True_Odds_Calculator_3-way'!B318)</f>
        <v>3.03</v>
      </c>
      <c r="C317" s="4">
        <f>IF('True_Odds_Calculator_3-way'!C318="","",'True_Odds_Calculator_3-way'!C318)</f>
        <v>2.87</v>
      </c>
      <c r="D317" s="4">
        <f t="shared" si="20"/>
        <v>3.9475889374368744E-2</v>
      </c>
      <c r="E317" s="4">
        <f t="shared" si="21"/>
        <v>2.8747841711693538</v>
      </c>
      <c r="F317" s="4">
        <f t="shared" si="22"/>
        <v>3.1558247797908336</v>
      </c>
      <c r="G317" s="4">
        <f t="shared" si="23"/>
        <v>2.9826402052104397</v>
      </c>
      <c r="I317" s="4">
        <f t="shared" si="24"/>
        <v>1.0394758893743687</v>
      </c>
    </row>
    <row r="318" spans="1:9" x14ac:dyDescent="0.2">
      <c r="A318" s="4">
        <f>IF('True_Odds_Calculator_3-way'!A319="","",'True_Odds_Calculator_3-way'!A319)</f>
        <v>2.99</v>
      </c>
      <c r="B318" s="4">
        <f>IF('True_Odds_Calculator_3-way'!B319="","",'True_Odds_Calculator_3-way'!B319)</f>
        <v>3.21</v>
      </c>
      <c r="C318" s="4">
        <f>IF('True_Odds_Calculator_3-way'!C319="","",'True_Odds_Calculator_3-way'!C319)</f>
        <v>2.54</v>
      </c>
      <c r="D318" s="4">
        <f t="shared" si="20"/>
        <v>3.9675427687470677E-2</v>
      </c>
      <c r="E318" s="4">
        <f t="shared" si="21"/>
        <v>3.1131019386824126</v>
      </c>
      <c r="F318" s="4">
        <f t="shared" si="22"/>
        <v>3.3523148418499957</v>
      </c>
      <c r="G318" s="4">
        <f t="shared" si="23"/>
        <v>2.6282891258990633</v>
      </c>
      <c r="I318" s="4">
        <f t="shared" si="24"/>
        <v>1.0396754276874707</v>
      </c>
    </row>
    <row r="319" spans="1:9" x14ac:dyDescent="0.2">
      <c r="A319" s="4">
        <f>IF('True_Odds_Calculator_3-way'!A320="","",'True_Odds_Calculator_3-way'!A320)</f>
        <v>1.36</v>
      </c>
      <c r="B319" s="4">
        <f>IF('True_Odds_Calculator_3-way'!B320="","",'True_Odds_Calculator_3-way'!B320)</f>
        <v>5.0999999999999996</v>
      </c>
      <c r="C319" s="4">
        <f>IF('True_Odds_Calculator_3-way'!C320="","",'True_Odds_Calculator_3-way'!C320)</f>
        <v>8.61</v>
      </c>
      <c r="D319" s="4">
        <f t="shared" si="20"/>
        <v>4.7516567602650772E-2</v>
      </c>
      <c r="E319" s="4">
        <f t="shared" si="21"/>
        <v>1.3899404912636111</v>
      </c>
      <c r="F319" s="4">
        <f t="shared" si="22"/>
        <v>5.5481710784004035</v>
      </c>
      <c r="G319" s="4">
        <f t="shared" si="23"/>
        <v>9.9695765694176384</v>
      </c>
      <c r="I319" s="4">
        <f t="shared" si="24"/>
        <v>1.0475165676026508</v>
      </c>
    </row>
    <row r="320" spans="1:9" x14ac:dyDescent="0.2">
      <c r="A320" s="4">
        <f>IF('True_Odds_Calculator_3-way'!A321="","",'True_Odds_Calculator_3-way'!A321)</f>
        <v>2.75</v>
      </c>
      <c r="B320" s="4">
        <f>IF('True_Odds_Calculator_3-way'!B321="","",'True_Odds_Calculator_3-way'!B321)</f>
        <v>3.17</v>
      </c>
      <c r="C320" s="4">
        <f>IF('True_Odds_Calculator_3-way'!C321="","",'True_Odds_Calculator_3-way'!C321)</f>
        <v>2.78</v>
      </c>
      <c r="D320" s="4">
        <f t="shared" si="20"/>
        <v>3.8806007101402251E-2</v>
      </c>
      <c r="E320" s="4">
        <f t="shared" si="21"/>
        <v>2.851431619364365</v>
      </c>
      <c r="F320" s="4">
        <f t="shared" si="22"/>
        <v>3.3055438733686295</v>
      </c>
      <c r="G320" s="4">
        <f t="shared" si="23"/>
        <v>2.8836984695810135</v>
      </c>
      <c r="I320" s="4">
        <f t="shared" si="24"/>
        <v>1.0388060071014023</v>
      </c>
    </row>
    <row r="321" spans="1:9" x14ac:dyDescent="0.2">
      <c r="A321" s="4">
        <f>IF('True_Odds_Calculator_3-way'!A322="","",'True_Odds_Calculator_3-way'!A322)</f>
        <v>2.12</v>
      </c>
      <c r="B321" s="4">
        <f>IF('True_Odds_Calculator_3-way'!B322="","",'True_Odds_Calculator_3-way'!B322)</f>
        <v>3.92</v>
      </c>
      <c r="C321" s="4">
        <f>IF('True_Odds_Calculator_3-way'!C322="","",'True_Odds_Calculator_3-way'!C322)</f>
        <v>3.19</v>
      </c>
      <c r="D321" s="4">
        <f t="shared" si="20"/>
        <v>4.0279777848325038E-2</v>
      </c>
      <c r="E321" s="4">
        <f t="shared" si="21"/>
        <v>2.1821124705925738</v>
      </c>
      <c r="F321" s="4">
        <f t="shared" si="22"/>
        <v>4.1377806783730096</v>
      </c>
      <c r="G321" s="4">
        <f t="shared" si="23"/>
        <v>3.3327442018262627</v>
      </c>
      <c r="I321" s="4">
        <f t="shared" si="24"/>
        <v>1.040279777848325</v>
      </c>
    </row>
    <row r="322" spans="1:9" x14ac:dyDescent="0.2">
      <c r="A322" s="4">
        <f>IF('True_Odds_Calculator_3-way'!A323="","",'True_Odds_Calculator_3-way'!A323)</f>
        <v>3.2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2.23</v>
      </c>
      <c r="D322" s="4">
        <f t="shared" si="20"/>
        <v>3.8708271051320464E-2</v>
      </c>
      <c r="E322" s="4">
        <f t="shared" si="21"/>
        <v>3.3378144272746182</v>
      </c>
      <c r="F322" s="4">
        <f t="shared" si="22"/>
        <v>3.7753654426460797</v>
      </c>
      <c r="G322" s="4">
        <f t="shared" si="23"/>
        <v>2.2960650189479708</v>
      </c>
      <c r="I322" s="4">
        <f t="shared" si="24"/>
        <v>1.0387082710513205</v>
      </c>
    </row>
    <row r="323" spans="1:9" x14ac:dyDescent="0.2">
      <c r="A323" s="4">
        <f>IF('True_Odds_Calculator_3-way'!A324="","",'True_Odds_Calculator_3-way'!A324)</f>
        <v>2.2400000000000002</v>
      </c>
      <c r="B323" s="4">
        <f>IF('True_Odds_Calculator_3-way'!B324="","",'True_Odds_Calculator_3-way'!B324)</f>
        <v>3.7</v>
      </c>
      <c r="C323" s="4">
        <f>IF('True_Odds_Calculator_3-way'!C324="","",'True_Odds_Calculator_3-way'!C324)</f>
        <v>3.1</v>
      </c>
      <c r="D323" s="4">
        <f t="shared" ref="D323:D386" si="25">IF(A323="","",((1/A323)+(1/B323)+(1/C323))-1)</f>
        <v>3.9279486860131829E-2</v>
      </c>
      <c r="E323" s="4">
        <f t="shared" ref="E323:E386" si="26">IF(A323="","",(3*A323)/(3-($D323*A323)))</f>
        <v>2.3076812531436373</v>
      </c>
      <c r="F323" s="4">
        <f t="shared" ref="F323:F386" si="27">IF(B323="","",(3*B323)/(3-($D323*B323)))</f>
        <v>3.8883709667655424</v>
      </c>
      <c r="G323" s="4">
        <f t="shared" ref="G323:G386" si="28">IF(C323="","",(3*C323)/(3-($D323*C323)))</f>
        <v>3.2311484481110715</v>
      </c>
      <c r="I323" s="4">
        <f t="shared" ref="I323:I386" si="29">IF(A323="","",D323+1)</f>
        <v>1.0392794868601318</v>
      </c>
    </row>
    <row r="324" spans="1:9" x14ac:dyDescent="0.2">
      <c r="A324" s="4">
        <f>IF('True_Odds_Calculator_3-way'!A325="","",'True_Odds_Calculator_3-way'!A325)</f>
        <v>2.44</v>
      </c>
      <c r="B324" s="4">
        <f>IF('True_Odds_Calculator_3-way'!B325="","",'True_Odds_Calculator_3-way'!B325)</f>
        <v>3.42</v>
      </c>
      <c r="C324" s="4">
        <f>IF('True_Odds_Calculator_3-way'!C325="","",'True_Odds_Calculator_3-way'!C325)</f>
        <v>3.12</v>
      </c>
      <c r="D324" s="4">
        <f t="shared" si="25"/>
        <v>2.274654690530431E-2</v>
      </c>
      <c r="E324" s="4">
        <f t="shared" si="26"/>
        <v>2.4859921596426311</v>
      </c>
      <c r="F324" s="4">
        <f t="shared" si="27"/>
        <v>3.5110451342289113</v>
      </c>
      <c r="G324" s="4">
        <f t="shared" si="28"/>
        <v>3.1955963331578983</v>
      </c>
      <c r="I324" s="4">
        <f t="shared" si="29"/>
        <v>1.0227465469053043</v>
      </c>
    </row>
    <row r="325" spans="1:9" x14ac:dyDescent="0.2">
      <c r="A325" s="4">
        <f>IF('True_Odds_Calculator_3-way'!A326="","",'True_Odds_Calculator_3-way'!A326)</f>
        <v>2.14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3.55</v>
      </c>
      <c r="D325" s="4">
        <f t="shared" si="25"/>
        <v>2.2203904187085621E-2</v>
      </c>
      <c r="E325" s="4">
        <f t="shared" si="26"/>
        <v>2.174440495474383</v>
      </c>
      <c r="F325" s="4">
        <f t="shared" si="27"/>
        <v>3.7619053632198982</v>
      </c>
      <c r="G325" s="4">
        <f t="shared" si="28"/>
        <v>3.6457917938165592</v>
      </c>
      <c r="I325" s="4">
        <f t="shared" si="29"/>
        <v>1.0222039041870856</v>
      </c>
    </row>
    <row r="326" spans="1:9" x14ac:dyDescent="0.2">
      <c r="A326" s="4">
        <f>IF('True_Odds_Calculator_3-way'!A327="","",'True_Odds_Calculator_3-way'!A327)</f>
        <v>1.9</v>
      </c>
      <c r="B326" s="4">
        <f>IF('True_Odds_Calculator_3-way'!B327="","",'True_Odds_Calculator_3-way'!B327)</f>
        <v>3.58</v>
      </c>
      <c r="C326" s="4">
        <f>IF('True_Odds_Calculator_3-way'!C327="","",'True_Odds_Calculator_3-way'!C327)</f>
        <v>4.6100000000000003</v>
      </c>
      <c r="D326" s="4">
        <f t="shared" si="25"/>
        <v>2.2565138108543881E-2</v>
      </c>
      <c r="E326" s="4">
        <f t="shared" si="26"/>
        <v>1.927547064963357</v>
      </c>
      <c r="F326" s="4">
        <f t="shared" si="27"/>
        <v>3.6790689816194497</v>
      </c>
      <c r="G326" s="4">
        <f t="shared" si="28"/>
        <v>4.7755941847112604</v>
      </c>
      <c r="I326" s="4">
        <f t="shared" si="29"/>
        <v>1.0225651381085439</v>
      </c>
    </row>
    <row r="327" spans="1:9" x14ac:dyDescent="0.2">
      <c r="A327" s="4">
        <f>IF('True_Odds_Calculator_3-way'!A328="","",'True_Odds_Calculator_3-way'!A328)</f>
        <v>2.74</v>
      </c>
      <c r="B327" s="4">
        <f>IF('True_Odds_Calculator_3-way'!B328="","",'True_Odds_Calculator_3-way'!B328)</f>
        <v>3.3</v>
      </c>
      <c r="C327" s="4">
        <f>IF('True_Odds_Calculator_3-way'!C328="","",'True_Odds_Calculator_3-way'!C328)</f>
        <v>2.78</v>
      </c>
      <c r="D327" s="4">
        <f t="shared" si="25"/>
        <v>2.770603689576534E-2</v>
      </c>
      <c r="E327" s="4">
        <f t="shared" si="26"/>
        <v>2.8111353500169241</v>
      </c>
      <c r="F327" s="4">
        <f t="shared" si="27"/>
        <v>3.4037343896410577</v>
      </c>
      <c r="G327" s="4">
        <f t="shared" si="28"/>
        <v>2.8532552187777624</v>
      </c>
      <c r="I327" s="4">
        <f t="shared" si="29"/>
        <v>1.0277060368957653</v>
      </c>
    </row>
    <row r="328" spans="1:9" x14ac:dyDescent="0.2">
      <c r="A328" s="4">
        <f>IF('True_Odds_Calculator_3-way'!A329="","",'True_Odds_Calculator_3-way'!A329)</f>
        <v>1.99</v>
      </c>
      <c r="B328" s="4">
        <f>IF('True_Odds_Calculator_3-way'!B329="","",'True_Odds_Calculator_3-way'!B329)</f>
        <v>3.58</v>
      </c>
      <c r="C328" s="4">
        <f>IF('True_Odds_Calculator_3-way'!C329="","",'True_Odds_Calculator_3-way'!C329)</f>
        <v>4.04</v>
      </c>
      <c r="D328" s="4">
        <f t="shared" si="25"/>
        <v>2.9366924227865354E-2</v>
      </c>
      <c r="E328" s="4">
        <f t="shared" si="26"/>
        <v>2.0295354722392398</v>
      </c>
      <c r="F328" s="4">
        <f t="shared" si="27"/>
        <v>3.7100157569307806</v>
      </c>
      <c r="G328" s="4">
        <f t="shared" si="28"/>
        <v>4.2063504683113786</v>
      </c>
      <c r="I328" s="4">
        <f t="shared" si="29"/>
        <v>1.0293669242278654</v>
      </c>
    </row>
    <row r="329" spans="1:9" x14ac:dyDescent="0.2">
      <c r="A329" s="4">
        <f>IF('True_Odds_Calculator_3-way'!A330="","",'True_Odds_Calculator_3-way'!A330)</f>
        <v>2.17</v>
      </c>
      <c r="B329" s="4">
        <f>IF('True_Odds_Calculator_3-way'!B330="","",'True_Odds_Calculator_3-way'!B330)</f>
        <v>3.42</v>
      </c>
      <c r="C329" s="4">
        <f>IF('True_Odds_Calculator_3-way'!C330="","",'True_Odds_Calculator_3-way'!C330)</f>
        <v>3.62</v>
      </c>
      <c r="D329" s="4">
        <f t="shared" si="25"/>
        <v>2.9470247828923046E-2</v>
      </c>
      <c r="E329" s="4">
        <f t="shared" si="26"/>
        <v>2.2172650229709001</v>
      </c>
      <c r="F329" s="4">
        <f t="shared" si="27"/>
        <v>3.5388929392335311</v>
      </c>
      <c r="G329" s="4">
        <f t="shared" si="28"/>
        <v>3.7534764983699129</v>
      </c>
      <c r="I329" s="4">
        <f t="shared" si="29"/>
        <v>1.029470247828923</v>
      </c>
    </row>
    <row r="330" spans="1:9" x14ac:dyDescent="0.2">
      <c r="A330" s="4">
        <f>IF('True_Odds_Calculator_3-way'!A331="","",'True_Odds_Calculator_3-way'!A331)</f>
        <v>3.62</v>
      </c>
      <c r="B330" s="4">
        <f>IF('True_Odds_Calculator_3-way'!B331="","",'True_Odds_Calculator_3-way'!B331)</f>
        <v>3.24</v>
      </c>
      <c r="C330" s="4">
        <f>IF('True_Odds_Calculator_3-way'!C331="","",'True_Odds_Calculator_3-way'!C331)</f>
        <v>2.29</v>
      </c>
      <c r="D330" s="4">
        <f t="shared" si="25"/>
        <v>2.1566291938717619E-2</v>
      </c>
      <c r="E330" s="4">
        <f t="shared" si="26"/>
        <v>3.7167214525466212</v>
      </c>
      <c r="F330" s="4">
        <f t="shared" si="27"/>
        <v>3.3172643794077543</v>
      </c>
      <c r="G330" s="4">
        <f t="shared" si="28"/>
        <v>2.3283295892132356</v>
      </c>
      <c r="I330" s="4">
        <f t="shared" si="29"/>
        <v>1.0215662919387176</v>
      </c>
    </row>
    <row r="331" spans="1:9" x14ac:dyDescent="0.2">
      <c r="A331" s="4">
        <f>IF('True_Odds_Calculator_3-way'!A332="","",'True_Odds_Calculator_3-way'!A332)</f>
        <v>2.61</v>
      </c>
      <c r="B331" s="4">
        <f>IF('True_Odds_Calculator_3-way'!B332="","",'True_Odds_Calculator_3-way'!B332)</f>
        <v>3.38</v>
      </c>
      <c r="C331" s="4">
        <f>IF('True_Odds_Calculator_3-way'!C332="","",'True_Odds_Calculator_3-way'!C332)</f>
        <v>2.92</v>
      </c>
      <c r="D331" s="4">
        <f t="shared" si="25"/>
        <v>2.1465504042445405E-2</v>
      </c>
      <c r="E331" s="4">
        <f t="shared" si="26"/>
        <v>2.6596692935152211</v>
      </c>
      <c r="F331" s="4">
        <f t="shared" si="27"/>
        <v>3.4637694203164626</v>
      </c>
      <c r="G331" s="4">
        <f t="shared" si="28"/>
        <v>2.9823096660540398</v>
      </c>
      <c r="I331" s="4">
        <f t="shared" si="29"/>
        <v>1.0214655040424454</v>
      </c>
    </row>
    <row r="332" spans="1:9" x14ac:dyDescent="0.2">
      <c r="A332" s="4">
        <f>IF('True_Odds_Calculator_3-way'!A333="","",'True_Odds_Calculator_3-way'!A333)</f>
        <v>1.56</v>
      </c>
      <c r="B332" s="4">
        <f>IF('True_Odds_Calculator_3-way'!B333="","",'True_Odds_Calculator_3-way'!B333)</f>
        <v>4.0999999999999996</v>
      </c>
      <c r="C332" s="4">
        <f>IF('True_Odds_Calculator_3-way'!C333="","",'True_Odds_Calculator_3-way'!C333)</f>
        <v>7.22</v>
      </c>
      <c r="D332" s="4">
        <f t="shared" si="25"/>
        <v>2.3432235174684957E-2</v>
      </c>
      <c r="E332" s="4">
        <f t="shared" si="26"/>
        <v>1.5792426968607878</v>
      </c>
      <c r="F332" s="4">
        <f t="shared" si="27"/>
        <v>4.2356424455293453</v>
      </c>
      <c r="G332" s="4">
        <f t="shared" si="28"/>
        <v>7.6514952015694302</v>
      </c>
      <c r="I332" s="4">
        <f t="shared" si="29"/>
        <v>1.023432235174685</v>
      </c>
    </row>
    <row r="333" spans="1:9" x14ac:dyDescent="0.2">
      <c r="A333" s="4">
        <f>IF('True_Odds_Calculator_3-way'!A334="","",'True_Odds_Calculator_3-way'!A334)</f>
        <v>2.2999999999999998</v>
      </c>
      <c r="B333" s="4">
        <f>IF('True_Odds_Calculator_3-way'!B334="","",'True_Odds_Calculator_3-way'!B334)</f>
        <v>3.34</v>
      </c>
      <c r="C333" s="4">
        <f>IF('True_Odds_Calculator_3-way'!C334="","",'True_Odds_Calculator_3-way'!C334)</f>
        <v>3.47</v>
      </c>
      <c r="D333" s="4">
        <f t="shared" si="25"/>
        <v>2.2368244340788435E-2</v>
      </c>
      <c r="E333" s="4">
        <f t="shared" si="26"/>
        <v>2.3401308747162242</v>
      </c>
      <c r="F333" s="4">
        <f t="shared" si="27"/>
        <v>3.4253013482824586</v>
      </c>
      <c r="G333" s="4">
        <f t="shared" si="28"/>
        <v>3.5621624125713707</v>
      </c>
      <c r="I333" s="4">
        <f t="shared" si="29"/>
        <v>1.0223682443407884</v>
      </c>
    </row>
    <row r="334" spans="1:9" x14ac:dyDescent="0.2">
      <c r="A334" s="4">
        <f>IF('True_Odds_Calculator_3-way'!A335="","",'True_Odds_Calculator_3-way'!A335)</f>
        <v>7.95</v>
      </c>
      <c r="B334" s="4">
        <f>IF('True_Odds_Calculator_3-way'!B335="","",'True_Odds_Calculator_3-way'!B335)</f>
        <v>5.19</v>
      </c>
      <c r="C334" s="4">
        <f>IF('True_Odds_Calculator_3-way'!C335="","",'True_Odds_Calculator_3-way'!C335)</f>
        <v>1.41</v>
      </c>
      <c r="D334" s="4">
        <f t="shared" si="25"/>
        <v>2.7684249038349318E-2</v>
      </c>
      <c r="E334" s="4">
        <f t="shared" si="26"/>
        <v>8.579413762058449</v>
      </c>
      <c r="F334" s="4">
        <f t="shared" si="27"/>
        <v>5.451072298453008</v>
      </c>
      <c r="G334" s="4">
        <f t="shared" si="28"/>
        <v>1.4285882141906043</v>
      </c>
      <c r="I334" s="4">
        <f t="shared" si="29"/>
        <v>1.0276842490383493</v>
      </c>
    </row>
    <row r="335" spans="1:9" x14ac:dyDescent="0.2">
      <c r="A335" s="4">
        <f>IF('True_Odds_Calculator_3-way'!A336="","",'True_Odds_Calculator_3-way'!A336)</f>
        <v>8.23</v>
      </c>
      <c r="B335" s="4">
        <f>IF('True_Odds_Calculator_3-way'!B336="","",'True_Odds_Calculator_3-way'!B336)</f>
        <v>4.58</v>
      </c>
      <c r="C335" s="4">
        <f>IF('True_Odds_Calculator_3-way'!C336="","",'True_Odds_Calculator_3-way'!C336)</f>
        <v>1.44</v>
      </c>
      <c r="D335" s="4">
        <f t="shared" si="25"/>
        <v>3.4291738665714E-2</v>
      </c>
      <c r="E335" s="4">
        <f t="shared" si="26"/>
        <v>9.0846239093574468</v>
      </c>
      <c r="F335" s="4">
        <f t="shared" si="27"/>
        <v>4.8330184443351687</v>
      </c>
      <c r="G335" s="4">
        <f t="shared" si="28"/>
        <v>1.4640991221491715</v>
      </c>
      <c r="I335" s="4">
        <f t="shared" si="29"/>
        <v>1.034291738665714</v>
      </c>
    </row>
    <row r="336" spans="1:9" x14ac:dyDescent="0.2">
      <c r="A336" s="4">
        <f>IF('True_Odds_Calculator_3-way'!A337="","",'True_Odds_Calculator_3-way'!A337)</f>
        <v>1.46</v>
      </c>
      <c r="B336" s="4">
        <f>IF('True_Odds_Calculator_3-way'!B337="","",'True_Odds_Calculator_3-way'!B337)</f>
        <v>5.0999999999999996</v>
      </c>
      <c r="C336" s="4">
        <f>IF('True_Odds_Calculator_3-way'!C337="","",'True_Odds_Calculator_3-way'!C337)</f>
        <v>6.83</v>
      </c>
      <c r="D336" s="4">
        <f t="shared" si="25"/>
        <v>2.74228225556854E-2</v>
      </c>
      <c r="E336" s="4">
        <f t="shared" si="26"/>
        <v>1.4797483870229371</v>
      </c>
      <c r="F336" s="4">
        <f t="shared" si="27"/>
        <v>5.3493817490264988</v>
      </c>
      <c r="G336" s="4">
        <f t="shared" si="28"/>
        <v>7.2848098062490383</v>
      </c>
      <c r="I336" s="4">
        <f t="shared" si="29"/>
        <v>1.0274228225556854</v>
      </c>
    </row>
    <row r="337" spans="1:9" x14ac:dyDescent="0.2">
      <c r="A337" s="4">
        <f>IF('True_Odds_Calculator_3-way'!A338="","",'True_Odds_Calculator_3-way'!A338)</f>
        <v>2.99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2.76</v>
      </c>
      <c r="D337" s="4">
        <f t="shared" si="25"/>
        <v>2.2499900137628703E-2</v>
      </c>
      <c r="E337" s="4">
        <f t="shared" si="26"/>
        <v>3.0585885436720681</v>
      </c>
      <c r="F337" s="4">
        <f t="shared" si="27"/>
        <v>3.1423523415391172</v>
      </c>
      <c r="G337" s="4">
        <f t="shared" si="28"/>
        <v>2.8183393659446865</v>
      </c>
      <c r="I337" s="4">
        <f t="shared" si="29"/>
        <v>1.0224999001376287</v>
      </c>
    </row>
    <row r="338" spans="1:9" x14ac:dyDescent="0.2">
      <c r="A338" s="4">
        <f>IF('True_Odds_Calculator_3-way'!A339="","",'True_Odds_Calculator_3-way'!A339)</f>
        <v>3.24</v>
      </c>
      <c r="B338" s="4">
        <f>IF('True_Odds_Calculator_3-way'!B339="","",'True_Odds_Calculator_3-way'!B339)</f>
        <v>3.28</v>
      </c>
      <c r="C338" s="4">
        <f>IF('True_Odds_Calculator_3-way'!C339="","",'True_Odds_Calculator_3-way'!C339)</f>
        <v>2.4500000000000002</v>
      </c>
      <c r="D338" s="4">
        <f t="shared" si="25"/>
        <v>2.1683289395252103E-2</v>
      </c>
      <c r="E338" s="4">
        <f t="shared" si="26"/>
        <v>3.3176935910809973</v>
      </c>
      <c r="F338" s="4">
        <f t="shared" si="27"/>
        <v>3.3596473721517586</v>
      </c>
      <c r="G338" s="4">
        <f t="shared" si="28"/>
        <v>2.4941667539460943</v>
      </c>
      <c r="I338" s="4">
        <f t="shared" si="29"/>
        <v>1.0216832893952521</v>
      </c>
    </row>
    <row r="339" spans="1:9" x14ac:dyDescent="0.2">
      <c r="A339" s="4">
        <f>IF('True_Odds_Calculator_3-way'!A340="","",'True_Odds_Calculator_3-way'!A340)</f>
        <v>3.24</v>
      </c>
      <c r="B339" s="4">
        <f>IF('True_Odds_Calculator_3-way'!B340="","",'True_Odds_Calculator_3-way'!B340)</f>
        <v>3.47</v>
      </c>
      <c r="C339" s="4">
        <f>IF('True_Odds_Calculator_3-way'!C340="","",'True_Odds_Calculator_3-way'!C340)</f>
        <v>2.35</v>
      </c>
      <c r="D339" s="4">
        <f t="shared" si="25"/>
        <v>2.2358328242604752E-2</v>
      </c>
      <c r="E339" s="4">
        <f t="shared" si="26"/>
        <v>3.3201721793607617</v>
      </c>
      <c r="F339" s="4">
        <f t="shared" si="27"/>
        <v>3.5621204712717649</v>
      </c>
      <c r="G339" s="4">
        <f t="shared" si="28"/>
        <v>2.3918916472124785</v>
      </c>
      <c r="I339" s="4">
        <f t="shared" si="29"/>
        <v>1.0223583282426048</v>
      </c>
    </row>
    <row r="340" spans="1:9" x14ac:dyDescent="0.2">
      <c r="A340" s="4">
        <f>IF('True_Odds_Calculator_3-way'!A341="","",'True_Odds_Calculator_3-way'!A341)</f>
        <v>2.94</v>
      </c>
      <c r="B340" s="4">
        <f>IF('True_Odds_Calculator_3-way'!B341="","",'True_Odds_Calculator_3-way'!B341)</f>
        <v>3.13</v>
      </c>
      <c r="C340" s="4">
        <f>IF('True_Odds_Calculator_3-way'!C341="","",'True_Odds_Calculator_3-way'!C341)</f>
        <v>2.76</v>
      </c>
      <c r="D340" s="4">
        <f t="shared" si="25"/>
        <v>2.1943712892852574E-2</v>
      </c>
      <c r="E340" s="4">
        <f t="shared" si="26"/>
        <v>3.0046137334993963</v>
      </c>
      <c r="F340" s="4">
        <f t="shared" si="27"/>
        <v>3.2033391922734635</v>
      </c>
      <c r="G340" s="4">
        <f t="shared" si="28"/>
        <v>2.8168675297434986</v>
      </c>
      <c r="I340" s="4">
        <f t="shared" si="29"/>
        <v>1.0219437128928526</v>
      </c>
    </row>
    <row r="341" spans="1:9" x14ac:dyDescent="0.2">
      <c r="A341" s="4">
        <f>IF('True_Odds_Calculator_3-way'!A342="","",'True_Odds_Calculator_3-way'!A342)</f>
        <v>1.77</v>
      </c>
      <c r="B341" s="4">
        <f>IF('True_Odds_Calculator_3-way'!B342="","",'True_Odds_Calculator_3-way'!B342)</f>
        <v>3.77</v>
      </c>
      <c r="C341" s="4">
        <f>IF('True_Odds_Calculator_3-way'!C342="","",'True_Odds_Calculator_3-way'!C342)</f>
        <v>5.17</v>
      </c>
      <c r="D341" s="4">
        <f t="shared" si="25"/>
        <v>2.3647338481266766E-2</v>
      </c>
      <c r="E341" s="4">
        <f t="shared" si="26"/>
        <v>1.7950443323402809</v>
      </c>
      <c r="F341" s="4">
        <f t="shared" si="27"/>
        <v>3.885463631212545</v>
      </c>
      <c r="G341" s="4">
        <f t="shared" si="28"/>
        <v>5.3896399360242242</v>
      </c>
      <c r="I341" s="4">
        <f t="shared" si="29"/>
        <v>1.0236473384812668</v>
      </c>
    </row>
    <row r="342" spans="1:9" x14ac:dyDescent="0.2">
      <c r="A342" s="4">
        <f>IF('True_Odds_Calculator_3-way'!A343="","",'True_Odds_Calculator_3-way'!A343)</f>
        <v>4.87</v>
      </c>
      <c r="B342" s="4">
        <f>IF('True_Odds_Calculator_3-way'!B343="","",'True_Odds_Calculator_3-way'!B343)</f>
        <v>4.2699999999999996</v>
      </c>
      <c r="C342" s="4">
        <f>IF('True_Odds_Calculator_3-way'!C343="","",'True_Odds_Calculator_3-way'!C343)</f>
        <v>1.71</v>
      </c>
      <c r="D342" s="4">
        <f t="shared" si="25"/>
        <v>2.4326168143060434E-2</v>
      </c>
      <c r="E342" s="4">
        <f t="shared" si="26"/>
        <v>5.0702203637163139</v>
      </c>
      <c r="F342" s="4">
        <f t="shared" si="27"/>
        <v>4.4231481702999638</v>
      </c>
      <c r="G342" s="4">
        <f t="shared" si="28"/>
        <v>1.7340441096904942</v>
      </c>
      <c r="I342" s="4">
        <f t="shared" si="29"/>
        <v>1.0243261681430604</v>
      </c>
    </row>
    <row r="343" spans="1:9" x14ac:dyDescent="0.2">
      <c r="A343" s="4">
        <f>IF('True_Odds_Calculator_3-way'!A344="","",'True_Odds_Calculator_3-way'!A344)</f>
        <v>1.57</v>
      </c>
      <c r="B343" s="4">
        <f>IF('True_Odds_Calculator_3-way'!B344="","",'True_Odds_Calculator_3-way'!B344)</f>
        <v>3.49</v>
      </c>
      <c r="C343" s="4">
        <f>IF('True_Odds_Calculator_3-way'!C344="","",'True_Odds_Calculator_3-way'!C344)</f>
        <v>7.41</v>
      </c>
      <c r="D343" s="4">
        <f t="shared" si="25"/>
        <v>5.8428392980347743E-2</v>
      </c>
      <c r="E343" s="4">
        <f t="shared" si="26"/>
        <v>1.6195209431970543</v>
      </c>
      <c r="F343" s="4">
        <f t="shared" si="27"/>
        <v>3.7445214800798294</v>
      </c>
      <c r="G343" s="4">
        <f t="shared" si="28"/>
        <v>8.6597604384536933</v>
      </c>
      <c r="I343" s="4">
        <f t="shared" si="29"/>
        <v>1.0584283929803477</v>
      </c>
    </row>
    <row r="344" spans="1:9" x14ac:dyDescent="0.2">
      <c r="A344" s="4">
        <f>IF('True_Odds_Calculator_3-way'!A345="","",'True_Odds_Calculator_3-way'!A345)</f>
        <v>2.41</v>
      </c>
      <c r="B344" s="4">
        <f>IF('True_Odds_Calculator_3-way'!B345="","",'True_Odds_Calculator_3-way'!B345)</f>
        <v>3.22</v>
      </c>
      <c r="C344" s="4">
        <f>IF('True_Odds_Calculator_3-way'!C345="","",'True_Odds_Calculator_3-way'!C345)</f>
        <v>3.08</v>
      </c>
      <c r="D344" s="4">
        <f t="shared" si="25"/>
        <v>5.0172090222604382E-2</v>
      </c>
      <c r="E344" s="4">
        <f t="shared" si="26"/>
        <v>2.5112142714253776</v>
      </c>
      <c r="F344" s="4">
        <f t="shared" si="27"/>
        <v>3.4032708193793257</v>
      </c>
      <c r="G344" s="4">
        <f t="shared" si="28"/>
        <v>3.2472667513713795</v>
      </c>
      <c r="I344" s="4">
        <f t="shared" si="29"/>
        <v>1.0501720902226044</v>
      </c>
    </row>
    <row r="345" spans="1:9" x14ac:dyDescent="0.2">
      <c r="A345" s="4">
        <f>IF('True_Odds_Calculator_3-way'!A346="","",'True_Odds_Calculator_3-way'!A346)</f>
        <v>2.41</v>
      </c>
      <c r="B345" s="4">
        <f>IF('True_Odds_Calculator_3-way'!B346="","",'True_Odds_Calculator_3-way'!B346)</f>
        <v>3.28</v>
      </c>
      <c r="C345" s="4">
        <f>IF('True_Odds_Calculator_3-way'!C346="","",'True_Odds_Calculator_3-way'!C346)</f>
        <v>3.04</v>
      </c>
      <c r="D345" s="4">
        <f t="shared" si="25"/>
        <v>4.8763176537639952E-2</v>
      </c>
      <c r="E345" s="4">
        <f t="shared" si="26"/>
        <v>2.5082561310025486</v>
      </c>
      <c r="F345" s="4">
        <f t="shared" si="27"/>
        <v>3.4647194612376215</v>
      </c>
      <c r="G345" s="4">
        <f t="shared" si="28"/>
        <v>3.1980251428052284</v>
      </c>
      <c r="I345" s="4">
        <f t="shared" si="29"/>
        <v>1.04876317653764</v>
      </c>
    </row>
    <row r="346" spans="1:9" x14ac:dyDescent="0.2">
      <c r="A346" s="4">
        <f>IF('True_Odds_Calculator_3-way'!A347="","",'True_Odds_Calculator_3-way'!A347)</f>
        <v>2.7</v>
      </c>
      <c r="B346" s="4">
        <f>IF('True_Odds_Calculator_3-way'!B347="","",'True_Odds_Calculator_3-way'!B347)</f>
        <v>3.29</v>
      </c>
      <c r="C346" s="4">
        <f>IF('True_Odds_Calculator_3-way'!C347="","",'True_Odds_Calculator_3-way'!C347)</f>
        <v>2.67</v>
      </c>
      <c r="D346" s="4">
        <f t="shared" si="25"/>
        <v>4.8853573357517943E-2</v>
      </c>
      <c r="E346" s="4">
        <f t="shared" si="26"/>
        <v>2.8241738875717877</v>
      </c>
      <c r="F346" s="4">
        <f t="shared" si="27"/>
        <v>3.4762435198607027</v>
      </c>
      <c r="G346" s="4">
        <f t="shared" si="28"/>
        <v>2.7913677785793896</v>
      </c>
      <c r="I346" s="4">
        <f t="shared" si="29"/>
        <v>1.0488535733575179</v>
      </c>
    </row>
    <row r="347" spans="1:9" x14ac:dyDescent="0.2">
      <c r="A347" s="4">
        <f>IF('True_Odds_Calculator_3-way'!A348="","",'True_Odds_Calculator_3-way'!A348)</f>
        <v>5.31</v>
      </c>
      <c r="B347" s="4">
        <f>IF('True_Odds_Calculator_3-way'!B348="","",'True_Odds_Calculator_3-way'!B348)</f>
        <v>4.08</v>
      </c>
      <c r="C347" s="4">
        <f>IF('True_Odds_Calculator_3-way'!C348="","",'True_Odds_Calculator_3-way'!C348)</f>
        <v>1.69</v>
      </c>
      <c r="D347" s="4">
        <f t="shared" si="25"/>
        <v>2.51379326845238E-2</v>
      </c>
      <c r="E347" s="4">
        <f t="shared" si="26"/>
        <v>5.5572657657302145</v>
      </c>
      <c r="F347" s="4">
        <f t="shared" si="27"/>
        <v>4.2244228291249311</v>
      </c>
      <c r="G347" s="4">
        <f t="shared" si="28"/>
        <v>1.7142759220384081</v>
      </c>
      <c r="I347" s="4">
        <f t="shared" si="29"/>
        <v>1.0251379326845238</v>
      </c>
    </row>
    <row r="348" spans="1:9" x14ac:dyDescent="0.2">
      <c r="A348" s="4">
        <f>IF('True_Odds_Calculator_3-way'!A349="","",'True_Odds_Calculator_3-way'!A349)</f>
        <v>3.31</v>
      </c>
      <c r="B348" s="4">
        <f>IF('True_Odds_Calculator_3-way'!B349="","",'True_Odds_Calculator_3-way'!B349)</f>
        <v>3.74</v>
      </c>
      <c r="C348" s="4">
        <f>IF('True_Odds_Calculator_3-way'!C349="","",'True_Odds_Calculator_3-way'!C349)</f>
        <v>2.21</v>
      </c>
      <c r="D348" s="4">
        <f t="shared" si="25"/>
        <v>2.1983170552567932E-2</v>
      </c>
      <c r="E348" s="4">
        <f t="shared" si="26"/>
        <v>3.3922789276725616</v>
      </c>
      <c r="F348" s="4">
        <f t="shared" si="27"/>
        <v>3.8453854253449951</v>
      </c>
      <c r="G348" s="4">
        <f t="shared" si="28"/>
        <v>2.2463784569486074</v>
      </c>
      <c r="I348" s="4">
        <f t="shared" si="29"/>
        <v>1.0219831705525679</v>
      </c>
    </row>
    <row r="349" spans="1:9" x14ac:dyDescent="0.2">
      <c r="A349" s="4">
        <f>IF('True_Odds_Calculator_3-way'!A350="","",'True_Odds_Calculator_3-way'!A350)</f>
        <v>1.2</v>
      </c>
      <c r="B349" s="4">
        <f>IF('True_Odds_Calculator_3-way'!B350="","",'True_Odds_Calculator_3-way'!B350)</f>
        <v>7.07</v>
      </c>
      <c r="C349" s="4">
        <f>IF('True_Odds_Calculator_3-way'!C350="","",'True_Odds_Calculator_3-way'!C350)</f>
        <v>18.149999999999999</v>
      </c>
      <c r="D349" s="4">
        <f t="shared" si="25"/>
        <v>2.9872467766257182E-2</v>
      </c>
      <c r="E349" s="4">
        <f t="shared" si="26"/>
        <v>1.2145121905050351</v>
      </c>
      <c r="F349" s="4">
        <f t="shared" si="27"/>
        <v>7.6054171790958538</v>
      </c>
      <c r="G349" s="4">
        <f t="shared" si="28"/>
        <v>22.153826233329024</v>
      </c>
      <c r="I349" s="4">
        <f t="shared" si="29"/>
        <v>1.0298724677662572</v>
      </c>
    </row>
    <row r="350" spans="1:9" x14ac:dyDescent="0.2">
      <c r="A350" s="4">
        <f>IF('True_Odds_Calculator_3-way'!A351="","",'True_Odds_Calculator_3-way'!A351)</f>
        <v>2.4500000000000002</v>
      </c>
      <c r="B350" s="4">
        <f>IF('True_Odds_Calculator_3-way'!B351="","",'True_Odds_Calculator_3-way'!B351)</f>
        <v>3.23</v>
      </c>
      <c r="C350" s="4">
        <f>IF('True_Odds_Calculator_3-way'!C351="","",'True_Odds_Calculator_3-way'!C351)</f>
        <v>3.29</v>
      </c>
      <c r="D350" s="4">
        <f t="shared" si="25"/>
        <v>2.1712156307091668E-2</v>
      </c>
      <c r="E350" s="4">
        <f t="shared" si="26"/>
        <v>2.4942266144634737</v>
      </c>
      <c r="F350" s="4">
        <f t="shared" si="27"/>
        <v>3.3073142753824012</v>
      </c>
      <c r="G350" s="4">
        <f t="shared" si="28"/>
        <v>3.3702489922962959</v>
      </c>
      <c r="I350" s="4">
        <f t="shared" si="29"/>
        <v>1.0217121563070917</v>
      </c>
    </row>
    <row r="351" spans="1:9" x14ac:dyDescent="0.2">
      <c r="A351" s="4">
        <f>IF('True_Odds_Calculator_3-way'!A352="","",'True_Odds_Calculator_3-way'!A352)</f>
        <v>1.42</v>
      </c>
      <c r="B351" s="4">
        <f>IF('True_Odds_Calculator_3-way'!B352="","",'True_Odds_Calculator_3-way'!B352)</f>
        <v>4.9400000000000004</v>
      </c>
      <c r="C351" s="4">
        <f>IF('True_Odds_Calculator_3-way'!C352="","",'True_Odds_Calculator_3-way'!C352)</f>
        <v>8.24</v>
      </c>
      <c r="D351" s="4">
        <f t="shared" si="25"/>
        <v>2.801372521121781E-2</v>
      </c>
      <c r="E351" s="4">
        <f t="shared" si="26"/>
        <v>1.4390819823459982</v>
      </c>
      <c r="F351" s="4">
        <f t="shared" si="27"/>
        <v>5.17889880857095</v>
      </c>
      <c r="G351" s="4">
        <f t="shared" si="28"/>
        <v>8.9268725413319814</v>
      </c>
      <c r="I351" s="4">
        <f t="shared" si="29"/>
        <v>1.0280137252112178</v>
      </c>
    </row>
    <row r="352" spans="1:9" x14ac:dyDescent="0.2">
      <c r="A352" s="4">
        <f>IF('True_Odds_Calculator_3-way'!A353="","",'True_Odds_Calculator_3-way'!A353)</f>
        <v>2.41</v>
      </c>
      <c r="B352" s="4">
        <f>IF('True_Odds_Calculator_3-way'!B353="","",'True_Odds_Calculator_3-way'!B353)</f>
        <v>3.52</v>
      </c>
      <c r="C352" s="4">
        <f>IF('True_Odds_Calculator_3-way'!C353="","",'True_Odds_Calculator_3-way'!C353)</f>
        <v>3.1</v>
      </c>
      <c r="D352" s="4">
        <f t="shared" si="25"/>
        <v>2.1609313588298873E-2</v>
      </c>
      <c r="E352" s="4">
        <f t="shared" si="26"/>
        <v>2.4525754389804435</v>
      </c>
      <c r="F352" s="4">
        <f t="shared" si="27"/>
        <v>3.6115711256541623</v>
      </c>
      <c r="G352" s="4">
        <f t="shared" si="28"/>
        <v>3.1708028352193529</v>
      </c>
      <c r="I352" s="4">
        <f t="shared" si="29"/>
        <v>1.0216093135882989</v>
      </c>
    </row>
    <row r="353" spans="1:9" x14ac:dyDescent="0.2">
      <c r="A353" s="4">
        <f>IF('True_Odds_Calculator_3-way'!A354="","",'True_Odds_Calculator_3-way'!A354)</f>
        <v>1.75</v>
      </c>
      <c r="B353" s="4">
        <f>IF('True_Odds_Calculator_3-way'!B354="","",'True_Odds_Calculator_3-way'!B354)</f>
        <v>3.97</v>
      </c>
      <c r="C353" s="4">
        <f>IF('True_Odds_Calculator_3-way'!C354="","",'True_Odds_Calculator_3-way'!C354)</f>
        <v>4.68</v>
      </c>
      <c r="D353" s="4">
        <f t="shared" si="25"/>
        <v>3.6992953869528167E-2</v>
      </c>
      <c r="E353" s="4">
        <f t="shared" si="26"/>
        <v>1.7885965233973888</v>
      </c>
      <c r="F353" s="4">
        <f t="shared" si="27"/>
        <v>4.1743512273614298</v>
      </c>
      <c r="G353" s="4">
        <f t="shared" si="28"/>
        <v>4.9666186347041954</v>
      </c>
      <c r="I353" s="4">
        <f t="shared" si="29"/>
        <v>1.0369929538695282</v>
      </c>
    </row>
    <row r="354" spans="1:9" x14ac:dyDescent="0.2">
      <c r="A354" s="4">
        <f>IF('True_Odds_Calculator_3-way'!A355="","",'True_Odds_Calculator_3-way'!A355)</f>
        <v>1.92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4.1900000000000004</v>
      </c>
      <c r="D354" s="4">
        <f t="shared" si="25"/>
        <v>2.9038596795948113E-2</v>
      </c>
      <c r="E354" s="4">
        <f t="shared" si="26"/>
        <v>1.9563583365917956</v>
      </c>
      <c r="F354" s="4">
        <f t="shared" si="27"/>
        <v>3.848192696934309</v>
      </c>
      <c r="G354" s="4">
        <f t="shared" si="28"/>
        <v>4.3671182643944944</v>
      </c>
      <c r="I354" s="4">
        <f t="shared" si="29"/>
        <v>1.0290385967959481</v>
      </c>
    </row>
    <row r="355" spans="1:9" x14ac:dyDescent="0.2">
      <c r="A355" s="4">
        <f>IF('True_Odds_Calculator_3-way'!A356="","",'True_Odds_Calculator_3-way'!A356)</f>
        <v>3.46</v>
      </c>
      <c r="B355" s="4">
        <f>IF('True_Odds_Calculator_3-way'!B356="","",'True_Odds_Calculator_3-way'!B356)</f>
        <v>4.2300000000000004</v>
      </c>
      <c r="C355" s="4">
        <f>IF('True_Odds_Calculator_3-way'!C356="","",'True_Odds_Calculator_3-way'!C356)</f>
        <v>1.99</v>
      </c>
      <c r="D355" s="4">
        <f t="shared" si="25"/>
        <v>2.7936523239875388E-2</v>
      </c>
      <c r="E355" s="4">
        <f t="shared" si="26"/>
        <v>3.5751931652122</v>
      </c>
      <c r="F355" s="4">
        <f t="shared" si="27"/>
        <v>4.4034542550042222</v>
      </c>
      <c r="G355" s="4">
        <f t="shared" si="28"/>
        <v>2.0275734235379228</v>
      </c>
      <c r="I355" s="4">
        <f t="shared" si="29"/>
        <v>1.0279365232398754</v>
      </c>
    </row>
    <row r="356" spans="1:9" x14ac:dyDescent="0.2">
      <c r="A356" s="4">
        <f>IF('True_Odds_Calculator_3-way'!A357="","",'True_Odds_Calculator_3-way'!A357)</f>
        <v>2.11</v>
      </c>
      <c r="B356" s="4">
        <f>IF('True_Odds_Calculator_3-way'!B357="","",'True_Odds_Calculator_3-way'!B357)</f>
        <v>3.93</v>
      </c>
      <c r="C356" s="4">
        <f>IF('True_Odds_Calculator_3-way'!C357="","",'True_Odds_Calculator_3-way'!C357)</f>
        <v>3.33</v>
      </c>
      <c r="D356" s="4">
        <f t="shared" si="25"/>
        <v>2.8686875798051403E-2</v>
      </c>
      <c r="E356" s="4">
        <f t="shared" si="26"/>
        <v>2.1534489243540422</v>
      </c>
      <c r="F356" s="4">
        <f t="shared" si="27"/>
        <v>4.0834554696489489</v>
      </c>
      <c r="G356" s="4">
        <f t="shared" si="28"/>
        <v>3.439522770396001</v>
      </c>
      <c r="I356" s="4">
        <f t="shared" si="29"/>
        <v>1.0286868757980514</v>
      </c>
    </row>
    <row r="357" spans="1:9" x14ac:dyDescent="0.2">
      <c r="A357" s="4">
        <f>IF('True_Odds_Calculator_3-way'!A358="","",'True_Odds_Calculator_3-way'!A358)</f>
        <v>2.04</v>
      </c>
      <c r="B357" s="4">
        <f>IF('True_Odds_Calculator_3-way'!B358="","",'True_Odds_Calculator_3-way'!B358)</f>
        <v>3.12</v>
      </c>
      <c r="C357" s="4">
        <f>IF('True_Odds_Calculator_3-way'!C358="","",'True_Odds_Calculator_3-way'!C358)</f>
        <v>4.58</v>
      </c>
      <c r="D357" s="4">
        <f t="shared" si="25"/>
        <v>2.9049510297904924E-2</v>
      </c>
      <c r="E357" s="4">
        <f t="shared" si="26"/>
        <v>2.0811095449467594</v>
      </c>
      <c r="F357" s="4">
        <f t="shared" si="27"/>
        <v>3.2171962960085323</v>
      </c>
      <c r="G357" s="4">
        <f t="shared" si="28"/>
        <v>4.7925441526944068</v>
      </c>
      <c r="I357" s="4">
        <f t="shared" si="29"/>
        <v>1.0290495102979049</v>
      </c>
    </row>
    <row r="358" spans="1:9" x14ac:dyDescent="0.2">
      <c r="A358" s="4">
        <f>IF('True_Odds_Calculator_3-way'!A359="","",'True_Odds_Calculator_3-way'!A359)</f>
        <v>2.9</v>
      </c>
      <c r="B358" s="4">
        <f>IF('True_Odds_Calculator_3-way'!B359="","",'True_Odds_Calculator_3-way'!B359)</f>
        <v>2.97</v>
      </c>
      <c r="C358" s="4">
        <f>IF('True_Odds_Calculator_3-way'!C359="","",'True_Odds_Calculator_3-way'!C359)</f>
        <v>2.89</v>
      </c>
      <c r="D358" s="4">
        <f t="shared" si="25"/>
        <v>2.754868415290801E-2</v>
      </c>
      <c r="E358" s="4">
        <f t="shared" si="26"/>
        <v>2.9793410274507393</v>
      </c>
      <c r="F358" s="4">
        <f t="shared" si="27"/>
        <v>3.0532725034314949</v>
      </c>
      <c r="G358" s="4">
        <f t="shared" si="28"/>
        <v>2.9687873584627367</v>
      </c>
      <c r="I358" s="4">
        <f t="shared" si="29"/>
        <v>1.027548684152908</v>
      </c>
    </row>
    <row r="359" spans="1:9" x14ac:dyDescent="0.2">
      <c r="A359" s="4">
        <f>IF('True_Odds_Calculator_3-way'!A360="","",'True_Odds_Calculator_3-way'!A360)</f>
        <v>6.11</v>
      </c>
      <c r="B359" s="4">
        <f>IF('True_Odds_Calculator_3-way'!B360="","",'True_Odds_Calculator_3-way'!B360)</f>
        <v>3.9</v>
      </c>
      <c r="C359" s="4">
        <f>IF('True_Odds_Calculator_3-way'!C360="","",'True_Odds_Calculator_3-way'!C360)</f>
        <v>1.64</v>
      </c>
      <c r="D359" s="4">
        <f t="shared" si="25"/>
        <v>2.9832475084161647E-2</v>
      </c>
      <c r="E359" s="4">
        <f t="shared" si="26"/>
        <v>6.5052513128282072</v>
      </c>
      <c r="F359" s="4">
        <f t="shared" si="27"/>
        <v>4.0573531528937519</v>
      </c>
      <c r="G359" s="4">
        <f t="shared" si="28"/>
        <v>1.667189221565742</v>
      </c>
      <c r="I359" s="4">
        <f t="shared" si="29"/>
        <v>1.0298324750841616</v>
      </c>
    </row>
    <row r="360" spans="1:9" x14ac:dyDescent="0.2">
      <c r="A360" s="4">
        <f>IF('True_Odds_Calculator_3-way'!A361="","",'True_Odds_Calculator_3-way'!A361)</f>
        <v>1.76</v>
      </c>
      <c r="B360" s="4">
        <f>IF('True_Odds_Calculator_3-way'!B361="","",'True_Odds_Calculator_3-way'!B361)</f>
        <v>4.01</v>
      </c>
      <c r="C360" s="4">
        <f>IF('True_Odds_Calculator_3-way'!C361="","",'True_Odds_Calculator_3-way'!C361)</f>
        <v>4.82</v>
      </c>
      <c r="D360" s="4">
        <f t="shared" si="25"/>
        <v>2.5027256453359348E-2</v>
      </c>
      <c r="E360" s="4">
        <f t="shared" si="26"/>
        <v>1.786226552000419</v>
      </c>
      <c r="F360" s="4">
        <f t="shared" si="27"/>
        <v>4.1487898805084855</v>
      </c>
      <c r="G360" s="4">
        <f t="shared" si="28"/>
        <v>5.0219342810093321</v>
      </c>
      <c r="I360" s="4">
        <f t="shared" si="29"/>
        <v>1.0250272564533593</v>
      </c>
    </row>
    <row r="361" spans="1:9" x14ac:dyDescent="0.2">
      <c r="A361" s="4">
        <f>IF('True_Odds_Calculator_3-way'!A362="","",'True_Odds_Calculator_3-way'!A362)</f>
        <v>4.08</v>
      </c>
      <c r="B361" s="4">
        <f>IF('True_Odds_Calculator_3-way'!B362="","",'True_Odds_Calculator_3-way'!B362)</f>
        <v>3.38</v>
      </c>
      <c r="C361" s="4">
        <f>IF('True_Odds_Calculator_3-way'!C362="","",'True_Odds_Calculator_3-way'!C362)</f>
        <v>2.08</v>
      </c>
      <c r="D361" s="4">
        <f t="shared" si="25"/>
        <v>2.1725258150597337E-2</v>
      </c>
      <c r="E361" s="4">
        <f t="shared" si="26"/>
        <v>4.2042193406772075</v>
      </c>
      <c r="F361" s="4">
        <f t="shared" si="27"/>
        <v>3.4648085491273317</v>
      </c>
      <c r="G361" s="4">
        <f t="shared" si="28"/>
        <v>2.1118098660568441</v>
      </c>
      <c r="I361" s="4">
        <f t="shared" si="29"/>
        <v>1.0217252581505973</v>
      </c>
    </row>
    <row r="362" spans="1:9" x14ac:dyDescent="0.2">
      <c r="A362" s="4">
        <f>IF('True_Odds_Calculator_3-way'!A363="","",'True_Odds_Calculator_3-way'!A363)</f>
        <v>2.14</v>
      </c>
      <c r="B362" s="4">
        <f>IF('True_Odds_Calculator_3-way'!B363="","",'True_Odds_Calculator_3-way'!B363)</f>
        <v>3.13</v>
      </c>
      <c r="C362" s="4">
        <f>IF('True_Odds_Calculator_3-way'!C363="","",'True_Odds_Calculator_3-way'!C363)</f>
        <v>4.24</v>
      </c>
      <c r="D362" s="4">
        <f t="shared" si="25"/>
        <v>2.2627594121315653E-2</v>
      </c>
      <c r="E362" s="4">
        <f t="shared" si="26"/>
        <v>2.1751084629820738</v>
      </c>
      <c r="F362" s="4">
        <f t="shared" si="27"/>
        <v>3.2056800905163971</v>
      </c>
      <c r="G362" s="4">
        <f t="shared" si="28"/>
        <v>4.3800762987066406</v>
      </c>
      <c r="I362" s="4">
        <f t="shared" si="29"/>
        <v>1.0226275941213157</v>
      </c>
    </row>
    <row r="363" spans="1:9" x14ac:dyDescent="0.2">
      <c r="A363" s="4">
        <f>IF('True_Odds_Calculator_3-way'!A364="","",'True_Odds_Calculator_3-way'!A364)</f>
        <v>3.31</v>
      </c>
      <c r="B363" s="4">
        <f>IF('True_Odds_Calculator_3-way'!B364="","",'True_Odds_Calculator_3-way'!B364)</f>
        <v>3.03</v>
      </c>
      <c r="C363" s="4">
        <f>IF('True_Odds_Calculator_3-way'!C364="","",'True_Odds_Calculator_3-way'!C364)</f>
        <v>2.57</v>
      </c>
      <c r="D363" s="4">
        <f t="shared" si="25"/>
        <v>2.1252865291466305E-2</v>
      </c>
      <c r="E363" s="4">
        <f t="shared" si="26"/>
        <v>3.3894798961369403</v>
      </c>
      <c r="F363" s="4">
        <f t="shared" si="27"/>
        <v>3.0964668814459668</v>
      </c>
      <c r="G363" s="4">
        <f t="shared" si="28"/>
        <v>2.6176587209366677</v>
      </c>
      <c r="I363" s="4">
        <f t="shared" si="29"/>
        <v>1.0212528652914663</v>
      </c>
    </row>
    <row r="364" spans="1:9" x14ac:dyDescent="0.2">
      <c r="A364" s="4">
        <f>IF('True_Odds_Calculator_3-way'!A365="","",'True_Odds_Calculator_3-way'!A365)</f>
        <v>2.65</v>
      </c>
      <c r="B364" s="4">
        <f>IF('True_Odds_Calculator_3-way'!B365="","",'True_Odds_Calculator_3-way'!B365)</f>
        <v>3</v>
      </c>
      <c r="C364" s="4">
        <f>IF('True_Odds_Calculator_3-way'!C365="","",'True_Odds_Calculator_3-way'!C365)</f>
        <v>3.1</v>
      </c>
      <c r="D364" s="4">
        <f t="shared" si="25"/>
        <v>3.3272469060661392E-2</v>
      </c>
      <c r="E364" s="4">
        <f t="shared" si="26"/>
        <v>2.7302437223042837</v>
      </c>
      <c r="F364" s="4">
        <f t="shared" si="27"/>
        <v>3.103252885624344</v>
      </c>
      <c r="G364" s="4">
        <f t="shared" si="28"/>
        <v>3.2103777681285282</v>
      </c>
      <c r="I364" s="4">
        <f t="shared" si="29"/>
        <v>1.0332724690606614</v>
      </c>
    </row>
    <row r="365" spans="1:9" x14ac:dyDescent="0.2">
      <c r="A365" s="4">
        <f>IF('True_Odds_Calculator_3-way'!A366="","",'True_Odds_Calculator_3-way'!A366)</f>
        <v>3.63</v>
      </c>
      <c r="B365" s="4">
        <f>IF('True_Odds_Calculator_3-way'!B366="","",'True_Odds_Calculator_3-way'!B366)</f>
        <v>3.05</v>
      </c>
      <c r="C365" s="4">
        <f>IF('True_Odds_Calculator_3-way'!C366="","",'True_Odds_Calculator_3-way'!C366)</f>
        <v>2.33</v>
      </c>
      <c r="D365" s="4">
        <f t="shared" si="25"/>
        <v>3.2535495479151466E-2</v>
      </c>
      <c r="E365" s="4">
        <f t="shared" si="26"/>
        <v>3.7787621162786782</v>
      </c>
      <c r="F365" s="4">
        <f t="shared" si="27"/>
        <v>3.1543384297839827</v>
      </c>
      <c r="G365" s="4">
        <f t="shared" si="28"/>
        <v>2.3904036716998927</v>
      </c>
      <c r="I365" s="4">
        <f t="shared" si="29"/>
        <v>1.0325354954791515</v>
      </c>
    </row>
    <row r="366" spans="1:9" x14ac:dyDescent="0.2">
      <c r="A366" s="4">
        <f>IF('True_Odds_Calculator_3-way'!A367="","",'True_Odds_Calculator_3-way'!A367)</f>
        <v>2.11</v>
      </c>
      <c r="B366" s="4">
        <f>IF('True_Odds_Calculator_3-way'!B367="","",'True_Odds_Calculator_3-way'!B367)</f>
        <v>2.97</v>
      </c>
      <c r="C366" s="4">
        <f>IF('True_Odds_Calculator_3-way'!C367="","",'True_Odds_Calculator_3-way'!C367)</f>
        <v>4.4800000000000004</v>
      </c>
      <c r="D366" s="4">
        <f t="shared" si="25"/>
        <v>3.3848271703722066E-2</v>
      </c>
      <c r="E366" s="4">
        <f t="shared" si="26"/>
        <v>2.161456980141617</v>
      </c>
      <c r="F366" s="4">
        <f t="shared" si="27"/>
        <v>3.0729747349288807</v>
      </c>
      <c r="G366" s="4">
        <f t="shared" si="28"/>
        <v>4.718505109520458</v>
      </c>
      <c r="I366" s="4">
        <f t="shared" si="29"/>
        <v>1.0338482717037221</v>
      </c>
    </row>
    <row r="367" spans="1:9" x14ac:dyDescent="0.2">
      <c r="A367" s="4">
        <f>IF('True_Odds_Calculator_3-way'!A368="","",'True_Odds_Calculator_3-way'!A368)</f>
        <v>2.41</v>
      </c>
      <c r="B367" s="4">
        <f>IF('True_Odds_Calculator_3-way'!B368="","",'True_Odds_Calculator_3-way'!B368)</f>
        <v>2.77</v>
      </c>
      <c r="C367" s="4">
        <f>IF('True_Odds_Calculator_3-way'!C368="","",'True_Odds_Calculator_3-way'!C368)</f>
        <v>3.88</v>
      </c>
      <c r="D367" s="4">
        <f t="shared" si="25"/>
        <v>3.3680548423896006E-2</v>
      </c>
      <c r="E367" s="4">
        <f t="shared" si="26"/>
        <v>2.4770200050901465</v>
      </c>
      <c r="F367" s="4">
        <f t="shared" si="27"/>
        <v>2.858907367824949</v>
      </c>
      <c r="G367" s="4">
        <f t="shared" si="28"/>
        <v>4.0567110470340575</v>
      </c>
      <c r="I367" s="4">
        <f t="shared" si="29"/>
        <v>1.033680548423896</v>
      </c>
    </row>
    <row r="368" spans="1:9" x14ac:dyDescent="0.2">
      <c r="A368" s="4">
        <f>IF('True_Odds_Calculator_3-way'!A369="","",'True_Odds_Calculator_3-way'!A369)</f>
        <v>2.2999999999999998</v>
      </c>
      <c r="B368" s="4">
        <f>IF('True_Odds_Calculator_3-way'!B369="","",'True_Odds_Calculator_3-way'!B369)</f>
        <v>3.19</v>
      </c>
      <c r="C368" s="4">
        <f>IF('True_Odds_Calculator_3-way'!C369="","",'True_Odds_Calculator_3-way'!C369)</f>
        <v>3.43</v>
      </c>
      <c r="D368" s="4">
        <f t="shared" si="25"/>
        <v>3.9807422024476846E-2</v>
      </c>
      <c r="E368" s="4">
        <f t="shared" si="26"/>
        <v>2.3724034363490158</v>
      </c>
      <c r="F368" s="4">
        <f t="shared" si="27"/>
        <v>3.3309962713780283</v>
      </c>
      <c r="G368" s="4">
        <f t="shared" si="28"/>
        <v>3.5935539699017722</v>
      </c>
      <c r="I368" s="4">
        <f t="shared" si="29"/>
        <v>1.0398074220244768</v>
      </c>
    </row>
    <row r="369" spans="1:9" x14ac:dyDescent="0.2">
      <c r="A369" s="4">
        <f>IF('True_Odds_Calculator_3-way'!A370="","",'True_Odds_Calculator_3-way'!A370)</f>
        <v>3.11</v>
      </c>
      <c r="B369" s="4">
        <f>IF('True_Odds_Calculator_3-way'!B370="","",'True_Odds_Calculator_3-way'!B370)</f>
        <v>3.37</v>
      </c>
      <c r="C369" s="4">
        <f>IF('True_Odds_Calculator_3-way'!C370="","",'True_Odds_Calculator_3-way'!C370)</f>
        <v>2.38</v>
      </c>
      <c r="D369" s="4">
        <f t="shared" si="25"/>
        <v>3.8447380631529748E-2</v>
      </c>
      <c r="E369" s="4">
        <f t="shared" si="26"/>
        <v>3.2391012400852781</v>
      </c>
      <c r="F369" s="4">
        <f t="shared" si="27"/>
        <v>3.5221175235332005</v>
      </c>
      <c r="G369" s="4">
        <f t="shared" si="28"/>
        <v>2.4548776688014255</v>
      </c>
      <c r="I369" s="4">
        <f t="shared" si="29"/>
        <v>1.0384473806315297</v>
      </c>
    </row>
    <row r="370" spans="1:9" x14ac:dyDescent="0.2">
      <c r="A370" s="4">
        <f>IF('True_Odds_Calculator_3-way'!A371="","",'True_Odds_Calculator_3-way'!A371)</f>
        <v>1.23</v>
      </c>
      <c r="B370" s="4">
        <f>IF('True_Odds_Calculator_3-way'!B371="","",'True_Odds_Calculator_3-way'!B371)</f>
        <v>6.38</v>
      </c>
      <c r="C370" s="4">
        <f>IF('True_Odds_Calculator_3-way'!C371="","",'True_Odds_Calculator_3-way'!C371)</f>
        <v>16.420000000000002</v>
      </c>
      <c r="D370" s="4">
        <f t="shared" si="25"/>
        <v>3.0649281823002861E-2</v>
      </c>
      <c r="E370" s="4">
        <f t="shared" si="26"/>
        <v>1.2456531333140257</v>
      </c>
      <c r="F370" s="4">
        <f t="shared" si="27"/>
        <v>6.82484916978499</v>
      </c>
      <c r="G370" s="4">
        <f t="shared" si="28"/>
        <v>19.729737106916456</v>
      </c>
      <c r="I370" s="4">
        <f t="shared" si="29"/>
        <v>1.0306492818230029</v>
      </c>
    </row>
    <row r="371" spans="1:9" x14ac:dyDescent="0.2">
      <c r="A371" s="4">
        <f>IF('True_Odds_Calculator_3-way'!A372="","",'True_Odds_Calculator_3-way'!A372)</f>
        <v>2.2200000000000002</v>
      </c>
      <c r="B371" s="4">
        <f>IF('True_Odds_Calculator_3-way'!B372="","",'True_Odds_Calculator_3-way'!B372)</f>
        <v>3.21</v>
      </c>
      <c r="C371" s="4">
        <f>IF('True_Odds_Calculator_3-way'!C372="","",'True_Odds_Calculator_3-way'!C372)</f>
        <v>3.76</v>
      </c>
      <c r="D371" s="4">
        <f t="shared" si="25"/>
        <v>2.7934377009739775E-2</v>
      </c>
      <c r="E371" s="4">
        <f t="shared" si="26"/>
        <v>2.2668592425244309</v>
      </c>
      <c r="F371" s="4">
        <f t="shared" si="27"/>
        <v>3.3089023752905753</v>
      </c>
      <c r="G371" s="4">
        <f t="shared" si="28"/>
        <v>3.8964178187689908</v>
      </c>
      <c r="I371" s="4">
        <f t="shared" si="29"/>
        <v>1.0279343770097398</v>
      </c>
    </row>
    <row r="372" spans="1:9" x14ac:dyDescent="0.2">
      <c r="A372" s="4">
        <f>IF('True_Odds_Calculator_3-way'!A373="","",'True_Odds_Calculator_3-way'!A373)</f>
        <v>3.1</v>
      </c>
      <c r="B372" s="4">
        <f>IF('True_Odds_Calculator_3-way'!B373="","",'True_Odds_Calculator_3-way'!B373)</f>
        <v>3.06</v>
      </c>
      <c r="C372" s="4">
        <f>IF('True_Odds_Calculator_3-way'!C373="","",'True_Odds_Calculator_3-way'!C373)</f>
        <v>2.64</v>
      </c>
      <c r="D372" s="4">
        <f t="shared" si="25"/>
        <v>2.8165909570084136E-2</v>
      </c>
      <c r="E372" s="4">
        <f t="shared" si="26"/>
        <v>3.1929294886833062</v>
      </c>
      <c r="F372" s="4">
        <f t="shared" si="27"/>
        <v>3.1505117702116521</v>
      </c>
      <c r="G372" s="4">
        <f t="shared" si="28"/>
        <v>2.707098135528728</v>
      </c>
      <c r="I372" s="4">
        <f t="shared" si="29"/>
        <v>1.0281659095700841</v>
      </c>
    </row>
    <row r="373" spans="1:9" x14ac:dyDescent="0.2">
      <c r="A373" s="4">
        <f>IF('True_Odds_Calculator_3-way'!A374="","",'True_Odds_Calculator_3-way'!A374)</f>
        <v>2.54</v>
      </c>
      <c r="B373" s="4">
        <f>IF('True_Odds_Calculator_3-way'!B374="","",'True_Odds_Calculator_3-way'!B374)</f>
        <v>3.11</v>
      </c>
      <c r="C373" s="4">
        <f>IF('True_Odds_Calculator_3-way'!C374="","",'True_Odds_Calculator_3-way'!C374)</f>
        <v>3.2</v>
      </c>
      <c r="D373" s="4">
        <f t="shared" si="25"/>
        <v>2.7744195761703505E-2</v>
      </c>
      <c r="E373" s="4">
        <f t="shared" si="26"/>
        <v>2.6011000635232495</v>
      </c>
      <c r="F373" s="4">
        <f t="shared" si="27"/>
        <v>3.2020970599611198</v>
      </c>
      <c r="G373" s="4">
        <f t="shared" si="28"/>
        <v>3.2975881945724819</v>
      </c>
      <c r="I373" s="4">
        <f t="shared" si="29"/>
        <v>1.0277441957617035</v>
      </c>
    </row>
    <row r="374" spans="1:9" x14ac:dyDescent="0.2">
      <c r="A374" s="4">
        <f>IF('True_Odds_Calculator_3-way'!A375="","",'True_Odds_Calculator_3-way'!A375)</f>
        <v>2.33</v>
      </c>
      <c r="B374" s="4">
        <f>IF('True_Odds_Calculator_3-way'!B375="","",'True_Odds_Calculator_3-way'!B375)</f>
        <v>3.12</v>
      </c>
      <c r="C374" s="4">
        <f>IF('True_Odds_Calculator_3-way'!C375="","",'True_Odds_Calculator_3-way'!C375)</f>
        <v>3.59</v>
      </c>
      <c r="D374" s="4">
        <f t="shared" si="25"/>
        <v>2.824890190246987E-2</v>
      </c>
      <c r="E374" s="4">
        <f t="shared" si="26"/>
        <v>2.3822668890378882</v>
      </c>
      <c r="F374" s="4">
        <f t="shared" si="27"/>
        <v>3.2144364726099384</v>
      </c>
      <c r="G374" s="4">
        <f t="shared" si="28"/>
        <v>3.7156042142861345</v>
      </c>
      <c r="I374" s="4">
        <f t="shared" si="29"/>
        <v>1.0282489019024699</v>
      </c>
    </row>
    <row r="375" spans="1:9" x14ac:dyDescent="0.2">
      <c r="A375" s="4">
        <f>IF('True_Odds_Calculator_3-way'!A376="","",'True_Odds_Calculator_3-way'!A376)</f>
        <v>1.99</v>
      </c>
      <c r="B375" s="4">
        <f>IF('True_Odds_Calculator_3-way'!B376="","",'True_Odds_Calculator_3-way'!B376)</f>
        <v>3.41</v>
      </c>
      <c r="C375" s="4">
        <f>IF('True_Odds_Calculator_3-way'!C376="","",'True_Odds_Calculator_3-way'!C376)</f>
        <v>4.3099999999999996</v>
      </c>
      <c r="D375" s="4">
        <f t="shared" si="25"/>
        <v>2.7786256263798492E-2</v>
      </c>
      <c r="E375" s="4">
        <f t="shared" si="26"/>
        <v>2.0273675258982902</v>
      </c>
      <c r="F375" s="4">
        <f t="shared" si="27"/>
        <v>3.521212973947498</v>
      </c>
      <c r="G375" s="4">
        <f t="shared" si="28"/>
        <v>4.4892073068809459</v>
      </c>
      <c r="I375" s="4">
        <f t="shared" si="29"/>
        <v>1.0277862562637985</v>
      </c>
    </row>
    <row r="376" spans="1:9" x14ac:dyDescent="0.2">
      <c r="A376" s="4">
        <f>IF('True_Odds_Calculator_3-way'!A377="","",'True_Odds_Calculator_3-way'!A377)</f>
        <v>2.4</v>
      </c>
      <c r="B376" s="4">
        <f>IF('True_Odds_Calculator_3-way'!B377="","",'True_Odds_Calculator_3-way'!B377)</f>
        <v>3.33</v>
      </c>
      <c r="C376" s="4">
        <f>IF('True_Odds_Calculator_3-way'!C377="","",'True_Odds_Calculator_3-way'!C377)</f>
        <v>3.21</v>
      </c>
      <c r="D376" s="4">
        <f t="shared" si="25"/>
        <v>2.8493446717745785E-2</v>
      </c>
      <c r="E376" s="4">
        <f t="shared" si="26"/>
        <v>2.4559835491171431</v>
      </c>
      <c r="F376" s="4">
        <f t="shared" si="27"/>
        <v>3.4387601637458887</v>
      </c>
      <c r="G376" s="4">
        <f t="shared" si="28"/>
        <v>3.3109440215581656</v>
      </c>
      <c r="I376" s="4">
        <f t="shared" si="29"/>
        <v>1.0284934467177458</v>
      </c>
    </row>
    <row r="377" spans="1:9" x14ac:dyDescent="0.2">
      <c r="A377" s="4">
        <f>IF('True_Odds_Calculator_3-way'!A378="","",'True_Odds_Calculator_3-way'!A378)</f>
        <v>2.86</v>
      </c>
      <c r="B377" s="4">
        <f>IF('True_Odds_Calculator_3-way'!B378="","",'True_Odds_Calculator_3-way'!B378)</f>
        <v>3.44</v>
      </c>
      <c r="C377" s="4">
        <f>IF('True_Odds_Calculator_3-way'!C378="","",'True_Odds_Calculator_3-way'!C378)</f>
        <v>2.5499999999999998</v>
      </c>
      <c r="D377" s="4">
        <f t="shared" si="25"/>
        <v>3.2504886814052281E-2</v>
      </c>
      <c r="E377" s="4">
        <f t="shared" si="26"/>
        <v>2.9514598133685115</v>
      </c>
      <c r="F377" s="4">
        <f t="shared" si="27"/>
        <v>3.5731805510190129</v>
      </c>
      <c r="G377" s="4">
        <f t="shared" si="28"/>
        <v>2.6224562469599006</v>
      </c>
      <c r="I377" s="4">
        <f t="shared" si="29"/>
        <v>1.0325048868140523</v>
      </c>
    </row>
    <row r="378" spans="1:9" x14ac:dyDescent="0.2">
      <c r="A378" s="4">
        <f>IF('True_Odds_Calculator_3-way'!A379="","",'True_Odds_Calculator_3-way'!A379)</f>
        <v>3.64</v>
      </c>
      <c r="B378" s="4">
        <f>IF('True_Odds_Calculator_3-way'!B379="","",'True_Odds_Calculator_3-way'!B379)</f>
        <v>3.56</v>
      </c>
      <c r="C378" s="4">
        <f>IF('True_Odds_Calculator_3-way'!C379="","",'True_Odds_Calculator_3-way'!C379)</f>
        <v>2.09</v>
      </c>
      <c r="D378" s="4">
        <f t="shared" si="25"/>
        <v>3.4093050651300194E-2</v>
      </c>
      <c r="E378" s="4">
        <f t="shared" si="26"/>
        <v>3.7970705102417739</v>
      </c>
      <c r="F378" s="4">
        <f t="shared" si="27"/>
        <v>3.7100998307903175</v>
      </c>
      <c r="G378" s="4">
        <f t="shared" si="28"/>
        <v>2.1408483421733049</v>
      </c>
      <c r="I378" s="4">
        <f t="shared" si="29"/>
        <v>1.0340930506513002</v>
      </c>
    </row>
    <row r="379" spans="1:9" x14ac:dyDescent="0.2">
      <c r="A379" s="4">
        <f>IF('True_Odds_Calculator_3-way'!A380="","",'True_Odds_Calculator_3-way'!A380)</f>
        <v>2.64</v>
      </c>
      <c r="B379" s="4">
        <f>IF('True_Odds_Calculator_3-way'!B380="","",'True_Odds_Calculator_3-way'!B380)</f>
        <v>3.13</v>
      </c>
      <c r="C379" s="4">
        <f>IF('True_Odds_Calculator_3-way'!C380="","",'True_Odds_Calculator_3-way'!C380)</f>
        <v>2.98</v>
      </c>
      <c r="D379" s="4">
        <f t="shared" si="25"/>
        <v>3.3847166477910307E-2</v>
      </c>
      <c r="E379" s="4">
        <f t="shared" si="26"/>
        <v>2.7210477865341498</v>
      </c>
      <c r="F379" s="4">
        <f t="shared" si="27"/>
        <v>3.2445786514978652</v>
      </c>
      <c r="G379" s="4">
        <f t="shared" si="28"/>
        <v>3.0836779353732169</v>
      </c>
      <c r="I379" s="4">
        <f t="shared" si="29"/>
        <v>1.0338471664779103</v>
      </c>
    </row>
    <row r="380" spans="1:9" x14ac:dyDescent="0.2">
      <c r="A380" s="4">
        <f>IF('True_Odds_Calculator_3-way'!A381="","",'True_Odds_Calculator_3-way'!A381)</f>
        <v>2.2400000000000002</v>
      </c>
      <c r="B380" s="4">
        <f>IF('True_Odds_Calculator_3-way'!B381="","",'True_Odds_Calculator_3-way'!B381)</f>
        <v>3.38</v>
      </c>
      <c r="C380" s="4">
        <f>IF('True_Odds_Calculator_3-way'!C381="","",'True_Odds_Calculator_3-way'!C381)</f>
        <v>3.43</v>
      </c>
      <c r="D380" s="4">
        <f t="shared" si="25"/>
        <v>3.3831749098625075E-2</v>
      </c>
      <c r="E380" s="4">
        <f t="shared" si="26"/>
        <v>2.2980511607470278</v>
      </c>
      <c r="F380" s="4">
        <f t="shared" si="27"/>
        <v>3.5139412645771397</v>
      </c>
      <c r="G380" s="4">
        <f t="shared" si="28"/>
        <v>3.5680142391468825</v>
      </c>
      <c r="I380" s="4">
        <f t="shared" si="29"/>
        <v>1.0338317490986251</v>
      </c>
    </row>
    <row r="381" spans="1:9" x14ac:dyDescent="0.2">
      <c r="A381" s="4">
        <f>IF('True_Odds_Calculator_3-way'!A382="","",'True_Odds_Calculator_3-way'!A382)</f>
        <v>2.31</v>
      </c>
      <c r="B381" s="4">
        <f>IF('True_Odds_Calculator_3-way'!B382="","",'True_Odds_Calculator_3-way'!B382)</f>
        <v>3.56</v>
      </c>
      <c r="C381" s="4">
        <f>IF('True_Odds_Calculator_3-way'!C382="","",'True_Odds_Calculator_3-way'!C382)</f>
        <v>3.13</v>
      </c>
      <c r="D381" s="4">
        <f t="shared" si="25"/>
        <v>3.3288127196301032E-2</v>
      </c>
      <c r="E381" s="4">
        <f t="shared" si="26"/>
        <v>2.3707671672423016</v>
      </c>
      <c r="F381" s="4">
        <f t="shared" si="27"/>
        <v>3.7064102891475632</v>
      </c>
      <c r="G381" s="4">
        <f t="shared" si="28"/>
        <v>3.2426181138733372</v>
      </c>
      <c r="I381" s="4">
        <f t="shared" si="29"/>
        <v>1.033288127196301</v>
      </c>
    </row>
    <row r="382" spans="1:9" x14ac:dyDescent="0.2">
      <c r="A382" s="4">
        <f>IF('True_Odds_Calculator_3-way'!A383="","",'True_Odds_Calculator_3-way'!A383)</f>
        <v>2.88</v>
      </c>
      <c r="B382" s="4">
        <f>IF('True_Odds_Calculator_3-way'!B383="","",'True_Odds_Calculator_3-way'!B383)</f>
        <v>3.32</v>
      </c>
      <c r="C382" s="4">
        <f>IF('True_Odds_Calculator_3-way'!C383="","",'True_Odds_Calculator_3-way'!C383)</f>
        <v>2.6</v>
      </c>
      <c r="D382" s="4">
        <f t="shared" si="25"/>
        <v>3.3042426114715306E-2</v>
      </c>
      <c r="E382" s="4">
        <f t="shared" si="26"/>
        <v>2.9743485030245802</v>
      </c>
      <c r="F382" s="4">
        <f t="shared" si="27"/>
        <v>3.446010083834814</v>
      </c>
      <c r="G382" s="4">
        <f t="shared" si="28"/>
        <v>2.6766506264858227</v>
      </c>
      <c r="I382" s="4">
        <f t="shared" si="29"/>
        <v>1.0330424261147153</v>
      </c>
    </row>
    <row r="383" spans="1:9" x14ac:dyDescent="0.2">
      <c r="A383" s="4">
        <f>IF('True_Odds_Calculator_3-way'!A384="","",'True_Odds_Calculator_3-way'!A384)</f>
        <v>1.32</v>
      </c>
      <c r="B383" s="4">
        <f>IF('True_Odds_Calculator_3-way'!B384="","",'True_Odds_Calculator_3-way'!B384)</f>
        <v>5.47</v>
      </c>
      <c r="C383" s="4">
        <f>IF('True_Odds_Calculator_3-way'!C384="","",'True_Odds_Calculator_3-way'!C384)</f>
        <v>10.37</v>
      </c>
      <c r="D383" s="4">
        <f t="shared" si="25"/>
        <v>3.6823129494825135E-2</v>
      </c>
      <c r="E383" s="4">
        <f t="shared" si="26"/>
        <v>1.3417390942631819</v>
      </c>
      <c r="F383" s="4">
        <f t="shared" si="27"/>
        <v>5.8636932897233498</v>
      </c>
      <c r="G383" s="4">
        <f t="shared" si="28"/>
        <v>11.882462634457971</v>
      </c>
      <c r="I383" s="4">
        <f t="shared" si="29"/>
        <v>1.0368231294948251</v>
      </c>
    </row>
    <row r="384" spans="1:9" x14ac:dyDescent="0.2">
      <c r="A384" s="4">
        <f>IF('True_Odds_Calculator_3-way'!A385="","",'True_Odds_Calculator_3-way'!A385)</f>
        <v>2.12</v>
      </c>
      <c r="B384" s="4">
        <f>IF('True_Odds_Calculator_3-way'!B385="","",'True_Odds_Calculator_3-way'!B385)</f>
        <v>3.36</v>
      </c>
      <c r="C384" s="4">
        <f>IF('True_Odds_Calculator_3-way'!C385="","",'True_Odds_Calculator_3-way'!C385)</f>
        <v>3.78</v>
      </c>
      <c r="D384" s="4">
        <f t="shared" si="25"/>
        <v>3.3867425376859384E-2</v>
      </c>
      <c r="E384" s="4">
        <f t="shared" si="26"/>
        <v>2.1719820031440293</v>
      </c>
      <c r="F384" s="4">
        <f t="shared" si="27"/>
        <v>3.4924748678017319</v>
      </c>
      <c r="G384" s="4">
        <f t="shared" si="28"/>
        <v>3.9484939066452061</v>
      </c>
      <c r="I384" s="4">
        <f t="shared" si="29"/>
        <v>1.0338674253768594</v>
      </c>
    </row>
    <row r="385" spans="1:9" x14ac:dyDescent="0.2">
      <c r="A385" s="4">
        <f>IF('True_Odds_Calculator_3-way'!A386="","",'True_Odds_Calculator_3-way'!A386)</f>
        <v>2.78</v>
      </c>
      <c r="B385" s="4">
        <f>IF('True_Odds_Calculator_3-way'!B386="","",'True_Odds_Calculator_3-way'!B386)</f>
        <v>3.36</v>
      </c>
      <c r="C385" s="4">
        <f>IF('True_Odds_Calculator_3-way'!C386="","",'True_Odds_Calculator_3-way'!C386)</f>
        <v>2.66</v>
      </c>
      <c r="D385" s="4">
        <f t="shared" si="25"/>
        <v>3.3271127458935013E-2</v>
      </c>
      <c r="E385" s="4">
        <f t="shared" si="26"/>
        <v>2.8684374986531274</v>
      </c>
      <c r="F385" s="4">
        <f t="shared" si="27"/>
        <v>3.4900521253946111</v>
      </c>
      <c r="G385" s="4">
        <f t="shared" si="28"/>
        <v>2.7408563580279957</v>
      </c>
      <c r="I385" s="4">
        <f t="shared" si="29"/>
        <v>1.033271127458935</v>
      </c>
    </row>
    <row r="386" spans="1:9" x14ac:dyDescent="0.2">
      <c r="A386" s="4">
        <f>IF('True_Odds_Calculator_3-way'!A387="","",'True_Odds_Calculator_3-way'!A387)</f>
        <v>2.9</v>
      </c>
      <c r="B386" s="4">
        <f>IF('True_Odds_Calculator_3-way'!B387="","",'True_Odds_Calculator_3-way'!B387)</f>
        <v>3.36</v>
      </c>
      <c r="C386" s="4">
        <f>IF('True_Odds_Calculator_3-way'!C387="","",'True_Odds_Calculator_3-way'!C387)</f>
        <v>2.57</v>
      </c>
      <c r="D386" s="4">
        <f t="shared" si="25"/>
        <v>3.1551692191702951E-2</v>
      </c>
      <c r="E386" s="4">
        <f t="shared" si="26"/>
        <v>2.9912324988413519</v>
      </c>
      <c r="F386" s="4">
        <f t="shared" si="27"/>
        <v>3.483084888969664</v>
      </c>
      <c r="G386" s="4">
        <f t="shared" si="28"/>
        <v>2.641395013269165</v>
      </c>
      <c r="I386" s="4">
        <f t="shared" si="29"/>
        <v>1.031551692191703</v>
      </c>
    </row>
    <row r="387" spans="1:9" x14ac:dyDescent="0.2">
      <c r="A387" s="4">
        <f>IF('True_Odds_Calculator_3-way'!A388="","",'True_Odds_Calculator_3-way'!A388)</f>
        <v>2</v>
      </c>
      <c r="B387" s="4">
        <f>IF('True_Odds_Calculator_3-way'!B388="","",'True_Odds_Calculator_3-way'!B388)</f>
        <v>3.39</v>
      </c>
      <c r="C387" s="4">
        <f>IF('True_Odds_Calculator_3-way'!C388="","",'True_Odds_Calculator_3-way'!C388)</f>
        <v>4.16</v>
      </c>
      <c r="D387" s="4">
        <f t="shared" ref="D387:D450" si="30">IF(A387="","",((1/A387)+(1/B387)+(1/C387))-1)</f>
        <v>3.5369866122078486E-2</v>
      </c>
      <c r="E387" s="4">
        <f t="shared" ref="E387:E450" si="31">IF(A387="","",(3*A387)/(3-($D387*A387)))</f>
        <v>2.0482987005441835</v>
      </c>
      <c r="F387" s="4">
        <f t="shared" ref="F387:F450" si="32">IF(B387="","",(3*B387)/(3-($D387*B387)))</f>
        <v>3.5311321069675823</v>
      </c>
      <c r="G387" s="4">
        <f t="shared" ref="G387:G450" si="33">IF(C387="","",(3*C387)/(3-($D387*C387)))</f>
        <v>4.3745553809248081</v>
      </c>
      <c r="I387" s="4">
        <f t="shared" ref="I387:I450" si="34">IF(A387="","",D387+1)</f>
        <v>1.0353698661220785</v>
      </c>
    </row>
    <row r="388" spans="1:9" x14ac:dyDescent="0.2">
      <c r="A388" s="4">
        <f>IF('True_Odds_Calculator_3-way'!A389="","",'True_Odds_Calculator_3-way'!A389)</f>
        <v>1.46</v>
      </c>
      <c r="B388" s="4">
        <f>IF('True_Odds_Calculator_3-way'!B389="","",'True_Odds_Calculator_3-way'!B389)</f>
        <v>4.5999999999999996</v>
      </c>
      <c r="C388" s="4">
        <f>IF('True_Odds_Calculator_3-way'!C389="","",'True_Odds_Calculator_3-way'!C389)</f>
        <v>7.42</v>
      </c>
      <c r="D388" s="4">
        <f t="shared" si="30"/>
        <v>3.709370068501161E-2</v>
      </c>
      <c r="E388" s="4">
        <f t="shared" si="31"/>
        <v>1.4868408489836447</v>
      </c>
      <c r="F388" s="4">
        <f t="shared" si="32"/>
        <v>4.8774126361451051</v>
      </c>
      <c r="G388" s="4">
        <f t="shared" si="33"/>
        <v>8.1695126429545653</v>
      </c>
      <c r="I388" s="4">
        <f t="shared" si="34"/>
        <v>1.0370937006850116</v>
      </c>
    </row>
    <row r="389" spans="1:9" x14ac:dyDescent="0.2">
      <c r="A389" s="4">
        <f>IF('True_Odds_Calculator_3-way'!A390="","",'True_Odds_Calculator_3-way'!A390)</f>
        <v>2.23</v>
      </c>
      <c r="B389" s="4">
        <f>IF('True_Odds_Calculator_3-way'!B390="","",'True_Odds_Calculator_3-way'!B390)</f>
        <v>3.47</v>
      </c>
      <c r="C389" s="4">
        <f>IF('True_Odds_Calculator_3-way'!C390="","",'True_Odds_Calculator_3-way'!C390)</f>
        <v>3.36</v>
      </c>
      <c r="D389" s="4">
        <f t="shared" si="30"/>
        <v>3.4233978932936004E-2</v>
      </c>
      <c r="E389" s="4">
        <f t="shared" si="31"/>
        <v>2.2882291569734794</v>
      </c>
      <c r="F389" s="4">
        <f t="shared" si="32"/>
        <v>3.613067735343507</v>
      </c>
      <c r="G389" s="4">
        <f t="shared" si="33"/>
        <v>3.4939658351271996</v>
      </c>
      <c r="I389" s="4">
        <f t="shared" si="34"/>
        <v>1.034233978932936</v>
      </c>
    </row>
    <row r="390" spans="1:9" x14ac:dyDescent="0.2">
      <c r="A390" s="4">
        <f>IF('True_Odds_Calculator_3-way'!A391="","",'True_Odds_Calculator_3-way'!A391)</f>
        <v>3.03</v>
      </c>
      <c r="B390" s="4">
        <f>IF('True_Odds_Calculator_3-way'!B391="","",'True_Odds_Calculator_3-way'!B391)</f>
        <v>3.22</v>
      </c>
      <c r="C390" s="4">
        <f>IF('True_Odds_Calculator_3-way'!C391="","",'True_Odds_Calculator_3-way'!C391)</f>
        <v>2.5499999999999998</v>
      </c>
      <c r="D390" s="4">
        <f t="shared" si="30"/>
        <v>3.2748872256608053E-2</v>
      </c>
      <c r="E390" s="4">
        <f t="shared" si="31"/>
        <v>3.1336497296398593</v>
      </c>
      <c r="F390" s="4">
        <f t="shared" si="32"/>
        <v>3.3373078950651309</v>
      </c>
      <c r="G390" s="4">
        <f t="shared" si="33"/>
        <v>2.6230156847488821</v>
      </c>
      <c r="I390" s="4">
        <f t="shared" si="34"/>
        <v>1.0327488722566081</v>
      </c>
    </row>
    <row r="391" spans="1:9" x14ac:dyDescent="0.2">
      <c r="A391" s="4">
        <f>IF('True_Odds_Calculator_3-way'!A392="","",'True_Odds_Calculator_3-way'!A392)</f>
        <v>2.52</v>
      </c>
      <c r="B391" s="4">
        <f>IF('True_Odds_Calculator_3-way'!B392="","",'True_Odds_Calculator_3-way'!B392)</f>
        <v>3.2</v>
      </c>
      <c r="C391" s="4">
        <f>IF('True_Odds_Calculator_3-way'!C392="","",'True_Odds_Calculator_3-way'!C392)</f>
        <v>3.08</v>
      </c>
      <c r="D391" s="4">
        <f t="shared" si="30"/>
        <v>3.400072150072142E-2</v>
      </c>
      <c r="E391" s="4">
        <f t="shared" si="31"/>
        <v>2.594088746783124</v>
      </c>
      <c r="F391" s="4">
        <f t="shared" si="32"/>
        <v>3.3204232381712919</v>
      </c>
      <c r="G391" s="4">
        <f t="shared" si="33"/>
        <v>3.1914036265950303</v>
      </c>
      <c r="I391" s="4">
        <f t="shared" si="34"/>
        <v>1.0340007215007214</v>
      </c>
    </row>
    <row r="392" spans="1:9" x14ac:dyDescent="0.2">
      <c r="A392" s="4">
        <f>IF('True_Odds_Calculator_3-way'!A393="","",'True_Odds_Calculator_3-way'!A393)</f>
        <v>2.2200000000000002</v>
      </c>
      <c r="B392" s="4">
        <f>IF('True_Odds_Calculator_3-way'!B393="","",'True_Odds_Calculator_3-way'!B393)</f>
        <v>3.07</v>
      </c>
      <c r="C392" s="4">
        <f>IF('True_Odds_Calculator_3-way'!C393="","",'True_Odds_Calculator_3-way'!C393)</f>
        <v>3.87</v>
      </c>
      <c r="D392" s="4">
        <f t="shared" si="30"/>
        <v>3.4581282289789073E-2</v>
      </c>
      <c r="E392" s="4">
        <f t="shared" si="31"/>
        <v>2.278302089701997</v>
      </c>
      <c r="F392" s="4">
        <f t="shared" si="32"/>
        <v>3.1826273872784179</v>
      </c>
      <c r="G392" s="4">
        <f t="shared" si="33"/>
        <v>4.0507011892742613</v>
      </c>
      <c r="I392" s="4">
        <f t="shared" si="34"/>
        <v>1.0345812822897891</v>
      </c>
    </row>
    <row r="393" spans="1:9" x14ac:dyDescent="0.2">
      <c r="A393" s="4">
        <f>IF('True_Odds_Calculator_3-way'!A394="","",'True_Odds_Calculator_3-way'!A394)</f>
        <v>1.65</v>
      </c>
      <c r="B393" s="4">
        <f>IF('True_Odds_Calculator_3-way'!B394="","",'True_Odds_Calculator_3-way'!B394)</f>
        <v>3.81</v>
      </c>
      <c r="C393" s="4">
        <f>IF('True_Odds_Calculator_3-way'!C394="","",'True_Odds_Calculator_3-way'!C394)</f>
        <v>5.92</v>
      </c>
      <c r="D393" s="4">
        <f t="shared" si="30"/>
        <v>3.7446716580574746E-2</v>
      </c>
      <c r="E393" s="4">
        <f t="shared" si="31"/>
        <v>1.6846975146962559</v>
      </c>
      <c r="F393" s="4">
        <f t="shared" si="32"/>
        <v>4.0002407706380199</v>
      </c>
      <c r="G393" s="4">
        <f t="shared" si="33"/>
        <v>6.3923627094655391</v>
      </c>
      <c r="I393" s="4">
        <f t="shared" si="34"/>
        <v>1.0374467165805747</v>
      </c>
    </row>
    <row r="394" spans="1:9" x14ac:dyDescent="0.2">
      <c r="A394" s="4">
        <f>IF('True_Odds_Calculator_3-way'!A395="","",'True_Odds_Calculator_3-way'!A395)</f>
        <v>3.91</v>
      </c>
      <c r="B394" s="4">
        <f>IF('True_Odds_Calculator_3-way'!B395="","",'True_Odds_Calculator_3-way'!B395)</f>
        <v>3.53</v>
      </c>
      <c r="C394" s="4">
        <f>IF('True_Odds_Calculator_3-way'!C395="","",'True_Odds_Calculator_3-way'!C395)</f>
        <v>2.02</v>
      </c>
      <c r="D394" s="4">
        <f t="shared" si="30"/>
        <v>3.4090099633989901E-2</v>
      </c>
      <c r="E394" s="4">
        <f t="shared" si="31"/>
        <v>4.0918018803654128</v>
      </c>
      <c r="F394" s="4">
        <f t="shared" si="32"/>
        <v>3.6775149966061602</v>
      </c>
      <c r="G394" s="4">
        <f t="shared" si="33"/>
        <v>2.067456394958668</v>
      </c>
      <c r="I394" s="4">
        <f t="shared" si="34"/>
        <v>1.0340900996339899</v>
      </c>
    </row>
    <row r="395" spans="1:9" x14ac:dyDescent="0.2">
      <c r="A395" s="4">
        <f>IF('True_Odds_Calculator_3-way'!A396="","",'True_Odds_Calculator_3-way'!A396)</f>
        <v>1.87</v>
      </c>
      <c r="B395" s="4">
        <f>IF('True_Odds_Calculator_3-way'!B396="","",'True_Odds_Calculator_3-way'!B396)</f>
        <v>3.64</v>
      </c>
      <c r="C395" s="4">
        <f>IF('True_Odds_Calculator_3-way'!C396="","",'True_Odds_Calculator_3-way'!C396)</f>
        <v>4.43</v>
      </c>
      <c r="D395" s="4">
        <f t="shared" si="30"/>
        <v>3.5218267325556996E-2</v>
      </c>
      <c r="E395" s="4">
        <f t="shared" si="31"/>
        <v>1.9119730080283006</v>
      </c>
      <c r="F395" s="4">
        <f t="shared" si="32"/>
        <v>3.8024859182245683</v>
      </c>
      <c r="G395" s="4">
        <f t="shared" si="33"/>
        <v>4.6730235891103513</v>
      </c>
      <c r="I395" s="4">
        <f t="shared" si="34"/>
        <v>1.035218267325557</v>
      </c>
    </row>
    <row r="396" spans="1:9" x14ac:dyDescent="0.2">
      <c r="A396" s="4">
        <f>IF('True_Odds_Calculator_3-way'!A397="","",'True_Odds_Calculator_3-way'!A397)</f>
        <v>3.23</v>
      </c>
      <c r="B396" s="4">
        <f>IF('True_Odds_Calculator_3-way'!B397="","",'True_Odds_Calculator_3-way'!B397)</f>
        <v>3.25</v>
      </c>
      <c r="C396" s="4">
        <f>IF('True_Odds_Calculator_3-way'!C397="","",'True_Odds_Calculator_3-way'!C397)</f>
        <v>2.4</v>
      </c>
      <c r="D396" s="4">
        <f t="shared" si="30"/>
        <v>3.3956497578788714E-2</v>
      </c>
      <c r="E396" s="4">
        <f t="shared" si="31"/>
        <v>3.3525693628157649</v>
      </c>
      <c r="F396" s="4">
        <f t="shared" si="32"/>
        <v>3.3741211133680058</v>
      </c>
      <c r="G396" s="4">
        <f t="shared" si="33"/>
        <v>2.4670170055814866</v>
      </c>
      <c r="I396" s="4">
        <f t="shared" si="34"/>
        <v>1.0339564975787887</v>
      </c>
    </row>
    <row r="397" spans="1:9" x14ac:dyDescent="0.2">
      <c r="A397" s="4">
        <f>IF('True_Odds_Calculator_3-way'!A398="","",'True_Odds_Calculator_3-way'!A398)</f>
        <v>2.99</v>
      </c>
      <c r="B397" s="4">
        <f>IF('True_Odds_Calculator_3-way'!B398="","",'True_Odds_Calculator_3-way'!B398)</f>
        <v>3.6</v>
      </c>
      <c r="C397" s="4">
        <f>IF('True_Odds_Calculator_3-way'!C398="","",'True_Odds_Calculator_3-way'!C398)</f>
        <v>2.37</v>
      </c>
      <c r="D397" s="4">
        <f t="shared" si="30"/>
        <v>3.4166866582936883E-2</v>
      </c>
      <c r="E397" s="4">
        <f t="shared" si="31"/>
        <v>3.0954078524921553</v>
      </c>
      <c r="F397" s="4">
        <f t="shared" si="32"/>
        <v>3.7539112623165032</v>
      </c>
      <c r="G397" s="4">
        <f t="shared" si="33"/>
        <v>2.4357452074099673</v>
      </c>
      <c r="I397" s="4">
        <f t="shared" si="34"/>
        <v>1.0341668665829369</v>
      </c>
    </row>
    <row r="398" spans="1:9" x14ac:dyDescent="0.2">
      <c r="A398" s="4">
        <f>IF('True_Odds_Calculator_3-way'!A399="","",'True_Odds_Calculator_3-way'!A399)</f>
        <v>1.95</v>
      </c>
      <c r="B398" s="4">
        <f>IF('True_Odds_Calculator_3-way'!B399="","",'True_Odds_Calculator_3-way'!B399)</f>
        <v>3.43</v>
      </c>
      <c r="C398" s="4">
        <f>IF('True_Odds_Calculator_3-way'!C399="","",'True_Odds_Calculator_3-way'!C399)</f>
        <v>4.32</v>
      </c>
      <c r="D398" s="4">
        <f t="shared" si="30"/>
        <v>3.5847183806367422E-2</v>
      </c>
      <c r="E398" s="4">
        <f t="shared" si="31"/>
        <v>1.9965202586451118</v>
      </c>
      <c r="F398" s="4">
        <f t="shared" si="32"/>
        <v>3.5765874381401059</v>
      </c>
      <c r="G398" s="4">
        <f t="shared" si="33"/>
        <v>4.5551358611687398</v>
      </c>
      <c r="I398" s="4">
        <f t="shared" si="34"/>
        <v>1.0358471838063674</v>
      </c>
    </row>
    <row r="399" spans="1:9" x14ac:dyDescent="0.2">
      <c r="A399" s="4">
        <f>IF('True_Odds_Calculator_3-way'!A400="","",'True_Odds_Calculator_3-way'!A400)</f>
        <v>3.14</v>
      </c>
      <c r="B399" s="4">
        <f>IF('True_Odds_Calculator_3-way'!B400="","",'True_Odds_Calculator_3-way'!B400)</f>
        <v>3.16</v>
      </c>
      <c r="C399" s="4">
        <f>IF('True_Odds_Calculator_3-way'!C400="","",'True_Odds_Calculator_3-way'!C400)</f>
        <v>2.5099999999999998</v>
      </c>
      <c r="D399" s="4">
        <f t="shared" si="30"/>
        <v>3.3333408284141441E-2</v>
      </c>
      <c r="E399" s="4">
        <f t="shared" si="31"/>
        <v>3.2535116621112539</v>
      </c>
      <c r="F399" s="4">
        <f t="shared" si="32"/>
        <v>3.2749887525322143</v>
      </c>
      <c r="G399" s="4">
        <f t="shared" si="33"/>
        <v>2.5820095390597175</v>
      </c>
      <c r="I399" s="4">
        <f t="shared" si="34"/>
        <v>1.0333334082841414</v>
      </c>
    </row>
    <row r="400" spans="1:9" x14ac:dyDescent="0.2">
      <c r="A400" s="4">
        <f>IF('True_Odds_Calculator_3-way'!A401="","",'True_Odds_Calculator_3-way'!A401)</f>
        <v>2.5499999999999998</v>
      </c>
      <c r="B400" s="4">
        <f>IF('True_Odds_Calculator_3-way'!B401="","",'True_Odds_Calculator_3-way'!B401)</f>
        <v>3.11</v>
      </c>
      <c r="C400" s="4">
        <f>IF('True_Odds_Calculator_3-way'!C401="","",'True_Odds_Calculator_3-way'!C401)</f>
        <v>3.13</v>
      </c>
      <c r="D400" s="4">
        <f t="shared" si="30"/>
        <v>3.3189088996600447E-2</v>
      </c>
      <c r="E400" s="4">
        <f t="shared" si="31"/>
        <v>2.6240256682170462</v>
      </c>
      <c r="F400" s="4">
        <f t="shared" si="32"/>
        <v>3.220815447998576</v>
      </c>
      <c r="G400" s="4">
        <f t="shared" si="33"/>
        <v>3.2422710362590195</v>
      </c>
      <c r="I400" s="4">
        <f t="shared" si="34"/>
        <v>1.0331890889966004</v>
      </c>
    </row>
    <row r="401" spans="1:9" x14ac:dyDescent="0.2">
      <c r="A401" s="4">
        <f>IF('True_Odds_Calculator_3-way'!A402="","",'True_Odds_Calculator_3-way'!A402)</f>
        <v>2.5499999999999998</v>
      </c>
      <c r="B401" s="4">
        <f>IF('True_Odds_Calculator_3-way'!B402="","",'True_Odds_Calculator_3-way'!B402)</f>
        <v>3.02</v>
      </c>
      <c r="C401" s="4">
        <f>IF('True_Odds_Calculator_3-way'!C402="","",'True_Odds_Calculator_3-way'!C402)</f>
        <v>3.07</v>
      </c>
      <c r="D401" s="4">
        <f t="shared" si="30"/>
        <v>4.9015589582468877E-2</v>
      </c>
      <c r="E401" s="4">
        <f t="shared" si="31"/>
        <v>2.6608600818521744</v>
      </c>
      <c r="F401" s="4">
        <f t="shared" si="32"/>
        <v>3.1767482566813596</v>
      </c>
      <c r="G401" s="4">
        <f t="shared" si="33"/>
        <v>3.2321208776636339</v>
      </c>
      <c r="I401" s="4">
        <f t="shared" si="34"/>
        <v>1.0490155895824689</v>
      </c>
    </row>
    <row r="402" spans="1:9" x14ac:dyDescent="0.2">
      <c r="A402" s="4">
        <f>IF('True_Odds_Calculator_3-way'!A403="","",'True_Odds_Calculator_3-way'!A403)</f>
        <v>3.04</v>
      </c>
      <c r="B402" s="4">
        <f>IF('True_Odds_Calculator_3-way'!B403="","",'True_Odds_Calculator_3-way'!B403)</f>
        <v>3.18</v>
      </c>
      <c r="C402" s="4">
        <f>IF('True_Odds_Calculator_3-way'!C403="","",'True_Odds_Calculator_3-way'!C403)</f>
        <v>2.4900000000000002</v>
      </c>
      <c r="D402" s="4">
        <f t="shared" si="30"/>
        <v>4.5019202928895163E-2</v>
      </c>
      <c r="E402" s="4">
        <f t="shared" si="31"/>
        <v>3.1853122201261455</v>
      </c>
      <c r="F402" s="4">
        <f t="shared" si="32"/>
        <v>3.3393552167644973</v>
      </c>
      <c r="G402" s="4">
        <f t="shared" si="33"/>
        <v>2.5866527057452116</v>
      </c>
      <c r="I402" s="4">
        <f t="shared" si="34"/>
        <v>1.0450192029288952</v>
      </c>
    </row>
    <row r="403" spans="1:9" x14ac:dyDescent="0.2">
      <c r="A403" s="4">
        <f>IF('True_Odds_Calculator_3-way'!A404="","",'True_Odds_Calculator_3-way'!A404)</f>
        <v>2.04</v>
      </c>
      <c r="B403" s="4">
        <f>IF('True_Odds_Calculator_3-way'!B404="","",'True_Odds_Calculator_3-way'!B404)</f>
        <v>3.53</v>
      </c>
      <c r="C403" s="4">
        <f>IF('True_Odds_Calculator_3-way'!C404="","",'True_Odds_Calculator_3-way'!C404)</f>
        <v>3.59</v>
      </c>
      <c r="D403" s="4">
        <f t="shared" si="30"/>
        <v>5.2033729444968646E-2</v>
      </c>
      <c r="E403" s="4">
        <f t="shared" si="31"/>
        <v>2.1148288540412445</v>
      </c>
      <c r="F403" s="4">
        <f t="shared" si="32"/>
        <v>3.7602248622198187</v>
      </c>
      <c r="G403" s="4">
        <f t="shared" si="33"/>
        <v>3.8283819735489577</v>
      </c>
      <c r="I403" s="4">
        <f t="shared" si="34"/>
        <v>1.0520337294449686</v>
      </c>
    </row>
    <row r="404" spans="1:9" x14ac:dyDescent="0.2">
      <c r="A404" s="4">
        <f>IF('True_Odds_Calculator_3-way'!A405="","",'True_Odds_Calculator_3-way'!A405)</f>
        <v>2.16</v>
      </c>
      <c r="B404" s="4">
        <f>IF('True_Odds_Calculator_3-way'!B405="","",'True_Odds_Calculator_3-way'!B405)</f>
        <v>3.18</v>
      </c>
      <c r="C404" s="4">
        <f>IF('True_Odds_Calculator_3-way'!C405="","",'True_Odds_Calculator_3-way'!C405)</f>
        <v>3.74</v>
      </c>
      <c r="D404" s="4">
        <f t="shared" si="30"/>
        <v>4.4808050912379382E-2</v>
      </c>
      <c r="E404" s="4">
        <f t="shared" si="31"/>
        <v>2.2320086078427011</v>
      </c>
      <c r="F404" s="4">
        <f t="shared" si="32"/>
        <v>3.3385705285089591</v>
      </c>
      <c r="G404" s="4">
        <f t="shared" si="33"/>
        <v>3.9612798807852578</v>
      </c>
      <c r="I404" s="4">
        <f t="shared" si="34"/>
        <v>1.0448080509123794</v>
      </c>
    </row>
    <row r="405" spans="1:9" x14ac:dyDescent="0.2">
      <c r="A405" s="4">
        <f>IF('True_Odds_Calculator_3-way'!A406="","",'True_Odds_Calculator_3-way'!A406)</f>
        <v>5.12</v>
      </c>
      <c r="B405" s="4">
        <f>IF('True_Odds_Calculator_3-way'!B406="","",'True_Odds_Calculator_3-way'!B406)</f>
        <v>3.9</v>
      </c>
      <c r="C405" s="4">
        <f>IF('True_Odds_Calculator_3-way'!C406="","",'True_Odds_Calculator_3-way'!C406)</f>
        <v>1.66</v>
      </c>
      <c r="D405" s="4">
        <f t="shared" si="30"/>
        <v>5.4132394964473418E-2</v>
      </c>
      <c r="E405" s="4">
        <f t="shared" si="31"/>
        <v>5.64116435061222</v>
      </c>
      <c r="F405" s="4">
        <f t="shared" si="32"/>
        <v>4.1952269896824408</v>
      </c>
      <c r="G405" s="4">
        <f t="shared" si="33"/>
        <v>1.7112577456974465</v>
      </c>
      <c r="I405" s="4">
        <f t="shared" si="34"/>
        <v>1.0541323949644734</v>
      </c>
    </row>
    <row r="406" spans="1:9" x14ac:dyDescent="0.2">
      <c r="A406" s="4">
        <f>IF('True_Odds_Calculator_3-way'!A407="","",'True_Odds_Calculator_3-way'!A407)</f>
        <v>1.89</v>
      </c>
      <c r="B406" s="4">
        <f>IF('True_Odds_Calculator_3-way'!B407="","",'True_Odds_Calculator_3-way'!B407)</f>
        <v>3.49</v>
      </c>
      <c r="C406" s="4">
        <f>IF('True_Odds_Calculator_3-way'!C407="","",'True_Odds_Calculator_3-way'!C407)</f>
        <v>4.2300000000000004</v>
      </c>
      <c r="D406" s="4">
        <f t="shared" si="30"/>
        <v>5.2040099775270132E-2</v>
      </c>
      <c r="E406" s="4">
        <f t="shared" si="31"/>
        <v>1.9540645188942605</v>
      </c>
      <c r="F406" s="4">
        <f t="shared" si="32"/>
        <v>3.7148999807075263</v>
      </c>
      <c r="G406" s="4">
        <f t="shared" si="33"/>
        <v>4.5649610502182476</v>
      </c>
      <c r="I406" s="4">
        <f t="shared" si="34"/>
        <v>1.0520400997752701</v>
      </c>
    </row>
    <row r="407" spans="1:9" x14ac:dyDescent="0.2">
      <c r="A407" s="4">
        <f>IF('True_Odds_Calculator_3-way'!A408="","",'True_Odds_Calculator_3-way'!A408)</f>
        <v>1.57</v>
      </c>
      <c r="B407" s="4">
        <f>IF('True_Odds_Calculator_3-way'!B408="","",'True_Odds_Calculator_3-way'!B408)</f>
        <v>3.89</v>
      </c>
      <c r="C407" s="4">
        <f>IF('True_Odds_Calculator_3-way'!C408="","",'True_Odds_Calculator_3-way'!C408)</f>
        <v>6.15</v>
      </c>
      <c r="D407" s="4">
        <f t="shared" si="30"/>
        <v>5.6613709915855681E-2</v>
      </c>
      <c r="E407" s="4">
        <f t="shared" si="31"/>
        <v>1.6179359499179364</v>
      </c>
      <c r="F407" s="4">
        <f t="shared" si="32"/>
        <v>4.1981850287787728</v>
      </c>
      <c r="G407" s="4">
        <f t="shared" si="33"/>
        <v>6.9574708892812476</v>
      </c>
      <c r="I407" s="4">
        <f t="shared" si="34"/>
        <v>1.0566137099158557</v>
      </c>
    </row>
    <row r="408" spans="1:9" x14ac:dyDescent="0.2">
      <c r="A408" s="4">
        <f>IF('True_Odds_Calculator_3-way'!A409="","",'True_Odds_Calculator_3-way'!A409)</f>
        <v>4.8</v>
      </c>
      <c r="B408" s="4">
        <f>IF('True_Odds_Calculator_3-way'!B409="","",'True_Odds_Calculator_3-way'!B409)</f>
        <v>3.82</v>
      </c>
      <c r="C408" s="4">
        <f>IF('True_Odds_Calculator_3-way'!C409="","",'True_Odds_Calculator_3-way'!C409)</f>
        <v>1.71</v>
      </c>
      <c r="D408" s="4">
        <f t="shared" si="30"/>
        <v>5.4908759682802177E-2</v>
      </c>
      <c r="E408" s="4">
        <f t="shared" si="31"/>
        <v>5.2623155520348019</v>
      </c>
      <c r="F408" s="4">
        <f t="shared" si="32"/>
        <v>4.1071610087344714</v>
      </c>
      <c r="G408" s="4">
        <f t="shared" si="33"/>
        <v>1.7652487428302479</v>
      </c>
      <c r="I408" s="4">
        <f t="shared" si="34"/>
        <v>1.0549087596828022</v>
      </c>
    </row>
    <row r="409" spans="1:9" x14ac:dyDescent="0.2">
      <c r="A409" s="4">
        <f>IF('True_Odds_Calculator_3-way'!A410="","",'True_Odds_Calculator_3-way'!A410)</f>
        <v>2.4</v>
      </c>
      <c r="B409" s="4">
        <f>IF('True_Odds_Calculator_3-way'!B410="","",'True_Odds_Calculator_3-way'!B410)</f>
        <v>2.88</v>
      </c>
      <c r="C409" s="4">
        <f>IF('True_Odds_Calculator_3-way'!C410="","",'True_Odds_Calculator_3-way'!C410)</f>
        <v>3.7</v>
      </c>
      <c r="D409" s="4">
        <f t="shared" si="30"/>
        <v>3.4159159159159014E-2</v>
      </c>
      <c r="E409" s="4">
        <f t="shared" si="31"/>
        <v>2.467428218585983</v>
      </c>
      <c r="F409" s="4">
        <f t="shared" si="32"/>
        <v>2.9776453055141574</v>
      </c>
      <c r="G409" s="4">
        <f t="shared" si="33"/>
        <v>3.8627356210729817</v>
      </c>
      <c r="I409" s="4">
        <f t="shared" si="34"/>
        <v>1.034159159159159</v>
      </c>
    </row>
    <row r="410" spans="1:9" x14ac:dyDescent="0.2">
      <c r="A410" s="4">
        <f>IF('True_Odds_Calculator_3-way'!A411="","",'True_Odds_Calculator_3-way'!A411)</f>
        <v>3.2</v>
      </c>
      <c r="B410" s="4">
        <f>IF('True_Odds_Calculator_3-way'!B411="","",'True_Odds_Calculator_3-way'!B411)</f>
        <v>3.09</v>
      </c>
      <c r="C410" s="4">
        <f>IF('True_Odds_Calculator_3-way'!C411="","",'True_Odds_Calculator_3-way'!C411)</f>
        <v>2.52</v>
      </c>
      <c r="D410" s="4">
        <f t="shared" si="30"/>
        <v>3.2949992294652564E-2</v>
      </c>
      <c r="E410" s="4">
        <f t="shared" si="31"/>
        <v>3.3165662201588697</v>
      </c>
      <c r="F410" s="4">
        <f t="shared" si="32"/>
        <v>3.198554103040697</v>
      </c>
      <c r="G410" s="4">
        <f t="shared" si="33"/>
        <v>2.5917339967881245</v>
      </c>
      <c r="I410" s="4">
        <f t="shared" si="34"/>
        <v>1.0329499922946526</v>
      </c>
    </row>
    <row r="411" spans="1:9" x14ac:dyDescent="0.2">
      <c r="A411" s="4">
        <f>IF('True_Odds_Calculator_3-way'!A412="","",'True_Odds_Calculator_3-way'!A412)</f>
        <v>6.67</v>
      </c>
      <c r="B411" s="4">
        <f>IF('True_Odds_Calculator_3-way'!B412="","",'True_Odds_Calculator_3-way'!B412)</f>
        <v>4.24</v>
      </c>
      <c r="C411" s="4">
        <f>IF('True_Odds_Calculator_3-way'!C412="","",'True_Odds_Calculator_3-way'!C412)</f>
        <v>1.53</v>
      </c>
      <c r="D411" s="4">
        <f t="shared" si="30"/>
        <v>3.9368865326863123E-2</v>
      </c>
      <c r="E411" s="4">
        <f t="shared" si="31"/>
        <v>7.309830250087229</v>
      </c>
      <c r="F411" s="4">
        <f t="shared" si="32"/>
        <v>4.489819528508475</v>
      </c>
      <c r="G411" s="4">
        <f t="shared" si="33"/>
        <v>1.5613489537102982</v>
      </c>
      <c r="I411" s="4">
        <f t="shared" si="34"/>
        <v>1.0393688653268631</v>
      </c>
    </row>
    <row r="412" spans="1:9" x14ac:dyDescent="0.2">
      <c r="A412" s="4">
        <f>IF('True_Odds_Calculator_3-way'!A413="","",'True_Odds_Calculator_3-way'!A413)</f>
        <v>4.13</v>
      </c>
      <c r="B412" s="4">
        <f>IF('True_Odds_Calculator_3-way'!B413="","",'True_Odds_Calculator_3-way'!B413)</f>
        <v>3.57</v>
      </c>
      <c r="C412" s="4">
        <f>IF('True_Odds_Calculator_3-way'!C413="","",'True_Odds_Calculator_3-way'!C413)</f>
        <v>1.95</v>
      </c>
      <c r="D412" s="4">
        <f t="shared" si="30"/>
        <v>3.5063308243767022E-2</v>
      </c>
      <c r="E412" s="4">
        <f t="shared" si="31"/>
        <v>4.3394682486436809</v>
      </c>
      <c r="F412" s="4">
        <f t="shared" si="32"/>
        <v>3.7254454668728663</v>
      </c>
      <c r="G412" s="4">
        <f t="shared" si="33"/>
        <v>1.9954792680349513</v>
      </c>
      <c r="I412" s="4">
        <f t="shared" si="34"/>
        <v>1.035063308243767</v>
      </c>
    </row>
    <row r="413" spans="1:9" x14ac:dyDescent="0.2">
      <c r="A413" s="4">
        <f>IF('True_Odds_Calculator_3-way'!A414="","",'True_Odds_Calculator_3-way'!A414)</f>
        <v>2.5499999999999998</v>
      </c>
      <c r="B413" s="4">
        <f>IF('True_Odds_Calculator_3-way'!B414="","",'True_Odds_Calculator_3-way'!B414)</f>
        <v>3.01</v>
      </c>
      <c r="C413" s="4">
        <f>IF('True_Odds_Calculator_3-way'!C414="","",'True_Odds_Calculator_3-way'!C414)</f>
        <v>3.23</v>
      </c>
      <c r="D413" s="4">
        <f t="shared" si="30"/>
        <v>3.3980299586174878E-2</v>
      </c>
      <c r="E413" s="4">
        <f t="shared" si="31"/>
        <v>2.6258428888242022</v>
      </c>
      <c r="F413" s="4">
        <f t="shared" si="32"/>
        <v>3.1162438699521711</v>
      </c>
      <c r="G413" s="4">
        <f t="shared" si="33"/>
        <v>3.3526585411645708</v>
      </c>
      <c r="I413" s="4">
        <f t="shared" si="34"/>
        <v>1.0339802995861749</v>
      </c>
    </row>
    <row r="414" spans="1:9" x14ac:dyDescent="0.2">
      <c r="A414" s="4">
        <f>IF('True_Odds_Calculator_3-way'!A415="","",'True_Odds_Calculator_3-way'!A415)</f>
        <v>2.35</v>
      </c>
      <c r="B414" s="4">
        <f>IF('True_Odds_Calculator_3-way'!B415="","",'True_Odds_Calculator_3-way'!B415)</f>
        <v>2.95</v>
      </c>
      <c r="C414" s="4">
        <f>IF('True_Odds_Calculator_3-way'!C415="","",'True_Odds_Calculator_3-way'!C415)</f>
        <v>3.72</v>
      </c>
      <c r="D414" s="4">
        <f t="shared" si="30"/>
        <v>3.3332170042149833E-2</v>
      </c>
      <c r="E414" s="4">
        <f t="shared" si="31"/>
        <v>2.4130040171665255</v>
      </c>
      <c r="F414" s="4">
        <f t="shared" si="32"/>
        <v>3.0499676737731805</v>
      </c>
      <c r="G414" s="4">
        <f t="shared" si="33"/>
        <v>3.8803835910502102</v>
      </c>
      <c r="I414" s="4">
        <f t="shared" si="34"/>
        <v>1.0333321700421498</v>
      </c>
    </row>
    <row r="415" spans="1:9" x14ac:dyDescent="0.2">
      <c r="A415" s="4">
        <f>IF('True_Odds_Calculator_3-way'!A416="","",'True_Odds_Calculator_3-way'!A416)</f>
        <v>3.16</v>
      </c>
      <c r="B415" s="4">
        <f>IF('True_Odds_Calculator_3-way'!B416="","",'True_Odds_Calculator_3-way'!B416)</f>
        <v>3.04</v>
      </c>
      <c r="C415" s="4">
        <f>IF('True_Odds_Calculator_3-way'!C416="","",'True_Odds_Calculator_3-way'!C416)</f>
        <v>2.58</v>
      </c>
      <c r="D415" s="4">
        <f t="shared" si="30"/>
        <v>3.2999963848390435E-2</v>
      </c>
      <c r="E415" s="4">
        <f t="shared" si="31"/>
        <v>3.2737970611814733</v>
      </c>
      <c r="F415" s="4">
        <f t="shared" si="32"/>
        <v>3.1451745207548809</v>
      </c>
      <c r="G415" s="4">
        <f t="shared" si="33"/>
        <v>2.655359006035146</v>
      </c>
      <c r="I415" s="4">
        <f t="shared" si="34"/>
        <v>1.0329999638483904</v>
      </c>
    </row>
    <row r="416" spans="1:9" x14ac:dyDescent="0.2">
      <c r="A416" s="4">
        <f>IF('True_Odds_Calculator_3-way'!A417="","",'True_Odds_Calculator_3-way'!A417)</f>
        <v>1.63</v>
      </c>
      <c r="B416" s="4">
        <f>IF('True_Odds_Calculator_3-way'!B417="","",'True_Odds_Calculator_3-way'!B417)</f>
        <v>3.78</v>
      </c>
      <c r="C416" s="4">
        <f>IF('True_Odds_Calculator_3-way'!C417="","",'True_Odds_Calculator_3-way'!C417)</f>
        <v>6.26</v>
      </c>
      <c r="D416" s="4">
        <f t="shared" si="30"/>
        <v>3.7791606011289058E-2</v>
      </c>
      <c r="E416" s="4">
        <f t="shared" si="31"/>
        <v>1.6641711573886921</v>
      </c>
      <c r="F416" s="4">
        <f t="shared" si="32"/>
        <v>3.9689932318859422</v>
      </c>
      <c r="G416" s="4">
        <f t="shared" si="33"/>
        <v>6.7959156057558099</v>
      </c>
      <c r="I416" s="4">
        <f t="shared" si="34"/>
        <v>1.0377916060112891</v>
      </c>
    </row>
    <row r="417" spans="1:9" x14ac:dyDescent="0.2">
      <c r="A417" s="4">
        <f>IF('True_Odds_Calculator_3-way'!A418="","",'True_Odds_Calculator_3-way'!A418)</f>
        <v>2.2799999999999998</v>
      </c>
      <c r="B417" s="4">
        <f>IF('True_Odds_Calculator_3-way'!B418="","",'True_Odds_Calculator_3-way'!B418)</f>
        <v>3.24</v>
      </c>
      <c r="C417" s="4">
        <f>IF('True_Odds_Calculator_3-way'!C418="","",'True_Odds_Calculator_3-way'!C418)</f>
        <v>3.48</v>
      </c>
      <c r="D417" s="4">
        <f t="shared" si="30"/>
        <v>3.4594788375792662E-2</v>
      </c>
      <c r="E417" s="4">
        <f t="shared" si="31"/>
        <v>2.3415645056924501</v>
      </c>
      <c r="F417" s="4">
        <f t="shared" si="32"/>
        <v>3.3657524949096307</v>
      </c>
      <c r="G417" s="4">
        <f t="shared" si="33"/>
        <v>3.6254907801034362</v>
      </c>
      <c r="I417" s="4">
        <f t="shared" si="34"/>
        <v>1.0345947883757927</v>
      </c>
    </row>
    <row r="418" spans="1:9" x14ac:dyDescent="0.2">
      <c r="A418" s="4">
        <f>IF('True_Odds_Calculator_3-way'!A419="","",'True_Odds_Calculator_3-way'!A419)</f>
        <v>4.92</v>
      </c>
      <c r="B418" s="4">
        <f>IF('True_Odds_Calculator_3-way'!B419="","",'True_Odds_Calculator_3-way'!B419)</f>
        <v>3.76</v>
      </c>
      <c r="C418" s="4">
        <f>IF('True_Odds_Calculator_3-way'!C419="","",'True_Odds_Calculator_3-way'!C419)</f>
        <v>1.76</v>
      </c>
      <c r="D418" s="4">
        <f t="shared" si="30"/>
        <v>3.7391297510654065E-2</v>
      </c>
      <c r="E418" s="4">
        <f t="shared" si="31"/>
        <v>5.2414124693486457</v>
      </c>
      <c r="F418" s="4">
        <f t="shared" si="32"/>
        <v>3.944871509881668</v>
      </c>
      <c r="G418" s="4">
        <f t="shared" si="33"/>
        <v>1.7994736643525506</v>
      </c>
      <c r="I418" s="4">
        <f t="shared" si="34"/>
        <v>1.0373912975106541</v>
      </c>
    </row>
    <row r="419" spans="1:9" x14ac:dyDescent="0.2">
      <c r="A419" s="4">
        <f>IF('True_Odds_Calculator_3-way'!A420="","",'True_Odds_Calculator_3-way'!A420)</f>
        <v>1.46</v>
      </c>
      <c r="B419" s="4">
        <f>IF('True_Odds_Calculator_3-way'!B420="","",'True_Odds_Calculator_3-way'!B420)</f>
        <v>4.47</v>
      </c>
      <c r="C419" s="4">
        <f>IF('True_Odds_Calculator_3-way'!C420="","",'True_Odds_Calculator_3-way'!C420)</f>
        <v>8.56</v>
      </c>
      <c r="D419" s="4">
        <f t="shared" si="30"/>
        <v>2.546758328829557E-2</v>
      </c>
      <c r="E419" s="4">
        <f t="shared" si="31"/>
        <v>1.4783226620207002</v>
      </c>
      <c r="F419" s="4">
        <f t="shared" si="32"/>
        <v>4.646312211408949</v>
      </c>
      <c r="G419" s="4">
        <f t="shared" si="33"/>
        <v>9.2307775688218108</v>
      </c>
      <c r="I419" s="4">
        <f t="shared" si="34"/>
        <v>1.0254675832882956</v>
      </c>
    </row>
    <row r="420" spans="1:9" x14ac:dyDescent="0.2">
      <c r="A420" s="4">
        <f>IF('True_Odds_Calculator_3-way'!A421="","",'True_Odds_Calculator_3-way'!A421)</f>
        <v>1.26</v>
      </c>
      <c r="B420" s="4">
        <f>IF('True_Odds_Calculator_3-way'!B421="","",'True_Odds_Calculator_3-way'!B421)</f>
        <v>6.1</v>
      </c>
      <c r="C420" s="4">
        <f>IF('True_Odds_Calculator_3-way'!C421="","",'True_Odds_Calculator_3-way'!C421)</f>
        <v>13.28</v>
      </c>
      <c r="D420" s="4">
        <f t="shared" si="30"/>
        <v>3.2886424699579031E-2</v>
      </c>
      <c r="E420" s="4">
        <f t="shared" si="31"/>
        <v>1.2776472449639351</v>
      </c>
      <c r="F420" s="4">
        <f t="shared" si="32"/>
        <v>6.5371318876692728</v>
      </c>
      <c r="G420" s="4">
        <f t="shared" si="33"/>
        <v>15.542657126846585</v>
      </c>
      <c r="I420" s="4">
        <f t="shared" si="34"/>
        <v>1.032886424699579</v>
      </c>
    </row>
    <row r="421" spans="1:9" x14ac:dyDescent="0.2">
      <c r="A421" s="4">
        <f>IF('True_Odds_Calculator_3-way'!A422="","",'True_Odds_Calculator_3-way'!A422)</f>
        <v>3.45</v>
      </c>
      <c r="B421" s="4">
        <f>IF('True_Odds_Calculator_3-way'!B422="","",'True_Odds_Calculator_3-way'!B422)</f>
        <v>3.07</v>
      </c>
      <c r="C421" s="4">
        <f>IF('True_Odds_Calculator_3-way'!C422="","",'True_Odds_Calculator_3-way'!C422)</f>
        <v>2.4300000000000002</v>
      </c>
      <c r="D421" s="4">
        <f t="shared" si="30"/>
        <v>2.7110605231425389E-2</v>
      </c>
      <c r="E421" s="4">
        <f t="shared" si="31"/>
        <v>3.5610227028238617</v>
      </c>
      <c r="F421" s="4">
        <f t="shared" si="32"/>
        <v>3.1576019379419362</v>
      </c>
      <c r="G421" s="4">
        <f t="shared" si="33"/>
        <v>2.4845599177133901</v>
      </c>
      <c r="I421" s="4">
        <f t="shared" si="34"/>
        <v>1.0271106052314254</v>
      </c>
    </row>
    <row r="422" spans="1:9" x14ac:dyDescent="0.2">
      <c r="A422" s="4">
        <f>IF('True_Odds_Calculator_3-way'!A423="","",'True_Odds_Calculator_3-way'!A423)</f>
        <v>2.71</v>
      </c>
      <c r="B422" s="4">
        <f>IF('True_Odds_Calculator_3-way'!B423="","",'True_Odds_Calculator_3-way'!B423)</f>
        <v>3.17</v>
      </c>
      <c r="C422" s="4">
        <f>IF('True_Odds_Calculator_3-way'!C423="","",'True_Odds_Calculator_3-way'!C423)</f>
        <v>2.92</v>
      </c>
      <c r="D422" s="4">
        <f t="shared" si="30"/>
        <v>2.692685671076922E-2</v>
      </c>
      <c r="E422" s="4">
        <f t="shared" si="31"/>
        <v>2.7775611964149358</v>
      </c>
      <c r="F422" s="4">
        <f t="shared" si="32"/>
        <v>3.2628365483670234</v>
      </c>
      <c r="G422" s="4">
        <f t="shared" si="33"/>
        <v>2.9985894528368013</v>
      </c>
      <c r="I422" s="4">
        <f t="shared" si="34"/>
        <v>1.0269268567107692</v>
      </c>
    </row>
    <row r="423" spans="1:9" x14ac:dyDescent="0.2">
      <c r="A423" s="4">
        <f>IF('True_Odds_Calculator_3-way'!A424="","",'True_Odds_Calculator_3-way'!A424)</f>
        <v>2.23</v>
      </c>
      <c r="B423" s="4">
        <f>IF('True_Odds_Calculator_3-way'!B424="","",'True_Odds_Calculator_3-way'!B424)</f>
        <v>3.32</v>
      </c>
      <c r="C423" s="4">
        <f>IF('True_Odds_Calculator_3-way'!C424="","",'True_Odds_Calculator_3-way'!C424)</f>
        <v>3.59</v>
      </c>
      <c r="D423" s="4">
        <f t="shared" si="30"/>
        <v>2.8186844584077164E-2</v>
      </c>
      <c r="E423" s="4">
        <f t="shared" si="31"/>
        <v>2.277723363612036</v>
      </c>
      <c r="F423" s="4">
        <f t="shared" si="32"/>
        <v>3.4268967012269762</v>
      </c>
      <c r="G423" s="4">
        <f t="shared" si="33"/>
        <v>3.715318654357191</v>
      </c>
      <c r="I423" s="4">
        <f t="shared" si="34"/>
        <v>1.0281868445840772</v>
      </c>
    </row>
    <row r="424" spans="1:9" x14ac:dyDescent="0.2">
      <c r="A424" s="4">
        <f>IF('True_Odds_Calculator_3-way'!A425="","",'True_Odds_Calculator_3-way'!A425)</f>
        <v>1.99</v>
      </c>
      <c r="B424" s="4">
        <f>IF('True_Odds_Calculator_3-way'!B425="","",'True_Odds_Calculator_3-way'!B425)</f>
        <v>3.26</v>
      </c>
      <c r="C424" s="4">
        <f>IF('True_Odds_Calculator_3-way'!C425="","",'True_Odds_Calculator_3-way'!C425)</f>
        <v>4.57</v>
      </c>
      <c r="D424" s="4">
        <f t="shared" si="30"/>
        <v>2.8079409815721545E-2</v>
      </c>
      <c r="E424" s="4">
        <f t="shared" si="31"/>
        <v>2.027769247257964</v>
      </c>
      <c r="F424" s="4">
        <f t="shared" si="32"/>
        <v>3.3626029652915124</v>
      </c>
      <c r="G424" s="4">
        <f t="shared" si="33"/>
        <v>4.7742136515431959</v>
      </c>
      <c r="I424" s="4">
        <f t="shared" si="34"/>
        <v>1.0280794098157215</v>
      </c>
    </row>
    <row r="425" spans="1:9" x14ac:dyDescent="0.2">
      <c r="A425" s="4">
        <f>IF('True_Odds_Calculator_3-way'!A426="","",'True_Odds_Calculator_3-way'!A426)</f>
        <v>1.8</v>
      </c>
      <c r="B425" s="4">
        <f>IF('True_Odds_Calculator_3-way'!B426="","",'True_Odds_Calculator_3-way'!B426)</f>
        <v>3.54</v>
      </c>
      <c r="C425" s="4">
        <f>IF('True_Odds_Calculator_3-way'!C426="","",'True_Odds_Calculator_3-way'!C426)</f>
        <v>5.24</v>
      </c>
      <c r="D425" s="4">
        <f t="shared" si="30"/>
        <v>2.8881125918258865E-2</v>
      </c>
      <c r="E425" s="4">
        <f t="shared" si="31"/>
        <v>1.8317416568649827</v>
      </c>
      <c r="F425" s="4">
        <f t="shared" si="32"/>
        <v>3.6648987548515133</v>
      </c>
      <c r="G425" s="4">
        <f t="shared" si="33"/>
        <v>5.5183784641421632</v>
      </c>
      <c r="I425" s="4">
        <f t="shared" si="34"/>
        <v>1.0288811259182589</v>
      </c>
    </row>
    <row r="426" spans="1:9" x14ac:dyDescent="0.2">
      <c r="A426" s="4">
        <f>IF('True_Odds_Calculator_3-way'!A427="","",'True_Odds_Calculator_3-way'!A427)</f>
        <v>1.59</v>
      </c>
      <c r="B426" s="4">
        <f>IF('True_Odds_Calculator_3-way'!B427="","",'True_Odds_Calculator_3-way'!B427)</f>
        <v>4.0999999999999996</v>
      </c>
      <c r="C426" s="4">
        <f>IF('True_Odds_Calculator_3-way'!C427="","",'True_Odds_Calculator_3-way'!C427)</f>
        <v>6.29</v>
      </c>
      <c r="D426" s="4">
        <f t="shared" si="30"/>
        <v>3.18157685581415E-2</v>
      </c>
      <c r="E426" s="4">
        <f t="shared" si="31"/>
        <v>1.6172710015367646</v>
      </c>
      <c r="F426" s="4">
        <f t="shared" si="32"/>
        <v>4.2863783772859474</v>
      </c>
      <c r="G426" s="4">
        <f t="shared" si="33"/>
        <v>6.7395774037510661</v>
      </c>
      <c r="I426" s="4">
        <f t="shared" si="34"/>
        <v>1.0318157685581415</v>
      </c>
    </row>
    <row r="427" spans="1:9" x14ac:dyDescent="0.2">
      <c r="A427" s="4">
        <f>IF('True_Odds_Calculator_3-way'!A428="","",'True_Odds_Calculator_3-way'!A428)</f>
        <v>3.04</v>
      </c>
      <c r="B427" s="4">
        <f>IF('True_Odds_Calculator_3-way'!B428="","",'True_Odds_Calculator_3-way'!B428)</f>
        <v>3.15</v>
      </c>
      <c r="C427" s="4">
        <f>IF('True_Odds_Calculator_3-way'!C428="","",'True_Odds_Calculator_3-way'!C428)</f>
        <v>2.62</v>
      </c>
      <c r="D427" s="4">
        <f t="shared" si="30"/>
        <v>2.8087075194347166E-2</v>
      </c>
      <c r="E427" s="4">
        <f t="shared" si="31"/>
        <v>3.1290578989553643</v>
      </c>
      <c r="F427" s="4">
        <f t="shared" si="32"/>
        <v>3.2457209487652285</v>
      </c>
      <c r="G427" s="4">
        <f t="shared" si="33"/>
        <v>2.6858830431226566</v>
      </c>
      <c r="I427" s="4">
        <f t="shared" si="34"/>
        <v>1.0280870751943472</v>
      </c>
    </row>
    <row r="428" spans="1:9" x14ac:dyDescent="0.2">
      <c r="A428" s="4">
        <f>IF('True_Odds_Calculator_3-way'!A429="","",'True_Odds_Calculator_3-way'!A429)</f>
        <v>3.05</v>
      </c>
      <c r="B428" s="4">
        <f>IF('True_Odds_Calculator_3-way'!B429="","",'True_Odds_Calculator_3-way'!B429)</f>
        <v>3.1</v>
      </c>
      <c r="C428" s="4">
        <f>IF('True_Odds_Calculator_3-way'!C429="","",'True_Odds_Calculator_3-way'!C429)</f>
        <v>2.65</v>
      </c>
      <c r="D428" s="4">
        <f t="shared" si="30"/>
        <v>2.7807988186344446E-2</v>
      </c>
      <c r="E428" s="4">
        <f t="shared" si="31"/>
        <v>3.1387366509035104</v>
      </c>
      <c r="F428" s="4">
        <f t="shared" si="32"/>
        <v>3.1917136396930035</v>
      </c>
      <c r="G428" s="4">
        <f t="shared" si="33"/>
        <v>2.7167330785286383</v>
      </c>
      <c r="I428" s="4">
        <f t="shared" si="34"/>
        <v>1.0278079881863444</v>
      </c>
    </row>
    <row r="429" spans="1:9" x14ac:dyDescent="0.2">
      <c r="A429" s="4">
        <f>IF('True_Odds_Calculator_3-way'!A430="","",'True_Odds_Calculator_3-way'!A430)</f>
        <v>2.87</v>
      </c>
      <c r="B429" s="4">
        <f>IF('True_Odds_Calculator_3-way'!B430="","",'True_Odds_Calculator_3-way'!B430)</f>
        <v>3.04</v>
      </c>
      <c r="C429" s="4">
        <f>IF('True_Odds_Calculator_3-way'!C430="","",'True_Odds_Calculator_3-way'!C430)</f>
        <v>2.85</v>
      </c>
      <c r="D429" s="4">
        <f t="shared" si="30"/>
        <v>2.825661715263772E-2</v>
      </c>
      <c r="E429" s="4">
        <f t="shared" si="31"/>
        <v>2.9497377950744541</v>
      </c>
      <c r="F429" s="4">
        <f t="shared" si="32"/>
        <v>3.1296113254471831</v>
      </c>
      <c r="G429" s="4">
        <f t="shared" si="33"/>
        <v>2.928615118378064</v>
      </c>
      <c r="I429" s="4">
        <f t="shared" si="34"/>
        <v>1.0282566171526377</v>
      </c>
    </row>
    <row r="430" spans="1:9" x14ac:dyDescent="0.2">
      <c r="A430" s="4">
        <f>IF('True_Odds_Calculator_3-way'!A431="","",'True_Odds_Calculator_3-way'!A431)</f>
        <v>2.35</v>
      </c>
      <c r="B430" s="4">
        <f>IF('True_Odds_Calculator_3-way'!B431="","",'True_Odds_Calculator_3-way'!B431)</f>
        <v>3.47</v>
      </c>
      <c r="C430" s="4">
        <f>IF('True_Odds_Calculator_3-way'!C431="","",'True_Odds_Calculator_3-way'!C431)</f>
        <v>3.13</v>
      </c>
      <c r="D430" s="4">
        <f t="shared" si="30"/>
        <v>3.3205170825336694E-2</v>
      </c>
      <c r="E430" s="4">
        <f t="shared" si="31"/>
        <v>2.4127575542876918</v>
      </c>
      <c r="F430" s="4">
        <f t="shared" si="32"/>
        <v>3.608596499785452</v>
      </c>
      <c r="G430" s="4">
        <f t="shared" si="33"/>
        <v>3.2423273896896534</v>
      </c>
      <c r="I430" s="4">
        <f t="shared" si="34"/>
        <v>1.0332051708253367</v>
      </c>
    </row>
    <row r="431" spans="1:9" x14ac:dyDescent="0.2">
      <c r="A431" s="4">
        <f>IF('True_Odds_Calculator_3-way'!A432="","",'True_Odds_Calculator_3-way'!A432)</f>
        <v>1.75</v>
      </c>
      <c r="B431" s="4">
        <f>IF('True_Odds_Calculator_3-way'!B432="","",'True_Odds_Calculator_3-way'!B432)</f>
        <v>3.79</v>
      </c>
      <c r="C431" s="4">
        <f>IF('True_Odds_Calculator_3-way'!C432="","",'True_Odds_Calculator_3-way'!C432)</f>
        <v>4.9400000000000004</v>
      </c>
      <c r="D431" s="4">
        <f t="shared" si="30"/>
        <v>3.7709963970205429E-2</v>
      </c>
      <c r="E431" s="4">
        <f t="shared" si="31"/>
        <v>1.7893614406837512</v>
      </c>
      <c r="F431" s="4">
        <f t="shared" si="32"/>
        <v>3.9795886143213708</v>
      </c>
      <c r="G431" s="4">
        <f t="shared" si="33"/>
        <v>5.2670621237330488</v>
      </c>
      <c r="I431" s="4">
        <f t="shared" si="34"/>
        <v>1.0377099639702054</v>
      </c>
    </row>
    <row r="432" spans="1:9" x14ac:dyDescent="0.2">
      <c r="A432" s="4">
        <f>IF('True_Odds_Calculator_3-way'!A433="","",'True_Odds_Calculator_3-way'!A433)</f>
        <v>5.62</v>
      </c>
      <c r="B432" s="4">
        <f>IF('True_Odds_Calculator_3-way'!B433="","",'True_Odds_Calculator_3-way'!B433)</f>
        <v>4.28</v>
      </c>
      <c r="C432" s="4">
        <f>IF('True_Odds_Calculator_3-way'!C433="","",'True_Odds_Calculator_3-way'!C433)</f>
        <v>1.6</v>
      </c>
      <c r="D432" s="4">
        <f t="shared" si="30"/>
        <v>3.6580802873582341E-2</v>
      </c>
      <c r="E432" s="4">
        <f t="shared" si="31"/>
        <v>6.0334612586851284</v>
      </c>
      <c r="F432" s="4">
        <f t="shared" si="32"/>
        <v>4.5156663600352935</v>
      </c>
      <c r="G432" s="4">
        <f t="shared" si="33"/>
        <v>1.6318367457700711</v>
      </c>
      <c r="I432" s="4">
        <f t="shared" si="34"/>
        <v>1.0365808028735823</v>
      </c>
    </row>
    <row r="433" spans="1:9" x14ac:dyDescent="0.2">
      <c r="A433" s="4">
        <f>IF('True_Odds_Calculator_3-way'!A434="","",'True_Odds_Calculator_3-way'!A434)</f>
        <v>4.0999999999999996</v>
      </c>
      <c r="B433" s="4">
        <f>IF('True_Odds_Calculator_3-way'!B434="","",'True_Odds_Calculator_3-way'!B434)</f>
        <v>3.29</v>
      </c>
      <c r="C433" s="4">
        <f>IF('True_Odds_Calculator_3-way'!C434="","",'True_Odds_Calculator_3-way'!C434)</f>
        <v>2.11</v>
      </c>
      <c r="D433" s="4">
        <f t="shared" si="30"/>
        <v>2.1787456094644941E-2</v>
      </c>
      <c r="E433" s="4">
        <f t="shared" si="31"/>
        <v>4.2258290898706754</v>
      </c>
      <c r="F433" s="4">
        <f t="shared" si="32"/>
        <v>3.370534115925977</v>
      </c>
      <c r="G433" s="4">
        <f t="shared" si="33"/>
        <v>2.1428364923837222</v>
      </c>
      <c r="I433" s="4">
        <f t="shared" si="34"/>
        <v>1.0217874560946449</v>
      </c>
    </row>
    <row r="434" spans="1:9" x14ac:dyDescent="0.2">
      <c r="A434" s="4">
        <f>IF('True_Odds_Calculator_3-way'!A435="","",'True_Odds_Calculator_3-way'!A435)</f>
        <v>3.77</v>
      </c>
      <c r="B434" s="4">
        <f>IF('True_Odds_Calculator_3-way'!B435="","",'True_Odds_Calculator_3-way'!B435)</f>
        <v>3.58</v>
      </c>
      <c r="C434" s="4">
        <f>IF('True_Odds_Calculator_3-way'!C435="","",'True_Odds_Calculator_3-way'!C435)</f>
        <v>2.09</v>
      </c>
      <c r="D434" s="4">
        <f t="shared" si="30"/>
        <v>2.3050497849999019E-2</v>
      </c>
      <c r="E434" s="4">
        <f t="shared" si="31"/>
        <v>3.8824624843907669</v>
      </c>
      <c r="F434" s="4">
        <f t="shared" si="32"/>
        <v>3.6812601559773674</v>
      </c>
      <c r="G434" s="4">
        <f t="shared" si="33"/>
        <v>2.124110049916673</v>
      </c>
      <c r="I434" s="4">
        <f t="shared" si="34"/>
        <v>1.023050497849999</v>
      </c>
    </row>
    <row r="435" spans="1:9" x14ac:dyDescent="0.2">
      <c r="A435" s="4">
        <f>IF('True_Odds_Calculator_3-way'!A436="","",'True_Odds_Calculator_3-way'!A436)</f>
        <v>8.18</v>
      </c>
      <c r="B435" s="4">
        <f>IF('True_Odds_Calculator_3-way'!B436="","",'True_Odds_Calculator_3-way'!B436)</f>
        <v>4.7</v>
      </c>
      <c r="C435" s="4">
        <f>IF('True_Odds_Calculator_3-way'!C436="","",'True_Odds_Calculator_3-way'!C436)</f>
        <v>1.45</v>
      </c>
      <c r="D435" s="4">
        <f t="shared" si="30"/>
        <v>2.4670518613657766E-2</v>
      </c>
      <c r="E435" s="4">
        <f t="shared" si="31"/>
        <v>8.7699386985636885</v>
      </c>
      <c r="F435" s="4">
        <f t="shared" si="32"/>
        <v>4.8889606725971051</v>
      </c>
      <c r="G435" s="4">
        <f t="shared" si="33"/>
        <v>1.4674985762885575</v>
      </c>
      <c r="I435" s="4">
        <f t="shared" si="34"/>
        <v>1.0246705186136578</v>
      </c>
    </row>
    <row r="436" spans="1:9" x14ac:dyDescent="0.2">
      <c r="A436" s="4">
        <f>IF('True_Odds_Calculator_3-way'!A437="","",'True_Odds_Calculator_3-way'!A437)</f>
        <v>2.2799999999999998</v>
      </c>
      <c r="B436" s="4">
        <f>IF('True_Odds_Calculator_3-way'!B437="","",'True_Odds_Calculator_3-way'!B437)</f>
        <v>3.37</v>
      </c>
      <c r="C436" s="4">
        <f>IF('True_Odds_Calculator_3-way'!C437="","",'True_Odds_Calculator_3-way'!C437)</f>
        <v>3.41</v>
      </c>
      <c r="D436" s="4">
        <f t="shared" si="30"/>
        <v>2.858752823738997E-2</v>
      </c>
      <c r="E436" s="4">
        <f t="shared" si="31"/>
        <v>2.3306366266861285</v>
      </c>
      <c r="F436" s="4">
        <f t="shared" si="32"/>
        <v>3.4818125731327796</v>
      </c>
      <c r="G436" s="4">
        <f t="shared" si="33"/>
        <v>3.5245277326792275</v>
      </c>
      <c r="I436" s="4">
        <f t="shared" si="34"/>
        <v>1.02858752823739</v>
      </c>
    </row>
    <row r="437" spans="1:9" x14ac:dyDescent="0.2">
      <c r="A437" s="4">
        <f>IF('True_Odds_Calculator_3-way'!A438="","",'True_Odds_Calculator_3-way'!A438)</f>
        <v>2.94</v>
      </c>
      <c r="B437" s="4">
        <f>IF('True_Odds_Calculator_3-way'!B438="","",'True_Odds_Calculator_3-way'!B438)</f>
        <v>3.3</v>
      </c>
      <c r="C437" s="4">
        <f>IF('True_Odds_Calculator_3-way'!C438="","",'True_Odds_Calculator_3-way'!C438)</f>
        <v>2.6</v>
      </c>
      <c r="D437" s="4">
        <f t="shared" si="30"/>
        <v>2.7781742067456427E-2</v>
      </c>
      <c r="E437" s="4">
        <f t="shared" si="31"/>
        <v>3.0222850570305764</v>
      </c>
      <c r="F437" s="4">
        <f t="shared" si="32"/>
        <v>3.4040267731836336</v>
      </c>
      <c r="G437" s="4">
        <f t="shared" si="33"/>
        <v>2.6641460014363569</v>
      </c>
      <c r="I437" s="4">
        <f t="shared" si="34"/>
        <v>1.0277817420674564</v>
      </c>
    </row>
    <row r="438" spans="1:9" x14ac:dyDescent="0.2">
      <c r="A438" s="4">
        <f>IF('True_Odds_Calculator_3-way'!A439="","",'True_Odds_Calculator_3-way'!A439)</f>
        <v>1.37</v>
      </c>
      <c r="B438" s="4">
        <f>IF('True_Odds_Calculator_3-way'!B439="","",'True_Odds_Calculator_3-way'!B439)</f>
        <v>4.96</v>
      </c>
      <c r="C438" s="4">
        <f>IF('True_Odds_Calculator_3-way'!C439="","",'True_Odds_Calculator_3-way'!C439)</f>
        <v>9.77</v>
      </c>
      <c r="D438" s="4">
        <f t="shared" si="30"/>
        <v>3.3894055867963013E-2</v>
      </c>
      <c r="E438" s="4">
        <f t="shared" si="31"/>
        <v>1.3915386322524235</v>
      </c>
      <c r="F438" s="4">
        <f t="shared" si="32"/>
        <v>5.2544497614320456</v>
      </c>
      <c r="G438" s="4">
        <f t="shared" si="33"/>
        <v>10.982237395979713</v>
      </c>
      <c r="I438" s="4">
        <f t="shared" si="34"/>
        <v>1.033894055867963</v>
      </c>
    </row>
    <row r="439" spans="1:9" x14ac:dyDescent="0.2">
      <c r="A439" s="4">
        <f>IF('True_Odds_Calculator_3-way'!A440="","",'True_Odds_Calculator_3-way'!A440)</f>
        <v>4.32</v>
      </c>
      <c r="B439" s="4">
        <f>IF('True_Odds_Calculator_3-way'!B440="","",'True_Odds_Calculator_3-way'!B440)</f>
        <v>3.52</v>
      </c>
      <c r="C439" s="4">
        <f>IF('True_Odds_Calculator_3-way'!C440="","",'True_Odds_Calculator_3-way'!C440)</f>
        <v>1.94</v>
      </c>
      <c r="D439" s="4">
        <f t="shared" si="30"/>
        <v>3.1036308098163712E-2</v>
      </c>
      <c r="E439" s="4">
        <f t="shared" si="31"/>
        <v>4.5221031151690347</v>
      </c>
      <c r="F439" s="4">
        <f t="shared" si="32"/>
        <v>3.6530284458345661</v>
      </c>
      <c r="G439" s="4">
        <f t="shared" si="33"/>
        <v>1.9797335410182479</v>
      </c>
      <c r="I439" s="4">
        <f t="shared" si="34"/>
        <v>1.0310363080981637</v>
      </c>
    </row>
    <row r="440" spans="1:9" x14ac:dyDescent="0.2">
      <c r="A440" s="4">
        <f>IF('True_Odds_Calculator_3-way'!A441="","",'True_Odds_Calculator_3-way'!A441)</f>
        <v>2.44</v>
      </c>
      <c r="B440" s="4">
        <f>IF('True_Odds_Calculator_3-way'!B441="","",'True_Odds_Calculator_3-way'!B441)</f>
        <v>3.25</v>
      </c>
      <c r="C440" s="4">
        <f>IF('True_Odds_Calculator_3-way'!C441="","",'True_Odds_Calculator_3-way'!C441)</f>
        <v>3.22</v>
      </c>
      <c r="D440" s="4">
        <f t="shared" si="30"/>
        <v>2.8087379477258256E-2</v>
      </c>
      <c r="E440" s="4">
        <f t="shared" si="31"/>
        <v>2.4970434646552233</v>
      </c>
      <c r="F440" s="4">
        <f t="shared" si="32"/>
        <v>3.35199446904591</v>
      </c>
      <c r="G440" s="4">
        <f t="shared" si="33"/>
        <v>3.3200911896258796</v>
      </c>
      <c r="I440" s="4">
        <f t="shared" si="34"/>
        <v>1.0280873794772583</v>
      </c>
    </row>
    <row r="441" spans="1:9" x14ac:dyDescent="0.2">
      <c r="A441" s="4">
        <f>IF('True_Odds_Calculator_3-way'!A442="","",'True_Odds_Calculator_3-way'!A442)</f>
        <v>2.6</v>
      </c>
      <c r="B441" s="4">
        <f>IF('True_Odds_Calculator_3-way'!B442="","",'True_Odds_Calculator_3-way'!B442)</f>
        <v>3.09</v>
      </c>
      <c r="C441" s="4">
        <f>IF('True_Odds_Calculator_3-way'!C442="","",'True_Odds_Calculator_3-way'!C442)</f>
        <v>3.12</v>
      </c>
      <c r="D441" s="4">
        <f t="shared" si="30"/>
        <v>2.8752800597460659E-2</v>
      </c>
      <c r="E441" s="4">
        <f t="shared" si="31"/>
        <v>2.6664454032525722</v>
      </c>
      <c r="F441" s="4">
        <f t="shared" si="32"/>
        <v>3.1843043995243749</v>
      </c>
      <c r="G441" s="4">
        <f t="shared" si="33"/>
        <v>3.2161729383506801</v>
      </c>
      <c r="I441" s="4">
        <f t="shared" si="34"/>
        <v>1.0287528005974607</v>
      </c>
    </row>
    <row r="442" spans="1:9" x14ac:dyDescent="0.2">
      <c r="A442" s="4">
        <f>IF('True_Odds_Calculator_3-way'!A443="","",'True_Odds_Calculator_3-way'!A443)</f>
        <v>1.71</v>
      </c>
      <c r="B442" s="4">
        <f>IF('True_Odds_Calculator_3-way'!B443="","",'True_Odds_Calculator_3-way'!B443)</f>
        <v>4.03</v>
      </c>
      <c r="C442" s="4">
        <f>IF('True_Odds_Calculator_3-way'!C443="","",'True_Odds_Calculator_3-way'!C443)</f>
        <v>5.19</v>
      </c>
      <c r="D442" s="4">
        <f t="shared" si="30"/>
        <v>2.5612506814112201E-2</v>
      </c>
      <c r="E442" s="4">
        <f t="shared" si="31"/>
        <v>1.7353343701263861</v>
      </c>
      <c r="F442" s="4">
        <f t="shared" si="32"/>
        <v>4.1735973503389729</v>
      </c>
      <c r="G442" s="4">
        <f t="shared" si="33"/>
        <v>5.430629207726934</v>
      </c>
      <c r="I442" s="4">
        <f t="shared" si="34"/>
        <v>1.0256125068141122</v>
      </c>
    </row>
    <row r="443" spans="1:9" x14ac:dyDescent="0.2">
      <c r="A443" s="4">
        <f>IF('True_Odds_Calculator_3-way'!A444="","",'True_Odds_Calculator_3-way'!A444)</f>
        <v>1.61</v>
      </c>
      <c r="B443" s="4">
        <f>IF('True_Odds_Calculator_3-way'!B444="","",'True_Odds_Calculator_3-way'!B444)</f>
        <v>4.24</v>
      </c>
      <c r="C443" s="4">
        <f>IF('True_Odds_Calculator_3-way'!C444="","",'True_Odds_Calculator_3-way'!C444)</f>
        <v>5.95</v>
      </c>
      <c r="D443" s="4">
        <f t="shared" si="30"/>
        <v>2.5034295916890104E-2</v>
      </c>
      <c r="E443" s="4">
        <f t="shared" si="31"/>
        <v>1.6319250305154152</v>
      </c>
      <c r="F443" s="4">
        <f t="shared" si="32"/>
        <v>4.3955214835464522</v>
      </c>
      <c r="G443" s="4">
        <f t="shared" si="33"/>
        <v>6.2608601825675994</v>
      </c>
      <c r="I443" s="4">
        <f t="shared" si="34"/>
        <v>1.0250342959168901</v>
      </c>
    </row>
    <row r="444" spans="1:9" x14ac:dyDescent="0.2">
      <c r="A444" s="4">
        <f>IF('True_Odds_Calculator_3-way'!A445="","",'True_Odds_Calculator_3-way'!A445)</f>
        <v>2.64</v>
      </c>
      <c r="B444" s="4">
        <f>IF('True_Odds_Calculator_3-way'!B445="","",'True_Odds_Calculator_3-way'!B445)</f>
        <v>3.1</v>
      </c>
      <c r="C444" s="4">
        <f>IF('True_Odds_Calculator_3-way'!C445="","",'True_Odds_Calculator_3-way'!C445)</f>
        <v>3.12</v>
      </c>
      <c r="D444" s="4">
        <f t="shared" si="30"/>
        <v>2.1881344461989638E-2</v>
      </c>
      <c r="E444" s="4">
        <f t="shared" si="31"/>
        <v>2.691832810444287</v>
      </c>
      <c r="F444" s="4">
        <f t="shared" si="32"/>
        <v>3.1717147626997377</v>
      </c>
      <c r="G444" s="4">
        <f t="shared" si="33"/>
        <v>3.192653943104069</v>
      </c>
      <c r="I444" s="4">
        <f t="shared" si="34"/>
        <v>1.0218813444619896</v>
      </c>
    </row>
    <row r="445" spans="1:9" x14ac:dyDescent="0.2">
      <c r="A445" s="4">
        <f>IF('True_Odds_Calculator_3-way'!A446="","",'True_Odds_Calculator_3-way'!A446)</f>
        <v>1.77</v>
      </c>
      <c r="B445" s="4">
        <f>IF('True_Odds_Calculator_3-way'!B446="","",'True_Odds_Calculator_3-way'!B446)</f>
        <v>3.98</v>
      </c>
      <c r="C445" s="4">
        <f>IF('True_Odds_Calculator_3-way'!C446="","",'True_Odds_Calculator_3-way'!C446)</f>
        <v>4.82</v>
      </c>
      <c r="D445" s="4">
        <f t="shared" si="30"/>
        <v>2.3696912487514377E-2</v>
      </c>
      <c r="E445" s="4">
        <f t="shared" si="31"/>
        <v>1.7950975794455353</v>
      </c>
      <c r="F445" s="4">
        <f t="shared" si="32"/>
        <v>4.1091841359745942</v>
      </c>
      <c r="G445" s="4">
        <f t="shared" si="33"/>
        <v>5.0107754511595459</v>
      </c>
      <c r="I445" s="4">
        <f t="shared" si="34"/>
        <v>1.0236969124875144</v>
      </c>
    </row>
    <row r="446" spans="1:9" x14ac:dyDescent="0.2">
      <c r="A446" s="4">
        <f>IF('True_Odds_Calculator_3-way'!A447="","",'True_Odds_Calculator_3-way'!A447)</f>
        <v>2.86</v>
      </c>
      <c r="B446" s="4">
        <f>IF('True_Odds_Calculator_3-way'!B447="","",'True_Odds_Calculator_3-way'!B447)</f>
        <v>3.37</v>
      </c>
      <c r="C446" s="4">
        <f>IF('True_Odds_Calculator_3-way'!C447="","",'True_Odds_Calculator_3-way'!C447)</f>
        <v>2.66</v>
      </c>
      <c r="D446" s="4">
        <f t="shared" si="30"/>
        <v>2.2326104318920237E-2</v>
      </c>
      <c r="E446" s="4">
        <f t="shared" si="31"/>
        <v>2.9221966753155333</v>
      </c>
      <c r="F446" s="4">
        <f t="shared" si="32"/>
        <v>3.4566926670840972</v>
      </c>
      <c r="G446" s="4">
        <f t="shared" si="33"/>
        <v>2.7137202981898523</v>
      </c>
      <c r="I446" s="4">
        <f t="shared" si="34"/>
        <v>1.0223261043189202</v>
      </c>
    </row>
    <row r="447" spans="1:9" x14ac:dyDescent="0.2">
      <c r="A447" s="4">
        <f>IF('True_Odds_Calculator_3-way'!A448="","",'True_Odds_Calculator_3-way'!A448)</f>
        <v>7.88</v>
      </c>
      <c r="B447" s="4">
        <f>IF('True_Odds_Calculator_3-way'!B448="","",'True_Odds_Calculator_3-way'!B448)</f>
        <v>4.54</v>
      </c>
      <c r="C447" s="4">
        <f>IF('True_Odds_Calculator_3-way'!C448="","",'True_Odds_Calculator_3-way'!C448)</f>
        <v>1.47</v>
      </c>
      <c r="D447" s="4">
        <f t="shared" si="30"/>
        <v>2.7439979323646391E-2</v>
      </c>
      <c r="E447" s="4">
        <f t="shared" si="31"/>
        <v>8.4920718445088497</v>
      </c>
      <c r="F447" s="4">
        <f t="shared" si="32"/>
        <v>4.7366952261912418</v>
      </c>
      <c r="G447" s="4">
        <f t="shared" si="33"/>
        <v>1.4900343913157206</v>
      </c>
      <c r="I447" s="4">
        <f t="shared" si="34"/>
        <v>1.0274399793236464</v>
      </c>
    </row>
    <row r="448" spans="1:9" x14ac:dyDescent="0.2">
      <c r="A448" s="4">
        <f>IF('True_Odds_Calculator_3-way'!A449="","",'True_Odds_Calculator_3-way'!A449)</f>
        <v>1.76</v>
      </c>
      <c r="B448" s="4">
        <f>IF('True_Odds_Calculator_3-way'!B449="","",'True_Odds_Calculator_3-way'!B449)</f>
        <v>3.69</v>
      </c>
      <c r="C448" s="4">
        <f>IF('True_Odds_Calculator_3-way'!C449="","",'True_Odds_Calculator_3-way'!C449)</f>
        <v>5.44</v>
      </c>
      <c r="D448" s="4">
        <f t="shared" si="30"/>
        <v>2.3008057620683253E-2</v>
      </c>
      <c r="E448" s="4">
        <f t="shared" si="31"/>
        <v>1.7840816418870371</v>
      </c>
      <c r="F448" s="4">
        <f t="shared" si="32"/>
        <v>3.7974680061178776</v>
      </c>
      <c r="G448" s="4">
        <f t="shared" si="33"/>
        <v>5.676845237279073</v>
      </c>
      <c r="I448" s="4">
        <f t="shared" si="34"/>
        <v>1.0230080576206833</v>
      </c>
    </row>
    <row r="449" spans="1:9" x14ac:dyDescent="0.2">
      <c r="A449" s="4">
        <f>IF('True_Odds_Calculator_3-way'!A450="","",'True_Odds_Calculator_3-way'!A450)</f>
        <v>2.09</v>
      </c>
      <c r="B449" s="4">
        <f>IF('True_Odds_Calculator_3-way'!B450="","",'True_Odds_Calculator_3-way'!B450)</f>
        <v>3.54</v>
      </c>
      <c r="C449" s="4">
        <f>IF('True_Odds_Calculator_3-way'!C450="","",'True_Odds_Calculator_3-way'!C450)</f>
        <v>3.82</v>
      </c>
      <c r="D449" s="4">
        <f t="shared" si="30"/>
        <v>2.2734879939787733E-2</v>
      </c>
      <c r="E449" s="4">
        <f t="shared" si="31"/>
        <v>2.123635483095013</v>
      </c>
      <c r="F449" s="4">
        <f t="shared" si="32"/>
        <v>3.6375860981913659</v>
      </c>
      <c r="G449" s="4">
        <f t="shared" si="33"/>
        <v>3.9338822744706921</v>
      </c>
      <c r="I449" s="4">
        <f t="shared" si="34"/>
        <v>1.0227348799397877</v>
      </c>
    </row>
    <row r="450" spans="1:9" x14ac:dyDescent="0.2">
      <c r="A450" s="4">
        <f>IF('True_Odds_Calculator_3-way'!A451="","",'True_Odds_Calculator_3-way'!A451)</f>
        <v>2.57</v>
      </c>
      <c r="B450" s="4">
        <f>IF('True_Odds_Calculator_3-way'!B451="","",'True_Odds_Calculator_3-way'!B451)</f>
        <v>3</v>
      </c>
      <c r="C450" s="4">
        <f>IF('True_Odds_Calculator_3-way'!C451="","",'True_Odds_Calculator_3-way'!C451)</f>
        <v>3.34</v>
      </c>
      <c r="D450" s="4">
        <f t="shared" si="30"/>
        <v>2.1839589303882523E-2</v>
      </c>
      <c r="E450" s="4">
        <f t="shared" si="31"/>
        <v>2.6189995118246907</v>
      </c>
      <c r="F450" s="4">
        <f t="shared" si="32"/>
        <v>3.0669816189606576</v>
      </c>
      <c r="G450" s="4">
        <f t="shared" si="33"/>
        <v>3.4232350803807226</v>
      </c>
      <c r="I450" s="4">
        <f t="shared" si="34"/>
        <v>1.0218395893038825</v>
      </c>
    </row>
    <row r="451" spans="1:9" x14ac:dyDescent="0.2">
      <c r="A451" s="4">
        <f>IF('True_Odds_Calculator_3-way'!A452="","",'True_Odds_Calculator_3-way'!A452)</f>
        <v>4.1399999999999997</v>
      </c>
      <c r="B451" s="4">
        <f>IF('True_Odds_Calculator_3-way'!B452="","",'True_Odds_Calculator_3-way'!B452)</f>
        <v>3.87</v>
      </c>
      <c r="C451" s="4">
        <f>IF('True_Odds_Calculator_3-way'!C452="","",'True_Odds_Calculator_3-way'!C452)</f>
        <v>1.91</v>
      </c>
      <c r="D451" s="4">
        <f t="shared" ref="D451:D514" si="35">IF(A451="","",((1/A451)+(1/B451)+(1/C451))-1)</f>
        <v>2.3504035960427938E-2</v>
      </c>
      <c r="E451" s="4">
        <f t="shared" ref="E451:E514" si="36">IF(A451="","",(3*A451)/(3-($D451*A451)))</f>
        <v>4.2787848230397705</v>
      </c>
      <c r="F451" s="4">
        <f t="shared" ref="F451:F514" si="37">IF(B451="","",(3*B451)/(3-($D451*B451)))</f>
        <v>3.9910081920839842</v>
      </c>
      <c r="G451" s="4">
        <f t="shared" ref="G451:G514" si="38">IF(C451="","",(3*C451)/(3-($D451*C451)))</f>
        <v>1.9390158918558467</v>
      </c>
      <c r="I451" s="4">
        <f t="shared" ref="I451:I514" si="39">IF(A451="","",D451+1)</f>
        <v>1.0235040359604279</v>
      </c>
    </row>
    <row r="452" spans="1:9" x14ac:dyDescent="0.2">
      <c r="A452" s="4">
        <f>IF('True_Odds_Calculator_3-way'!A453="","",'True_Odds_Calculator_3-way'!A453)</f>
        <v>3.66</v>
      </c>
      <c r="B452" s="4">
        <f>IF('True_Odds_Calculator_3-way'!B453="","",'True_Odds_Calculator_3-way'!B453)</f>
        <v>3.51</v>
      </c>
      <c r="C452" s="4">
        <f>IF('True_Odds_Calculator_3-way'!C453="","",'True_Odds_Calculator_3-way'!C453)</f>
        <v>2.15</v>
      </c>
      <c r="D452" s="4">
        <f t="shared" si="35"/>
        <v>2.3240607685899306E-2</v>
      </c>
      <c r="E452" s="4">
        <f t="shared" si="36"/>
        <v>3.7668021815117019</v>
      </c>
      <c r="F452" s="4">
        <f t="shared" si="37"/>
        <v>3.6081099616853227</v>
      </c>
      <c r="G452" s="4">
        <f t="shared" si="38"/>
        <v>2.186416446931478</v>
      </c>
      <c r="I452" s="4">
        <f t="shared" si="39"/>
        <v>1.0232406076858993</v>
      </c>
    </row>
    <row r="453" spans="1:9" x14ac:dyDescent="0.2">
      <c r="A453" s="4">
        <f>IF('True_Odds_Calculator_3-way'!A454="","",'True_Odds_Calculator_3-way'!A454)</f>
        <v>1.19</v>
      </c>
      <c r="B453" s="4">
        <f>IF('True_Odds_Calculator_3-way'!B454="","",'True_Odds_Calculator_3-way'!B454)</f>
        <v>7.77</v>
      </c>
      <c r="C453" s="4">
        <f>IF('True_Odds_Calculator_3-way'!C454="","",'True_Odds_Calculator_3-way'!C454)</f>
        <v>17.149999999999999</v>
      </c>
      <c r="D453" s="4">
        <f t="shared" si="35"/>
        <v>2.7345301054784832E-2</v>
      </c>
      <c r="E453" s="4">
        <f t="shared" si="36"/>
        <v>1.2030494404898138</v>
      </c>
      <c r="F453" s="4">
        <f t="shared" si="37"/>
        <v>8.3622508085667153</v>
      </c>
      <c r="G453" s="4">
        <f t="shared" si="38"/>
        <v>20.327708043257498</v>
      </c>
      <c r="I453" s="4">
        <f t="shared" si="39"/>
        <v>1.0273453010547848</v>
      </c>
    </row>
    <row r="454" spans="1:9" x14ac:dyDescent="0.2">
      <c r="A454" s="4">
        <f>IF('True_Odds_Calculator_3-way'!A455="","",'True_Odds_Calculator_3-way'!A455)</f>
        <v>3.35</v>
      </c>
      <c r="B454" s="4">
        <f>IF('True_Odds_Calculator_3-way'!B455="","",'True_Odds_Calculator_3-way'!B455)</f>
        <v>3.31</v>
      </c>
      <c r="C454" s="4">
        <f>IF('True_Odds_Calculator_3-way'!C455="","",'True_Odds_Calculator_3-way'!C455)</f>
        <v>2.37</v>
      </c>
      <c r="D454" s="4">
        <f t="shared" si="35"/>
        <v>2.2563194581986856E-2</v>
      </c>
      <c r="E454" s="4">
        <f t="shared" si="36"/>
        <v>3.4365867527536222</v>
      </c>
      <c r="F454" s="4">
        <f t="shared" si="37"/>
        <v>3.3945052742572881</v>
      </c>
      <c r="G454" s="4">
        <f t="shared" si="38"/>
        <v>2.4130117503855302</v>
      </c>
      <c r="I454" s="4">
        <f t="shared" si="39"/>
        <v>1.0225631945819869</v>
      </c>
    </row>
    <row r="455" spans="1:9" x14ac:dyDescent="0.2">
      <c r="A455" s="4">
        <f>IF('True_Odds_Calculator_3-way'!A456="","",'True_Odds_Calculator_3-way'!A456)</f>
        <v>2.62</v>
      </c>
      <c r="B455" s="4">
        <f>IF('True_Odds_Calculator_3-way'!B456="","",'True_Odds_Calculator_3-way'!B456)</f>
        <v>3.34</v>
      </c>
      <c r="C455" s="4">
        <f>IF('True_Odds_Calculator_3-way'!C456="","",'True_Odds_Calculator_3-way'!C456)</f>
        <v>2.93</v>
      </c>
      <c r="D455" s="4">
        <f t="shared" si="35"/>
        <v>2.2377515245412649E-2</v>
      </c>
      <c r="E455" s="4">
        <f t="shared" si="36"/>
        <v>2.6722233408664646</v>
      </c>
      <c r="F455" s="4">
        <f t="shared" si="37"/>
        <v>3.4253376062141667</v>
      </c>
      <c r="G455" s="4">
        <f t="shared" si="38"/>
        <v>2.9954670503629401</v>
      </c>
      <c r="I455" s="4">
        <f t="shared" si="39"/>
        <v>1.0223775152454126</v>
      </c>
    </row>
    <row r="456" spans="1:9" x14ac:dyDescent="0.2">
      <c r="A456" s="4">
        <f>IF('True_Odds_Calculator_3-way'!A457="","",'True_Odds_Calculator_3-way'!A457)</f>
        <v>3.88</v>
      </c>
      <c r="B456" s="4">
        <f>IF('True_Odds_Calculator_3-way'!B457="","",'True_Odds_Calculator_3-way'!B457)</f>
        <v>3.56</v>
      </c>
      <c r="C456" s="4">
        <f>IF('True_Odds_Calculator_3-way'!C457="","",'True_Odds_Calculator_3-way'!C457)</f>
        <v>2.0699999999999998</v>
      </c>
      <c r="D456" s="4">
        <f t="shared" si="35"/>
        <v>2.1722622606994424E-2</v>
      </c>
      <c r="E456" s="4">
        <f t="shared" si="36"/>
        <v>3.9921580512709003</v>
      </c>
      <c r="F456" s="4">
        <f t="shared" si="37"/>
        <v>3.654196083991204</v>
      </c>
      <c r="G456" s="4">
        <f t="shared" si="38"/>
        <v>2.1014985412066487</v>
      </c>
      <c r="I456" s="4">
        <f t="shared" si="39"/>
        <v>1.0217226226069944</v>
      </c>
    </row>
    <row r="457" spans="1:9" x14ac:dyDescent="0.2">
      <c r="A457" s="4">
        <f>IF('True_Odds_Calculator_3-way'!A458="","",'True_Odds_Calculator_3-way'!A458)</f>
        <v>3.1</v>
      </c>
      <c r="B457" s="4">
        <f>IF('True_Odds_Calculator_3-way'!B458="","",'True_Odds_Calculator_3-way'!B458)</f>
        <v>3.16</v>
      </c>
      <c r="C457" s="4">
        <f>IF('True_Odds_Calculator_3-way'!C458="","",'True_Odds_Calculator_3-way'!C458)</f>
        <v>2.61</v>
      </c>
      <c r="D457" s="4">
        <f t="shared" si="35"/>
        <v>2.2178103815929218E-2</v>
      </c>
      <c r="E457" s="4">
        <f t="shared" si="36"/>
        <v>3.1727101857397662</v>
      </c>
      <c r="F457" s="4">
        <f t="shared" si="37"/>
        <v>3.2355863251266772</v>
      </c>
      <c r="G457" s="4">
        <f t="shared" si="38"/>
        <v>2.6613506281539547</v>
      </c>
      <c r="I457" s="4">
        <f t="shared" si="39"/>
        <v>1.0221781038159292</v>
      </c>
    </row>
    <row r="458" spans="1:9" x14ac:dyDescent="0.2">
      <c r="A458" s="4">
        <f>IF('True_Odds_Calculator_3-way'!A459="","",'True_Odds_Calculator_3-way'!A459)</f>
        <v>1.88</v>
      </c>
      <c r="B458" s="4">
        <f>IF('True_Odds_Calculator_3-way'!B459="","",'True_Odds_Calculator_3-way'!B459)</f>
        <v>3.58</v>
      </c>
      <c r="C458" s="4">
        <f>IF('True_Odds_Calculator_3-way'!C459="","",'True_Odds_Calculator_3-way'!C459)</f>
        <v>4.71</v>
      </c>
      <c r="D458" s="4">
        <f t="shared" si="35"/>
        <v>2.3558727608647301E-2</v>
      </c>
      <c r="E458" s="4">
        <f t="shared" si="36"/>
        <v>1.9081712273366351</v>
      </c>
      <c r="F458" s="4">
        <f t="shared" si="37"/>
        <v>3.6835573770187016</v>
      </c>
      <c r="G458" s="4">
        <f t="shared" si="38"/>
        <v>4.8909007351428562</v>
      </c>
      <c r="I458" s="4">
        <f t="shared" si="39"/>
        <v>1.0235587276086473</v>
      </c>
    </row>
    <row r="459" spans="1:9" x14ac:dyDescent="0.2">
      <c r="A459" s="4">
        <f>IF('True_Odds_Calculator_3-way'!A460="","",'True_Odds_Calculator_3-way'!A460)</f>
        <v>4.71</v>
      </c>
      <c r="B459" s="4">
        <f>IF('True_Odds_Calculator_3-way'!B460="","",'True_Odds_Calculator_3-way'!B460)</f>
        <v>3.95</v>
      </c>
      <c r="C459" s="4">
        <f>IF('True_Odds_Calculator_3-way'!C460="","",'True_Odds_Calculator_3-way'!C460)</f>
        <v>1.77</v>
      </c>
      <c r="D459" s="4">
        <f t="shared" si="35"/>
        <v>3.0450533427533344E-2</v>
      </c>
      <c r="E459" s="4">
        <f t="shared" si="36"/>
        <v>4.9464779402321231</v>
      </c>
      <c r="F459" s="4">
        <f t="shared" si="37"/>
        <v>4.1149828396410859</v>
      </c>
      <c r="G459" s="4">
        <f t="shared" si="38"/>
        <v>1.8023812475523744</v>
      </c>
      <c r="I459" s="4">
        <f t="shared" si="39"/>
        <v>1.0304505334275333</v>
      </c>
    </row>
    <row r="460" spans="1:9" x14ac:dyDescent="0.2">
      <c r="A460" s="4">
        <f>IF('True_Odds_Calculator_3-way'!A461="","",'True_Odds_Calculator_3-way'!A461)</f>
        <v>9.43</v>
      </c>
      <c r="B460" s="4">
        <f>IF('True_Odds_Calculator_3-way'!B461="","",'True_Odds_Calculator_3-way'!B461)</f>
        <v>4.74</v>
      </c>
      <c r="C460" s="4">
        <f>IF('True_Odds_Calculator_3-way'!C461="","",'True_Odds_Calculator_3-way'!C461)</f>
        <v>1.4</v>
      </c>
      <c r="D460" s="4">
        <f t="shared" si="35"/>
        <v>3.1300717126991895E-2</v>
      </c>
      <c r="E460" s="4">
        <f t="shared" si="36"/>
        <v>10.459051282279841</v>
      </c>
      <c r="F460" s="4">
        <f t="shared" si="37"/>
        <v>4.9866136411448583</v>
      </c>
      <c r="G460" s="4">
        <f t="shared" si="38"/>
        <v>1.4207529400795602</v>
      </c>
      <c r="I460" s="4">
        <f t="shared" si="39"/>
        <v>1.0313007171269919</v>
      </c>
    </row>
    <row r="461" spans="1:9" x14ac:dyDescent="0.2">
      <c r="A461" s="4">
        <f>IF('True_Odds_Calculator_3-way'!A462="","",'True_Odds_Calculator_3-way'!A462)</f>
        <v>2.89</v>
      </c>
      <c r="B461" s="4">
        <f>IF('True_Odds_Calculator_3-way'!B462="","",'True_Odds_Calculator_3-way'!B462)</f>
        <v>3.34</v>
      </c>
      <c r="C461" s="4">
        <f>IF('True_Odds_Calculator_3-way'!C462="","",'True_Odds_Calculator_3-way'!C462)</f>
        <v>2.58</v>
      </c>
      <c r="D461" s="4">
        <f t="shared" si="35"/>
        <v>3.3018858075271273E-2</v>
      </c>
      <c r="E461" s="4">
        <f t="shared" si="36"/>
        <v>2.9849456485173298</v>
      </c>
      <c r="F461" s="4">
        <f t="shared" si="37"/>
        <v>3.4674675587112183</v>
      </c>
      <c r="G461" s="4">
        <f t="shared" si="38"/>
        <v>2.6554034140773286</v>
      </c>
      <c r="I461" s="4">
        <f t="shared" si="39"/>
        <v>1.0330188580752713</v>
      </c>
    </row>
    <row r="462" spans="1:9" x14ac:dyDescent="0.2">
      <c r="A462" s="4">
        <f>IF('True_Odds_Calculator_3-way'!A463="","",'True_Odds_Calculator_3-way'!A463)</f>
        <v>2.16</v>
      </c>
      <c r="B462" s="4">
        <f>IF('True_Odds_Calculator_3-way'!B463="","",'True_Odds_Calculator_3-way'!B463)</f>
        <v>3.18</v>
      </c>
      <c r="C462" s="4">
        <f>IF('True_Odds_Calculator_3-way'!C463="","",'True_Odds_Calculator_3-way'!C463)</f>
        <v>3.88</v>
      </c>
      <c r="D462" s="4">
        <f t="shared" si="35"/>
        <v>3.5160330530880968E-2</v>
      </c>
      <c r="E462" s="4">
        <f t="shared" si="36"/>
        <v>2.216101582165646</v>
      </c>
      <c r="F462" s="4">
        <f t="shared" si="37"/>
        <v>3.3031066197613219</v>
      </c>
      <c r="G462" s="4">
        <f t="shared" si="38"/>
        <v>4.0648448672207875</v>
      </c>
      <c r="I462" s="4">
        <f t="shared" si="39"/>
        <v>1.035160330530881</v>
      </c>
    </row>
    <row r="463" spans="1:9" x14ac:dyDescent="0.2">
      <c r="A463" s="4">
        <f>IF('True_Odds_Calculator_3-way'!A464="","",'True_Odds_Calculator_3-way'!A464)</f>
        <v>2.39</v>
      </c>
      <c r="B463" s="4">
        <f>IF('True_Odds_Calculator_3-way'!B464="","",'True_Odds_Calculator_3-way'!B464)</f>
        <v>3.23</v>
      </c>
      <c r="C463" s="4">
        <f>IF('True_Odds_Calculator_3-way'!C464="","",'True_Odds_Calculator_3-way'!C464)</f>
        <v>3.28</v>
      </c>
      <c r="D463" s="4">
        <f t="shared" si="35"/>
        <v>3.2885613841306283E-2</v>
      </c>
      <c r="E463" s="4">
        <f t="shared" si="36"/>
        <v>2.4542998895398065</v>
      </c>
      <c r="F463" s="4">
        <f t="shared" si="37"/>
        <v>3.3485620136305556</v>
      </c>
      <c r="G463" s="4">
        <f t="shared" si="38"/>
        <v>3.4023305845416476</v>
      </c>
      <c r="I463" s="4">
        <f t="shared" si="39"/>
        <v>1.0328856138413063</v>
      </c>
    </row>
    <row r="464" spans="1:9" x14ac:dyDescent="0.2">
      <c r="A464" s="4">
        <f>IF('True_Odds_Calculator_3-way'!A465="","",'True_Odds_Calculator_3-way'!A465)</f>
        <v>6.27</v>
      </c>
      <c r="B464" s="4">
        <f>IF('True_Odds_Calculator_3-way'!B465="","",'True_Odds_Calculator_3-way'!B465)</f>
        <v>4.4400000000000004</v>
      </c>
      <c r="C464" s="4">
        <f>IF('True_Odds_Calculator_3-way'!C465="","",'True_Odds_Calculator_3-way'!C465)</f>
        <v>1.53</v>
      </c>
      <c r="D464" s="4">
        <f t="shared" si="35"/>
        <v>3.8309629640898901E-2</v>
      </c>
      <c r="E464" s="4">
        <f t="shared" si="36"/>
        <v>6.8157146862170519</v>
      </c>
      <c r="F464" s="4">
        <f t="shared" si="37"/>
        <v>4.7068713789568735</v>
      </c>
      <c r="G464" s="4">
        <f t="shared" si="38"/>
        <v>1.5604886893106136</v>
      </c>
      <c r="I464" s="4">
        <f t="shared" si="39"/>
        <v>1.0383096296408989</v>
      </c>
    </row>
    <row r="465" spans="1:9" x14ac:dyDescent="0.2">
      <c r="A465" s="4">
        <f>IF('True_Odds_Calculator_3-way'!A466="","",'True_Odds_Calculator_3-way'!A466)</f>
        <v>2.41</v>
      </c>
      <c r="B465" s="4">
        <f>IF('True_Odds_Calculator_3-way'!B466="","",'True_Odds_Calculator_3-way'!B466)</f>
        <v>3.38</v>
      </c>
      <c r="C465" s="4">
        <f>IF('True_Odds_Calculator_3-way'!C466="","",'True_Odds_Calculator_3-way'!C466)</f>
        <v>3.1</v>
      </c>
      <c r="D465" s="4">
        <f t="shared" si="35"/>
        <v>3.3376392663070353E-2</v>
      </c>
      <c r="E465" s="4">
        <f t="shared" si="36"/>
        <v>2.4763980990599253</v>
      </c>
      <c r="F465" s="4">
        <f t="shared" si="37"/>
        <v>3.5120680495016732</v>
      </c>
      <c r="G465" s="4">
        <f t="shared" si="38"/>
        <v>3.2107348382552265</v>
      </c>
      <c r="I465" s="4">
        <f t="shared" si="39"/>
        <v>1.0333763926630704</v>
      </c>
    </row>
    <row r="466" spans="1:9" x14ac:dyDescent="0.2">
      <c r="A466" s="4">
        <f>IF('True_Odds_Calculator_3-way'!A467="","",'True_Odds_Calculator_3-way'!A467)</f>
        <v>4.0199999999999996</v>
      </c>
      <c r="B466" s="4">
        <f>IF('True_Odds_Calculator_3-way'!B467="","",'True_Odds_Calculator_3-way'!B467)</f>
        <v>3.66</v>
      </c>
      <c r="C466" s="4">
        <f>IF('True_Odds_Calculator_3-way'!C467="","",'True_Odds_Calculator_3-way'!C467)</f>
        <v>2</v>
      </c>
      <c r="D466" s="4">
        <f t="shared" si="35"/>
        <v>2.1980262621319691E-2</v>
      </c>
      <c r="E466" s="4">
        <f t="shared" si="36"/>
        <v>4.1419965092055628</v>
      </c>
      <c r="F466" s="4">
        <f t="shared" si="37"/>
        <v>3.7608506722560198</v>
      </c>
      <c r="G466" s="4">
        <f t="shared" si="38"/>
        <v>2.0297428539896258</v>
      </c>
      <c r="I466" s="4">
        <f t="shared" si="39"/>
        <v>1.0219802626213197</v>
      </c>
    </row>
    <row r="467" spans="1:9" x14ac:dyDescent="0.2">
      <c r="A467" s="4">
        <f>IF('True_Odds_Calculator_3-way'!A468="","",'True_Odds_Calculator_3-way'!A468)</f>
        <v>4.49</v>
      </c>
      <c r="B467" s="4">
        <f>IF('True_Odds_Calculator_3-way'!B468="","",'True_Odds_Calculator_3-way'!B468)</f>
        <v>3.77</v>
      </c>
      <c r="C467" s="4">
        <f>IF('True_Odds_Calculator_3-way'!C468="","",'True_Odds_Calculator_3-way'!C468)</f>
        <v>1.87</v>
      </c>
      <c r="D467" s="4">
        <f t="shared" si="35"/>
        <v>2.2728496899180328E-2</v>
      </c>
      <c r="E467" s="4">
        <f t="shared" si="36"/>
        <v>4.6481148469492615</v>
      </c>
      <c r="F467" s="4">
        <f t="shared" si="37"/>
        <v>3.8808452629362211</v>
      </c>
      <c r="G467" s="4">
        <f t="shared" si="38"/>
        <v>1.8968738266530336</v>
      </c>
      <c r="I467" s="4">
        <f t="shared" si="39"/>
        <v>1.0227284968991803</v>
      </c>
    </row>
    <row r="468" spans="1:9" x14ac:dyDescent="0.2">
      <c r="A468" s="4">
        <f>IF('True_Odds_Calculator_3-way'!A469="","",'True_Odds_Calculator_3-way'!A469)</f>
        <v>2.2799999999999998</v>
      </c>
      <c r="B468" s="4">
        <f>IF('True_Odds_Calculator_3-way'!B469="","",'True_Odds_Calculator_3-way'!B469)</f>
        <v>3.69</v>
      </c>
      <c r="C468" s="4">
        <f>IF('True_Odds_Calculator_3-way'!C469="","",'True_Odds_Calculator_3-way'!C469)</f>
        <v>3.2</v>
      </c>
      <c r="D468" s="4">
        <f t="shared" si="35"/>
        <v>2.209920125517062E-2</v>
      </c>
      <c r="E468" s="4">
        <f t="shared" si="36"/>
        <v>2.3189476367996362</v>
      </c>
      <c r="F468" s="4">
        <f t="shared" si="37"/>
        <v>3.7931042256061143</v>
      </c>
      <c r="G468" s="4">
        <f t="shared" si="38"/>
        <v>3.2772529848275336</v>
      </c>
      <c r="I468" s="4">
        <f t="shared" si="39"/>
        <v>1.0220992012551706</v>
      </c>
    </row>
    <row r="469" spans="1:9" x14ac:dyDescent="0.2">
      <c r="A469" s="4">
        <f>IF('True_Odds_Calculator_3-way'!A470="","",'True_Odds_Calculator_3-way'!A470)</f>
        <v>11.62</v>
      </c>
      <c r="B469" s="4">
        <f>IF('True_Odds_Calculator_3-way'!B470="","",'True_Odds_Calculator_3-way'!B470)</f>
        <v>5.96</v>
      </c>
      <c r="C469" s="4">
        <f>IF('True_Odds_Calculator_3-way'!C470="","",'True_Odds_Calculator_3-way'!C470)</f>
        <v>1.3</v>
      </c>
      <c r="D469" s="4">
        <f t="shared" si="35"/>
        <v>2.3074523923557688E-2</v>
      </c>
      <c r="E469" s="4">
        <f t="shared" si="36"/>
        <v>12.760471233870788</v>
      </c>
      <c r="F469" s="4">
        <f t="shared" si="37"/>
        <v>6.246340935455045</v>
      </c>
      <c r="G469" s="4">
        <f t="shared" si="38"/>
        <v>1.3131299341683063</v>
      </c>
      <c r="I469" s="4">
        <f t="shared" si="39"/>
        <v>1.0230745239235577</v>
      </c>
    </row>
    <row r="470" spans="1:9" x14ac:dyDescent="0.2">
      <c r="A470" s="4">
        <f>IF('True_Odds_Calculator_3-way'!A471="","",'True_Odds_Calculator_3-way'!A471)</f>
        <v>1.87</v>
      </c>
      <c r="B470" s="4">
        <f>IF('True_Odds_Calculator_3-way'!B471="","",'True_Odds_Calculator_3-way'!B471)</f>
        <v>3.76</v>
      </c>
      <c r="C470" s="4">
        <f>IF('True_Odds_Calculator_3-way'!C471="","",'True_Odds_Calculator_3-way'!C471)</f>
        <v>4.25</v>
      </c>
      <c r="D470" s="4">
        <f t="shared" si="35"/>
        <v>3.601092274433948E-2</v>
      </c>
      <c r="E470" s="4">
        <f t="shared" si="36"/>
        <v>1.9129393840461422</v>
      </c>
      <c r="F470" s="4">
        <f t="shared" si="37"/>
        <v>3.9377240143369172</v>
      </c>
      <c r="G470" s="4">
        <f t="shared" si="38"/>
        <v>4.4784713375796175</v>
      </c>
      <c r="I470" s="4">
        <f t="shared" si="39"/>
        <v>1.0360109227443395</v>
      </c>
    </row>
    <row r="471" spans="1:9" x14ac:dyDescent="0.2">
      <c r="A471" s="4">
        <f>IF('True_Odds_Calculator_3-way'!A472="","",'True_Odds_Calculator_3-way'!A472)</f>
        <v>3.69</v>
      </c>
      <c r="B471" s="4">
        <f>IF('True_Odds_Calculator_3-way'!B472="","",'True_Odds_Calculator_3-way'!B472)</f>
        <v>3.61</v>
      </c>
      <c r="C471" s="4">
        <f>IF('True_Odds_Calculator_3-way'!C472="","",'True_Odds_Calculator_3-way'!C472)</f>
        <v>2.06</v>
      </c>
      <c r="D471" s="4">
        <f t="shared" si="35"/>
        <v>3.3447913480291191E-2</v>
      </c>
      <c r="E471" s="4">
        <f t="shared" si="36"/>
        <v>3.8483236267243282</v>
      </c>
      <c r="F471" s="4">
        <f t="shared" si="37"/>
        <v>3.761392235545491</v>
      </c>
      <c r="G471" s="4">
        <f t="shared" si="38"/>
        <v>2.1084254022309827</v>
      </c>
      <c r="I471" s="4">
        <f t="shared" si="39"/>
        <v>1.0334479134802912</v>
      </c>
    </row>
    <row r="472" spans="1:9" x14ac:dyDescent="0.2">
      <c r="A472" s="4">
        <f>IF('True_Odds_Calculator_3-way'!A473="","",'True_Odds_Calculator_3-way'!A473)</f>
        <v>1.47</v>
      </c>
      <c r="B472" s="4">
        <f>IF('True_Odds_Calculator_3-way'!B473="","",'True_Odds_Calculator_3-way'!B473)</f>
        <v>4.74</v>
      </c>
      <c r="C472" s="4">
        <f>IF('True_Odds_Calculator_3-way'!C473="","",'True_Odds_Calculator_3-way'!C473)</f>
        <v>7.11</v>
      </c>
      <c r="D472" s="4">
        <f t="shared" si="35"/>
        <v>3.1889549068572443E-2</v>
      </c>
      <c r="E472" s="4">
        <f t="shared" si="36"/>
        <v>1.4933346668762233</v>
      </c>
      <c r="F472" s="4">
        <f t="shared" si="37"/>
        <v>4.9914991164812061</v>
      </c>
      <c r="G472" s="4">
        <f t="shared" si="38"/>
        <v>7.6912944293178285</v>
      </c>
      <c r="I472" s="4">
        <f t="shared" si="39"/>
        <v>1.0318895490685724</v>
      </c>
    </row>
    <row r="473" spans="1:9" x14ac:dyDescent="0.2">
      <c r="A473" s="4">
        <f>IF('True_Odds_Calculator_3-way'!A474="","",'True_Odds_Calculator_3-way'!A474)</f>
        <v>2.33</v>
      </c>
      <c r="B473" s="4">
        <f>IF('True_Odds_Calculator_3-way'!B474="","",'True_Odds_Calculator_3-way'!B474)</f>
        <v>3.48</v>
      </c>
      <c r="C473" s="4">
        <f>IF('True_Odds_Calculator_3-way'!C474="","",'True_Odds_Calculator_3-way'!C474)</f>
        <v>3.16</v>
      </c>
      <c r="D473" s="4">
        <f t="shared" si="35"/>
        <v>3.2996567397835186E-2</v>
      </c>
      <c r="E473" s="4">
        <f t="shared" si="36"/>
        <v>2.3912821873324774</v>
      </c>
      <c r="F473" s="4">
        <f t="shared" si="37"/>
        <v>3.6185018423058493</v>
      </c>
      <c r="G473" s="4">
        <f t="shared" si="38"/>
        <v>3.2737849271269739</v>
      </c>
      <c r="I473" s="4">
        <f t="shared" si="39"/>
        <v>1.0329965673978352</v>
      </c>
    </row>
    <row r="474" spans="1:9" x14ac:dyDescent="0.2">
      <c r="A474" s="4">
        <f>IF('True_Odds_Calculator_3-way'!A475="","",'True_Odds_Calculator_3-way'!A475)</f>
        <v>3.59</v>
      </c>
      <c r="B474" s="4">
        <f>IF('True_Odds_Calculator_3-way'!B475="","",'True_Odds_Calculator_3-way'!B475)</f>
        <v>3.64</v>
      </c>
      <c r="C474" s="4">
        <f>IF('True_Odds_Calculator_3-way'!C475="","",'True_Odds_Calculator_3-way'!C475)</f>
        <v>2.13</v>
      </c>
      <c r="D474" s="4">
        <f t="shared" si="35"/>
        <v>2.2760374833818098E-2</v>
      </c>
      <c r="E474" s="4">
        <f t="shared" si="36"/>
        <v>3.6905170703835317</v>
      </c>
      <c r="F474" s="4">
        <f t="shared" si="37"/>
        <v>3.7433767997149534</v>
      </c>
      <c r="G474" s="4">
        <f t="shared" si="38"/>
        <v>2.1649858820313197</v>
      </c>
      <c r="I474" s="4">
        <f t="shared" si="39"/>
        <v>1.0227603748338181</v>
      </c>
    </row>
    <row r="475" spans="1:9" x14ac:dyDescent="0.2">
      <c r="A475" s="4">
        <f>IF('True_Odds_Calculator_3-way'!A476="","",'True_Odds_Calculator_3-way'!A476)</f>
        <v>2.15</v>
      </c>
      <c r="B475" s="4">
        <f>IF('True_Odds_Calculator_3-way'!B476="","",'True_Odds_Calculator_3-way'!B476)</f>
        <v>3.68</v>
      </c>
      <c r="C475" s="4">
        <f>IF('True_Odds_Calculator_3-way'!C476="","",'True_Odds_Calculator_3-way'!C476)</f>
        <v>3.42</v>
      </c>
      <c r="D475" s="4">
        <f t="shared" si="35"/>
        <v>2.9253070323263408E-2</v>
      </c>
      <c r="E475" s="4">
        <f t="shared" si="36"/>
        <v>2.1960393061156909</v>
      </c>
      <c r="F475" s="4">
        <f t="shared" si="37"/>
        <v>3.8169671573071322</v>
      </c>
      <c r="G475" s="4">
        <f t="shared" si="38"/>
        <v>3.537986544888434</v>
      </c>
      <c r="I475" s="4">
        <f t="shared" si="39"/>
        <v>1.0292530703232634</v>
      </c>
    </row>
    <row r="476" spans="1:9" x14ac:dyDescent="0.2">
      <c r="A476" s="4">
        <f>IF('True_Odds_Calculator_3-way'!A477="","",'True_Odds_Calculator_3-way'!A477)</f>
        <v>3.5</v>
      </c>
      <c r="B476" s="4">
        <f>IF('True_Odds_Calculator_3-way'!B477="","",'True_Odds_Calculator_3-way'!B477)</f>
        <v>3.39</v>
      </c>
      <c r="C476" s="4">
        <f>IF('True_Odds_Calculator_3-way'!C477="","",'True_Odds_Calculator_3-way'!C477)</f>
        <v>2.2400000000000002</v>
      </c>
      <c r="D476" s="4">
        <f t="shared" si="35"/>
        <v>2.7128107880320274E-2</v>
      </c>
      <c r="E476" s="4">
        <f t="shared" si="36"/>
        <v>3.6143936028431809</v>
      </c>
      <c r="F476" s="4">
        <f t="shared" si="37"/>
        <v>3.497206017807799</v>
      </c>
      <c r="G476" s="4">
        <f t="shared" si="38"/>
        <v>2.2863107185869129</v>
      </c>
      <c r="I476" s="4">
        <f t="shared" si="39"/>
        <v>1.0271281078803203</v>
      </c>
    </row>
    <row r="477" spans="1:9" x14ac:dyDescent="0.2">
      <c r="A477" s="4">
        <f>IF('True_Odds_Calculator_3-way'!A478="","",'True_Odds_Calculator_3-way'!A478)</f>
        <v>3.67</v>
      </c>
      <c r="B477" s="4">
        <f>IF('True_Odds_Calculator_3-way'!B478="","",'True_Odds_Calculator_3-way'!B478)</f>
        <v>3.37</v>
      </c>
      <c r="C477" s="4">
        <f>IF('True_Odds_Calculator_3-way'!C478="","",'True_Odds_Calculator_3-way'!C478)</f>
        <v>2.1800000000000002</v>
      </c>
      <c r="D477" s="4">
        <f t="shared" si="35"/>
        <v>2.7931065407483135E-2</v>
      </c>
      <c r="E477" s="4">
        <f t="shared" si="36"/>
        <v>3.7998366305530742</v>
      </c>
      <c r="F477" s="4">
        <f t="shared" si="37"/>
        <v>3.4791618223143614</v>
      </c>
      <c r="G477" s="4">
        <f t="shared" si="38"/>
        <v>2.2251631897798063</v>
      </c>
      <c r="I477" s="4">
        <f t="shared" si="39"/>
        <v>1.0279310654074831</v>
      </c>
    </row>
    <row r="478" spans="1:9" x14ac:dyDescent="0.2">
      <c r="A478" s="4">
        <f>IF('True_Odds_Calculator_3-way'!A479="","",'True_Odds_Calculator_3-way'!A479)</f>
        <v>3.12</v>
      </c>
      <c r="B478" s="4">
        <f>IF('True_Odds_Calculator_3-way'!B479="","",'True_Odds_Calculator_3-way'!B479)</f>
        <v>3.51</v>
      </c>
      <c r="C478" s="4">
        <f>IF('True_Odds_Calculator_3-way'!C479="","",'True_Odds_Calculator_3-way'!C479)</f>
        <v>2.37</v>
      </c>
      <c r="D478" s="4">
        <f t="shared" si="35"/>
        <v>2.7354033683147483E-2</v>
      </c>
      <c r="E478" s="4">
        <f t="shared" si="36"/>
        <v>3.211357319332921</v>
      </c>
      <c r="F478" s="4">
        <f t="shared" si="37"/>
        <v>3.6260488634134642</v>
      </c>
      <c r="G478" s="4">
        <f t="shared" si="38"/>
        <v>2.4223461409664688</v>
      </c>
      <c r="I478" s="4">
        <f t="shared" si="39"/>
        <v>1.0273540336831475</v>
      </c>
    </row>
    <row r="479" spans="1:9" x14ac:dyDescent="0.2">
      <c r="A479" s="4">
        <f>IF('True_Odds_Calculator_3-way'!A480="","",'True_Odds_Calculator_3-way'!A480)</f>
        <v>1.76</v>
      </c>
      <c r="B479" s="4">
        <f>IF('True_Odds_Calculator_3-way'!B480="","",'True_Odds_Calculator_3-way'!B480)</f>
        <v>3.66</v>
      </c>
      <c r="C479" s="4">
        <f>IF('True_Odds_Calculator_3-way'!C480="","",'True_Odds_Calculator_3-way'!C480)</f>
        <v>5.29</v>
      </c>
      <c r="D479" s="4">
        <f t="shared" si="35"/>
        <v>3.0441778721861823E-2</v>
      </c>
      <c r="E479" s="4">
        <f t="shared" si="36"/>
        <v>1.7920037111943612</v>
      </c>
      <c r="F479" s="4">
        <f t="shared" si="37"/>
        <v>3.801171598101337</v>
      </c>
      <c r="G479" s="4">
        <f t="shared" si="38"/>
        <v>5.5900693502390491</v>
      </c>
      <c r="I479" s="4">
        <f t="shared" si="39"/>
        <v>1.0304417787218618</v>
      </c>
    </row>
    <row r="480" spans="1:9" x14ac:dyDescent="0.2">
      <c r="A480" s="4">
        <f>IF('True_Odds_Calculator_3-way'!A481="","",'True_Odds_Calculator_3-way'!A481)</f>
        <v>1.45</v>
      </c>
      <c r="B480" s="4">
        <f>IF('True_Odds_Calculator_3-way'!B481="","",'True_Odds_Calculator_3-way'!B481)</f>
        <v>4.33</v>
      </c>
      <c r="C480" s="4">
        <f>IF('True_Odds_Calculator_3-way'!C481="","",'True_Odds_Calculator_3-way'!C481)</f>
        <v>9.09</v>
      </c>
      <c r="D480" s="4">
        <f t="shared" si="35"/>
        <v>3.0613055730993155E-2</v>
      </c>
      <c r="E480" s="4">
        <f t="shared" si="36"/>
        <v>1.4717768671748988</v>
      </c>
      <c r="F480" s="4">
        <f t="shared" si="37"/>
        <v>4.5301646158097908</v>
      </c>
      <c r="G480" s="4">
        <f t="shared" si="38"/>
        <v>10.019372537981251</v>
      </c>
      <c r="I480" s="4">
        <f t="shared" si="39"/>
        <v>1.0306130557309932</v>
      </c>
    </row>
    <row r="481" spans="1:9" x14ac:dyDescent="0.2">
      <c r="A481" s="4">
        <f>IF('True_Odds_Calculator_3-way'!A482="","",'True_Odds_Calculator_3-way'!A482)</f>
        <v>4.18</v>
      </c>
      <c r="B481" s="4">
        <f>IF('True_Odds_Calculator_3-way'!B482="","",'True_Odds_Calculator_3-way'!B482)</f>
        <v>3.48</v>
      </c>
      <c r="C481" s="4">
        <f>IF('True_Odds_Calculator_3-way'!C482="","",'True_Odds_Calculator_3-way'!C482)</f>
        <v>2.0099999999999998</v>
      </c>
      <c r="D481" s="4">
        <f t="shared" si="35"/>
        <v>2.410320941079136E-2</v>
      </c>
      <c r="E481" s="4">
        <f t="shared" si="36"/>
        <v>4.3252586433384703</v>
      </c>
      <c r="F481" s="4">
        <f t="shared" si="37"/>
        <v>3.5800985638593308</v>
      </c>
      <c r="G481" s="4">
        <f t="shared" si="38"/>
        <v>2.0429925944807414</v>
      </c>
      <c r="I481" s="4">
        <f t="shared" si="39"/>
        <v>1.0241032094107914</v>
      </c>
    </row>
    <row r="482" spans="1:9" x14ac:dyDescent="0.2">
      <c r="A482" s="4">
        <f>IF('True_Odds_Calculator_3-way'!A483="","",'True_Odds_Calculator_3-way'!A483)</f>
        <v>1.79</v>
      </c>
      <c r="B482" s="4">
        <f>IF('True_Odds_Calculator_3-way'!B483="","",'True_Odds_Calculator_3-way'!B483)</f>
        <v>3.38</v>
      </c>
      <c r="C482" s="4">
        <f>IF('True_Odds_Calculator_3-way'!C483="","",'True_Odds_Calculator_3-way'!C483)</f>
        <v>5.65</v>
      </c>
      <c r="D482" s="4">
        <f t="shared" si="35"/>
        <v>3.1508356485253408E-2</v>
      </c>
      <c r="E482" s="4">
        <f t="shared" si="36"/>
        <v>1.8242967534915278</v>
      </c>
      <c r="F482" s="4">
        <f t="shared" si="37"/>
        <v>3.5044043025715035</v>
      </c>
      <c r="G482" s="4">
        <f t="shared" si="38"/>
        <v>6.0064257362127238</v>
      </c>
      <c r="I482" s="4">
        <f t="shared" si="39"/>
        <v>1.0315083564852534</v>
      </c>
    </row>
    <row r="483" spans="1:9" x14ac:dyDescent="0.2">
      <c r="A483" s="4">
        <f>IF('True_Odds_Calculator_3-way'!A484="","",'True_Odds_Calculator_3-way'!A484)</f>
        <v>1.86</v>
      </c>
      <c r="B483" s="4">
        <f>IF('True_Odds_Calculator_3-way'!B484="","",'True_Odds_Calculator_3-way'!B484)</f>
        <v>4</v>
      </c>
      <c r="C483" s="4">
        <f>IF('True_Odds_Calculator_3-way'!C484="","",'True_Odds_Calculator_3-way'!C484)</f>
        <v>3.93</v>
      </c>
      <c r="D483" s="4">
        <f t="shared" si="35"/>
        <v>4.2087334810801957E-2</v>
      </c>
      <c r="E483" s="4">
        <f t="shared" si="36"/>
        <v>1.9098355301832814</v>
      </c>
      <c r="F483" s="4">
        <f t="shared" si="37"/>
        <v>4.2378108875876865</v>
      </c>
      <c r="G483" s="4">
        <f t="shared" si="38"/>
        <v>4.1593217445731039</v>
      </c>
      <c r="I483" s="4">
        <f t="shared" si="39"/>
        <v>1.042087334810802</v>
      </c>
    </row>
    <row r="484" spans="1:9" x14ac:dyDescent="0.2">
      <c r="A484" s="4">
        <f>IF('True_Odds_Calculator_3-way'!A485="","",'True_Odds_Calculator_3-way'!A485)</f>
        <v>2.87</v>
      </c>
      <c r="B484" s="4">
        <f>IF('True_Odds_Calculator_3-way'!B485="","",'True_Odds_Calculator_3-way'!B485)</f>
        <v>3.97</v>
      </c>
      <c r="C484" s="4">
        <f>IF('True_Odds_Calculator_3-way'!C485="","",'True_Odds_Calculator_3-way'!C485)</f>
        <v>2.2799999999999998</v>
      </c>
      <c r="D484" s="4">
        <f t="shared" si="35"/>
        <v>3.8917715742942116E-2</v>
      </c>
      <c r="E484" s="4">
        <f t="shared" si="36"/>
        <v>2.9809859258366189</v>
      </c>
      <c r="F484" s="4">
        <f t="shared" si="37"/>
        <v>4.1855610417130329</v>
      </c>
      <c r="G484" s="4">
        <f t="shared" si="38"/>
        <v>2.3494920154213239</v>
      </c>
      <c r="I484" s="4">
        <f t="shared" si="39"/>
        <v>1.0389177157429421</v>
      </c>
    </row>
    <row r="485" spans="1:9" x14ac:dyDescent="0.2">
      <c r="A485" s="4">
        <f>IF('True_Odds_Calculator_3-way'!A486="","",'True_Odds_Calculator_3-way'!A486)</f>
        <v>1.94</v>
      </c>
      <c r="B485" s="4">
        <f>IF('True_Odds_Calculator_3-way'!B486="","",'True_Odds_Calculator_3-way'!B486)</f>
        <v>3.92</v>
      </c>
      <c r="C485" s="4">
        <f>IF('True_Odds_Calculator_3-way'!C486="","",'True_Odds_Calculator_3-way'!C486)</f>
        <v>3.7</v>
      </c>
      <c r="D485" s="4">
        <f t="shared" si="35"/>
        <v>4.0836228612370018E-2</v>
      </c>
      <c r="E485" s="4">
        <f t="shared" si="36"/>
        <v>1.9926199680097896</v>
      </c>
      <c r="F485" s="4">
        <f t="shared" si="37"/>
        <v>4.1409588245451552</v>
      </c>
      <c r="G485" s="4">
        <f t="shared" si="38"/>
        <v>3.896232511252987</v>
      </c>
      <c r="I485" s="4">
        <f t="shared" si="39"/>
        <v>1.04083622861237</v>
      </c>
    </row>
    <row r="486" spans="1:9" x14ac:dyDescent="0.2">
      <c r="A486" s="4">
        <f>IF('True_Odds_Calculator_3-way'!A487="","",'True_Odds_Calculator_3-way'!A487)</f>
        <v>1.94</v>
      </c>
      <c r="B486" s="4">
        <f>IF('True_Odds_Calculator_3-way'!B487="","",'True_Odds_Calculator_3-way'!B487)</f>
        <v>3.92</v>
      </c>
      <c r="C486" s="4">
        <f>IF('True_Odds_Calculator_3-way'!C487="","",'True_Odds_Calculator_3-way'!C487)</f>
        <v>3.93</v>
      </c>
      <c r="D486" s="4">
        <f t="shared" si="35"/>
        <v>2.5018884550751297E-2</v>
      </c>
      <c r="E486" s="4">
        <f t="shared" si="36"/>
        <v>1.9719031823483326</v>
      </c>
      <c r="F486" s="4">
        <f t="shared" si="37"/>
        <v>4.0524810457591975</v>
      </c>
      <c r="G486" s="4">
        <f t="shared" si="38"/>
        <v>4.0631693127697064</v>
      </c>
      <c r="I486" s="4">
        <f t="shared" si="39"/>
        <v>1.0250188845507513</v>
      </c>
    </row>
    <row r="487" spans="1:9" x14ac:dyDescent="0.2">
      <c r="A487" s="4">
        <f>IF('True_Odds_Calculator_3-way'!A488="","",'True_Odds_Calculator_3-way'!A488)</f>
        <v>5.33</v>
      </c>
      <c r="B487" s="4">
        <f>IF('True_Odds_Calculator_3-way'!B488="","",'True_Odds_Calculator_3-way'!B488)</f>
        <v>4.1100000000000003</v>
      </c>
      <c r="C487" s="4">
        <f>IF('True_Odds_Calculator_3-way'!C488="","",'True_Odds_Calculator_3-way'!C488)</f>
        <v>1.68</v>
      </c>
      <c r="D487" s="4">
        <f t="shared" si="35"/>
        <v>2.616435845917775E-2</v>
      </c>
      <c r="E487" s="4">
        <f t="shared" si="36"/>
        <v>5.5898459072746132</v>
      </c>
      <c r="F487" s="4">
        <f t="shared" si="37"/>
        <v>4.2628008248867086</v>
      </c>
      <c r="G487" s="4">
        <f t="shared" si="38"/>
        <v>1.7049814577753926</v>
      </c>
      <c r="I487" s="4">
        <f t="shared" si="39"/>
        <v>1.0261643584591778</v>
      </c>
    </row>
    <row r="488" spans="1:9" x14ac:dyDescent="0.2">
      <c r="A488" s="4">
        <f>IF('True_Odds_Calculator_3-way'!A489="","",'True_Odds_Calculator_3-way'!A489)</f>
        <v>2.0099999999999998</v>
      </c>
      <c r="B488" s="4">
        <f>IF('True_Odds_Calculator_3-way'!B489="","",'True_Odds_Calculator_3-way'!B489)</f>
        <v>3.6</v>
      </c>
      <c r="C488" s="4">
        <f>IF('True_Odds_Calculator_3-way'!C489="","",'True_Odds_Calculator_3-way'!C489)</f>
        <v>4.03</v>
      </c>
      <c r="D488" s="4">
        <f t="shared" si="35"/>
        <v>2.3429173405100201E-2</v>
      </c>
      <c r="E488" s="4">
        <f t="shared" si="36"/>
        <v>2.0420552566970067</v>
      </c>
      <c r="F488" s="4">
        <f t="shared" si="37"/>
        <v>3.7041419817695895</v>
      </c>
      <c r="G488" s="4">
        <f t="shared" si="38"/>
        <v>4.1609586402330958</v>
      </c>
      <c r="I488" s="4">
        <f t="shared" si="39"/>
        <v>1.0234291734051002</v>
      </c>
    </row>
    <row r="489" spans="1:9" x14ac:dyDescent="0.2">
      <c r="A489" s="4">
        <f>IF('True_Odds_Calculator_3-way'!A490="","",'True_Odds_Calculator_3-way'!A490)</f>
        <v>3</v>
      </c>
      <c r="B489" s="4">
        <f>IF('True_Odds_Calculator_3-way'!B490="","",'True_Odds_Calculator_3-way'!B490)</f>
        <v>3.6</v>
      </c>
      <c r="C489" s="4">
        <f>IF('True_Odds_Calculator_3-way'!C490="","",'True_Odds_Calculator_3-way'!C490)</f>
        <v>2.4300000000000002</v>
      </c>
      <c r="D489" s="4">
        <f t="shared" si="35"/>
        <v>2.2633744855967031E-2</v>
      </c>
      <c r="E489" s="4">
        <f t="shared" si="36"/>
        <v>3.0694736842105264</v>
      </c>
      <c r="F489" s="4">
        <f t="shared" si="37"/>
        <v>3.7005076142131981</v>
      </c>
      <c r="G489" s="4">
        <f t="shared" si="38"/>
        <v>2.4753820033955858</v>
      </c>
      <c r="I489" s="4">
        <f t="shared" si="39"/>
        <v>1.022633744855967</v>
      </c>
    </row>
    <row r="490" spans="1:9" x14ac:dyDescent="0.2">
      <c r="A490" s="4">
        <f>IF('True_Odds_Calculator_3-way'!A491="","",'True_Odds_Calculator_3-way'!A491)</f>
        <v>2.72</v>
      </c>
      <c r="B490" s="4">
        <f>IF('True_Odds_Calculator_3-way'!B491="","",'True_Odds_Calculator_3-way'!B491)</f>
        <v>3.55</v>
      </c>
      <c r="C490" s="4">
        <f>IF('True_Odds_Calculator_3-way'!C491="","",'True_Odds_Calculator_3-way'!C491)</f>
        <v>2.68</v>
      </c>
      <c r="D490" s="4">
        <f t="shared" si="35"/>
        <v>2.2471528026808851E-2</v>
      </c>
      <c r="E490" s="4">
        <f t="shared" si="36"/>
        <v>2.7765703593071369</v>
      </c>
      <c r="F490" s="4">
        <f t="shared" si="37"/>
        <v>3.6469779135709208</v>
      </c>
      <c r="G490" s="4">
        <f t="shared" si="38"/>
        <v>2.7349019674154742</v>
      </c>
      <c r="I490" s="4">
        <f t="shared" si="39"/>
        <v>1.0224715280268089</v>
      </c>
    </row>
    <row r="491" spans="1:9" x14ac:dyDescent="0.2">
      <c r="A491" s="4">
        <f>IF('True_Odds_Calculator_3-way'!A492="","",'True_Odds_Calculator_3-way'!A492)</f>
        <v>1.68</v>
      </c>
      <c r="B491" s="4">
        <f>IF('True_Odds_Calculator_3-way'!B492="","",'True_Odds_Calculator_3-way'!B492)</f>
        <v>4.42</v>
      </c>
      <c r="C491" s="4">
        <f>IF('True_Odds_Calculator_3-way'!C492="","",'True_Odds_Calculator_3-way'!C492)</f>
        <v>4.96</v>
      </c>
      <c r="D491" s="4">
        <f t="shared" si="35"/>
        <v>2.3095342355304416E-2</v>
      </c>
      <c r="E491" s="4">
        <f t="shared" si="36"/>
        <v>1.7020127982302125</v>
      </c>
      <c r="F491" s="4">
        <f t="shared" si="37"/>
        <v>4.5756979027799494</v>
      </c>
      <c r="G491" s="4">
        <f t="shared" si="38"/>
        <v>5.1569131141273177</v>
      </c>
      <c r="I491" s="4">
        <f t="shared" si="39"/>
        <v>1.0230953423553044</v>
      </c>
    </row>
    <row r="492" spans="1:9" x14ac:dyDescent="0.2">
      <c r="A492" s="4">
        <f>IF('True_Odds_Calculator_3-way'!A493="","",'True_Odds_Calculator_3-way'!A493)</f>
        <v>3.42</v>
      </c>
      <c r="B492" s="4">
        <f>IF('True_Odds_Calculator_3-way'!B493="","",'True_Odds_Calculator_3-way'!B493)</f>
        <v>3.71</v>
      </c>
      <c r="C492" s="4">
        <f>IF('True_Odds_Calculator_3-way'!C493="","",'True_Odds_Calculator_3-way'!C493)</f>
        <v>2.14</v>
      </c>
      <c r="D492" s="4">
        <f t="shared" si="35"/>
        <v>2.9229159420622874E-2</v>
      </c>
      <c r="E492" s="4">
        <f t="shared" si="36"/>
        <v>3.5378867806655747</v>
      </c>
      <c r="F492" s="4">
        <f t="shared" si="37"/>
        <v>3.8491335813288514</v>
      </c>
      <c r="G492" s="4">
        <f t="shared" si="38"/>
        <v>2.1855694145477598</v>
      </c>
      <c r="I492" s="4">
        <f t="shared" si="39"/>
        <v>1.0292291594206229</v>
      </c>
    </row>
    <row r="493" spans="1:9" x14ac:dyDescent="0.2">
      <c r="A493" s="4">
        <f>IF('True_Odds_Calculator_3-way'!A494="","",'True_Odds_Calculator_3-way'!A494)</f>
        <v>2.67</v>
      </c>
      <c r="B493" s="4">
        <f>IF('True_Odds_Calculator_3-way'!B494="","",'True_Odds_Calculator_3-way'!B494)</f>
        <v>3.48</v>
      </c>
      <c r="C493" s="4">
        <f>IF('True_Odds_Calculator_3-way'!C494="","",'True_Odds_Calculator_3-way'!C494)</f>
        <v>2.74</v>
      </c>
      <c r="D493" s="4">
        <f t="shared" si="35"/>
        <v>2.6851660694708013E-2</v>
      </c>
      <c r="E493" s="4">
        <f t="shared" si="36"/>
        <v>2.7353698075323014</v>
      </c>
      <c r="F493" s="4">
        <f t="shared" si="37"/>
        <v>3.5918796014857937</v>
      </c>
      <c r="G493" s="4">
        <f t="shared" si="38"/>
        <v>2.8088865861817567</v>
      </c>
      <c r="I493" s="4">
        <f t="shared" si="39"/>
        <v>1.026851660694708</v>
      </c>
    </row>
    <row r="494" spans="1:9" x14ac:dyDescent="0.2">
      <c r="A494" s="4">
        <f>IF('True_Odds_Calculator_3-way'!A495="","",'True_Odds_Calculator_3-way'!A495)</f>
        <v>2.31</v>
      </c>
      <c r="B494" s="4">
        <f>IF('True_Odds_Calculator_3-way'!B495="","",'True_Odds_Calculator_3-way'!B495)</f>
        <v>3.5</v>
      </c>
      <c r="C494" s="4">
        <f>IF('True_Odds_Calculator_3-way'!C495="","",'True_Odds_Calculator_3-way'!C495)</f>
        <v>3.23</v>
      </c>
      <c r="D494" s="4">
        <f t="shared" si="35"/>
        <v>2.8212241834532747E-2</v>
      </c>
      <c r="E494" s="4">
        <f t="shared" si="36"/>
        <v>2.3612954269739963</v>
      </c>
      <c r="F494" s="4">
        <f t="shared" si="37"/>
        <v>3.6191207618554864</v>
      </c>
      <c r="G494" s="4">
        <f t="shared" si="38"/>
        <v>3.3311853560532771</v>
      </c>
      <c r="I494" s="4">
        <f t="shared" si="39"/>
        <v>1.0282122418345327</v>
      </c>
    </row>
    <row r="495" spans="1:9" x14ac:dyDescent="0.2">
      <c r="A495" s="4">
        <f>IF('True_Odds_Calculator_3-way'!A496="","",'True_Odds_Calculator_3-way'!A496)</f>
        <v>5.73</v>
      </c>
      <c r="B495" s="4">
        <f>IF('True_Odds_Calculator_3-way'!B496="","",'True_Odds_Calculator_3-way'!B496)</f>
        <v>4.0199999999999996</v>
      </c>
      <c r="C495" s="4">
        <f>IF('True_Odds_Calculator_3-way'!C496="","",'True_Odds_Calculator_3-way'!C496)</f>
        <v>1.66</v>
      </c>
      <c r="D495" s="4">
        <f t="shared" si="35"/>
        <v>2.5685927267717457E-2</v>
      </c>
      <c r="E495" s="4">
        <f t="shared" si="36"/>
        <v>6.0256175253852478</v>
      </c>
      <c r="F495" s="4">
        <f t="shared" si="37"/>
        <v>4.1632971168976303</v>
      </c>
      <c r="G495" s="4">
        <f t="shared" si="38"/>
        <v>1.6839335449900232</v>
      </c>
      <c r="I495" s="4">
        <f t="shared" si="39"/>
        <v>1.0256859272677175</v>
      </c>
    </row>
    <row r="496" spans="1:9" x14ac:dyDescent="0.2">
      <c r="A496" s="4">
        <f>IF('True_Odds_Calculator_3-way'!A497="","",'True_Odds_Calculator_3-way'!A497)</f>
        <v>3.77</v>
      </c>
      <c r="B496" s="4">
        <f>IF('True_Odds_Calculator_3-way'!B497="","",'True_Odds_Calculator_3-way'!B497)</f>
        <v>3.43</v>
      </c>
      <c r="C496" s="4">
        <f>IF('True_Odds_Calculator_3-way'!C497="","",'True_Odds_Calculator_3-way'!C497)</f>
        <v>2.14</v>
      </c>
      <c r="D496" s="4">
        <f t="shared" si="35"/>
        <v>2.4086898520461864E-2</v>
      </c>
      <c r="E496" s="4">
        <f t="shared" si="36"/>
        <v>3.8876768785917659</v>
      </c>
      <c r="F496" s="4">
        <f t="shared" si="37"/>
        <v>3.5271350198289038</v>
      </c>
      <c r="G496" s="4">
        <f t="shared" si="38"/>
        <v>2.1774122706590755</v>
      </c>
      <c r="I496" s="4">
        <f t="shared" si="39"/>
        <v>1.0240868985204619</v>
      </c>
    </row>
    <row r="497" spans="1:9" x14ac:dyDescent="0.2">
      <c r="A497" s="4">
        <f>IF('True_Odds_Calculator_3-way'!A498="","",'True_Odds_Calculator_3-way'!A498)</f>
        <v>2.48</v>
      </c>
      <c r="B497" s="4">
        <f>IF('True_Odds_Calculator_3-way'!B498="","",'True_Odds_Calculator_3-way'!B498)</f>
        <v>3.18</v>
      </c>
      <c r="C497" s="4">
        <f>IF('True_Odds_Calculator_3-way'!C498="","",'True_Odds_Calculator_3-way'!C498)</f>
        <v>3.28</v>
      </c>
      <c r="D497" s="4">
        <f t="shared" si="35"/>
        <v>2.256926403713222E-2</v>
      </c>
      <c r="E497" s="4">
        <f t="shared" si="36"/>
        <v>2.5271496843496184</v>
      </c>
      <c r="F497" s="4">
        <f t="shared" si="37"/>
        <v>3.2579410927029544</v>
      </c>
      <c r="G497" s="4">
        <f t="shared" si="38"/>
        <v>3.3629840827839459</v>
      </c>
      <c r="I497" s="4">
        <f t="shared" si="39"/>
        <v>1.0225692640371322</v>
      </c>
    </row>
    <row r="498" spans="1:9" x14ac:dyDescent="0.2">
      <c r="A498" s="4">
        <f>IF('True_Odds_Calculator_3-way'!A499="","",'True_Odds_Calculator_3-way'!A499)</f>
        <v>2.54</v>
      </c>
      <c r="B498" s="4">
        <f>IF('True_Odds_Calculator_3-way'!B499="","",'True_Odds_Calculator_3-way'!B499)</f>
        <v>3.37</v>
      </c>
      <c r="C498" s="4">
        <f>IF('True_Odds_Calculator_3-way'!C499="","",'True_Odds_Calculator_3-way'!C499)</f>
        <v>3.02</v>
      </c>
      <c r="D498" s="4">
        <f t="shared" si="35"/>
        <v>2.156252026065486E-2</v>
      </c>
      <c r="E498" s="4">
        <f t="shared" si="36"/>
        <v>2.5872332208699609</v>
      </c>
      <c r="F498" s="4">
        <f t="shared" si="37"/>
        <v>3.4536540554271311</v>
      </c>
      <c r="G498" s="4">
        <f t="shared" si="38"/>
        <v>3.0870074177227007</v>
      </c>
      <c r="I498" s="4">
        <f t="shared" si="39"/>
        <v>1.0215625202606549</v>
      </c>
    </row>
    <row r="499" spans="1:9" x14ac:dyDescent="0.2">
      <c r="A499" s="4">
        <f>IF('True_Odds_Calculator_3-way'!A500="","",'True_Odds_Calculator_3-way'!A500)</f>
        <v>1.93</v>
      </c>
      <c r="B499" s="4">
        <f>IF('True_Odds_Calculator_3-way'!B500="","",'True_Odds_Calculator_3-way'!B500)</f>
        <v>3.31</v>
      </c>
      <c r="C499" s="4">
        <f>IF('True_Odds_Calculator_3-way'!C500="","",'True_Odds_Calculator_3-way'!C500)</f>
        <v>4.75</v>
      </c>
      <c r="D499" s="4">
        <f t="shared" si="35"/>
        <v>3.0775834440758043E-2</v>
      </c>
      <c r="E499" s="4">
        <f t="shared" si="36"/>
        <v>1.9689841538490653</v>
      </c>
      <c r="F499" s="4">
        <f t="shared" si="37"/>
        <v>3.4263449839801643</v>
      </c>
      <c r="G499" s="4">
        <f t="shared" si="38"/>
        <v>4.9933163384944068</v>
      </c>
      <c r="I499" s="4">
        <f t="shared" si="39"/>
        <v>1.030775834440758</v>
      </c>
    </row>
    <row r="500" spans="1:9" x14ac:dyDescent="0.2">
      <c r="A500" s="4">
        <f>IF('True_Odds_Calculator_3-way'!A501="","",'True_Odds_Calculator_3-way'!A501)</f>
        <v>1.86</v>
      </c>
      <c r="B500" s="4">
        <f>IF('True_Odds_Calculator_3-way'!B501="","",'True_Odds_Calculator_3-way'!B501)</f>
        <v>3.52</v>
      </c>
      <c r="C500" s="4">
        <f>IF('True_Odds_Calculator_3-way'!C501="","",'True_Odds_Calculator_3-way'!C501)</f>
        <v>4.78</v>
      </c>
      <c r="D500" s="4">
        <f t="shared" si="35"/>
        <v>3.0930338613561759E-2</v>
      </c>
      <c r="E500" s="4">
        <f t="shared" si="36"/>
        <v>1.8963662552544176</v>
      </c>
      <c r="F500" s="4">
        <f t="shared" si="37"/>
        <v>3.6525571325954269</v>
      </c>
      <c r="G500" s="4">
        <f t="shared" si="38"/>
        <v>5.0277808004619997</v>
      </c>
      <c r="I500" s="4">
        <f t="shared" si="39"/>
        <v>1.0309303386135618</v>
      </c>
    </row>
    <row r="501" spans="1:9" x14ac:dyDescent="0.2">
      <c r="A501" s="4">
        <f>IF('True_Odds_Calculator_3-way'!A502="","",'True_Odds_Calculator_3-way'!A502)</f>
        <v>1.46</v>
      </c>
      <c r="B501" s="4">
        <f>IF('True_Odds_Calculator_3-way'!B502="","",'True_Odds_Calculator_3-way'!B502)</f>
        <v>4.43</v>
      </c>
      <c r="C501" s="4">
        <f>IF('True_Odds_Calculator_3-way'!C502="","",'True_Odds_Calculator_3-way'!C502)</f>
        <v>8.2100000000000009</v>
      </c>
      <c r="D501" s="4">
        <f t="shared" si="35"/>
        <v>3.2467820819779947E-2</v>
      </c>
      <c r="E501" s="4">
        <f t="shared" si="36"/>
        <v>1.4834398420409771</v>
      </c>
      <c r="F501" s="4">
        <f t="shared" si="37"/>
        <v>4.6530883604729061</v>
      </c>
      <c r="G501" s="4">
        <f t="shared" si="38"/>
        <v>9.0106266422419221</v>
      </c>
      <c r="I501" s="4">
        <f t="shared" si="39"/>
        <v>1.0324678208197799</v>
      </c>
    </row>
    <row r="502" spans="1:9" x14ac:dyDescent="0.2">
      <c r="A502" s="4">
        <f>IF('True_Odds_Calculator_3-way'!A503="","",'True_Odds_Calculator_3-way'!A503)</f>
        <v>3.17</v>
      </c>
      <c r="B502" s="4">
        <f>IF('True_Odds_Calculator_3-way'!B503="","",'True_Odds_Calculator_3-way'!B503)</f>
        <v>3.4</v>
      </c>
      <c r="C502" s="4">
        <f>IF('True_Odds_Calculator_3-way'!C503="","",'True_Odds_Calculator_3-way'!C503)</f>
        <v>2.39</v>
      </c>
      <c r="D502" s="4">
        <f t="shared" si="35"/>
        <v>2.7985102149039154E-2</v>
      </c>
      <c r="E502" s="4">
        <f t="shared" si="36"/>
        <v>3.2665962720736932</v>
      </c>
      <c r="F502" s="4">
        <f t="shared" si="37"/>
        <v>3.5113681285276916</v>
      </c>
      <c r="G502" s="4">
        <f t="shared" si="38"/>
        <v>2.444499625471956</v>
      </c>
      <c r="I502" s="4">
        <f t="shared" si="39"/>
        <v>1.0279851021490392</v>
      </c>
    </row>
    <row r="503" spans="1:9" x14ac:dyDescent="0.2">
      <c r="A503" s="4">
        <f>IF('True_Odds_Calculator_3-way'!A504="","",'True_Odds_Calculator_3-way'!A504)</f>
        <v>2.65</v>
      </c>
      <c r="B503" s="4">
        <f>IF('True_Odds_Calculator_3-way'!B504="","",'True_Odds_Calculator_3-way'!B504)</f>
        <v>3.08</v>
      </c>
      <c r="C503" s="4">
        <f>IF('True_Odds_Calculator_3-way'!C504="","",'True_Odds_Calculator_3-way'!C504)</f>
        <v>3.08</v>
      </c>
      <c r="D503" s="4">
        <f t="shared" si="35"/>
        <v>2.6709139916686997E-2</v>
      </c>
      <c r="E503" s="4">
        <f t="shared" si="36"/>
        <v>2.7140323653291949</v>
      </c>
      <c r="F503" s="4">
        <f t="shared" si="37"/>
        <v>3.166839110191412</v>
      </c>
      <c r="G503" s="4">
        <f t="shared" si="38"/>
        <v>3.166839110191412</v>
      </c>
      <c r="I503" s="4">
        <f t="shared" si="39"/>
        <v>1.026709139916687</v>
      </c>
    </row>
    <row r="504" spans="1:9" x14ac:dyDescent="0.2">
      <c r="A504" s="4">
        <f>IF('True_Odds_Calculator_3-way'!A505="","",'True_Odds_Calculator_3-way'!A505)</f>
        <v>2.56</v>
      </c>
      <c r="B504" s="4">
        <f>IF('True_Odds_Calculator_3-way'!B505="","",'True_Odds_Calculator_3-way'!B505)</f>
        <v>3.17</v>
      </c>
      <c r="C504" s="4">
        <f>IF('True_Odds_Calculator_3-way'!C505="","",'True_Odds_Calculator_3-way'!C505)</f>
        <v>3.12</v>
      </c>
      <c r="D504" s="4">
        <f t="shared" si="35"/>
        <v>2.6595233762031878E-2</v>
      </c>
      <c r="E504" s="4">
        <f t="shared" si="36"/>
        <v>2.619447307494521</v>
      </c>
      <c r="F504" s="4">
        <f t="shared" si="37"/>
        <v>3.2616601420529103</v>
      </c>
      <c r="G504" s="4">
        <f t="shared" si="38"/>
        <v>3.2087509817413014</v>
      </c>
      <c r="I504" s="4">
        <f t="shared" si="39"/>
        <v>1.0265952337620319</v>
      </c>
    </row>
    <row r="505" spans="1:9" x14ac:dyDescent="0.2">
      <c r="A505" s="4">
        <f>IF('True_Odds_Calculator_3-way'!A506="","",'True_Odds_Calculator_3-way'!A506)</f>
        <v>1.44</v>
      </c>
      <c r="B505" s="4">
        <f>IF('True_Odds_Calculator_3-way'!B506="","",'True_Odds_Calculator_3-way'!B506)</f>
        <v>4.54</v>
      </c>
      <c r="C505" s="4">
        <f>IF('True_Odds_Calculator_3-way'!C506="","",'True_Odds_Calculator_3-way'!C506)</f>
        <v>8.65</v>
      </c>
      <c r="D505" s="4">
        <f t="shared" si="35"/>
        <v>3.0315698041246009E-2</v>
      </c>
      <c r="E505" s="4">
        <f t="shared" si="36"/>
        <v>1.461263628927953</v>
      </c>
      <c r="F505" s="4">
        <f t="shared" si="37"/>
        <v>4.7583001342920381</v>
      </c>
      <c r="G505" s="4">
        <f t="shared" si="38"/>
        <v>9.4785199157021474</v>
      </c>
      <c r="I505" s="4">
        <f t="shared" si="39"/>
        <v>1.030315698041246</v>
      </c>
    </row>
    <row r="506" spans="1:9" x14ac:dyDescent="0.2">
      <c r="A506" s="4">
        <f>IF('True_Odds_Calculator_3-way'!A507="","",'True_Odds_Calculator_3-way'!A507)</f>
        <v>3.67</v>
      </c>
      <c r="B506" s="4">
        <f>IF('True_Odds_Calculator_3-way'!B507="","",'True_Odds_Calculator_3-way'!B507)</f>
        <v>3.48</v>
      </c>
      <c r="C506" s="4">
        <f>IF('True_Odds_Calculator_3-way'!C507="","",'True_Odds_Calculator_3-way'!C507)</f>
        <v>2.13</v>
      </c>
      <c r="D506" s="4">
        <f t="shared" si="35"/>
        <v>2.931945394689528E-2</v>
      </c>
      <c r="E506" s="4">
        <f t="shared" si="36"/>
        <v>3.8065306044774694</v>
      </c>
      <c r="F506" s="4">
        <f t="shared" si="37"/>
        <v>3.6025238782101363</v>
      </c>
      <c r="G506" s="4">
        <f t="shared" si="38"/>
        <v>2.1752824463909999</v>
      </c>
      <c r="I506" s="4">
        <f t="shared" si="39"/>
        <v>1.0293194539468953</v>
      </c>
    </row>
    <row r="507" spans="1:9" x14ac:dyDescent="0.2">
      <c r="A507" s="4">
        <f>IF('True_Odds_Calculator_3-way'!A508="","",'True_Odds_Calculator_3-way'!A508)</f>
        <v>1.84</v>
      </c>
      <c r="B507" s="4">
        <f>IF('True_Odds_Calculator_3-way'!B508="","",'True_Odds_Calculator_3-way'!B508)</f>
        <v>3.46</v>
      </c>
      <c r="C507" s="4">
        <f>IF('True_Odds_Calculator_3-way'!C508="","",'True_Odds_Calculator_3-way'!C508)</f>
        <v>5.08</v>
      </c>
      <c r="D507" s="4">
        <f t="shared" si="35"/>
        <v>2.9345995610814857E-2</v>
      </c>
      <c r="E507" s="4">
        <f t="shared" si="36"/>
        <v>1.8737249454011515</v>
      </c>
      <c r="F507" s="4">
        <f t="shared" si="37"/>
        <v>3.58120856419663</v>
      </c>
      <c r="G507" s="4">
        <f t="shared" si="38"/>
        <v>5.345638418099016</v>
      </c>
      <c r="I507" s="4">
        <f t="shared" si="39"/>
        <v>1.0293459956108149</v>
      </c>
    </row>
    <row r="508" spans="1:9" x14ac:dyDescent="0.2">
      <c r="A508" s="4">
        <f>IF('True_Odds_Calculator_3-way'!A509="","",'True_Odds_Calculator_3-way'!A509)</f>
        <v>1.57</v>
      </c>
      <c r="B508" s="4">
        <f>IF('True_Odds_Calculator_3-way'!B509="","",'True_Odds_Calculator_3-way'!B509)</f>
        <v>4.16</v>
      </c>
      <c r="C508" s="4">
        <f>IF('True_Odds_Calculator_3-way'!C509="","",'True_Odds_Calculator_3-way'!C509)</f>
        <v>6.43</v>
      </c>
      <c r="D508" s="4">
        <f t="shared" si="35"/>
        <v>3.2848285878221084E-2</v>
      </c>
      <c r="E508" s="4">
        <f t="shared" si="36"/>
        <v>1.5974613233259938</v>
      </c>
      <c r="F508" s="4">
        <f t="shared" si="37"/>
        <v>4.3585293700063676</v>
      </c>
      <c r="G508" s="4">
        <f t="shared" si="38"/>
        <v>6.916989438301588</v>
      </c>
      <c r="I508" s="4">
        <f t="shared" si="39"/>
        <v>1.0328482858782211</v>
      </c>
    </row>
    <row r="509" spans="1:9" x14ac:dyDescent="0.2">
      <c r="A509" s="4">
        <f>IF('True_Odds_Calculator_3-way'!A510="","",'True_Odds_Calculator_3-way'!A510)</f>
        <v>2.48</v>
      </c>
      <c r="B509" s="4">
        <f>IF('True_Odds_Calculator_3-way'!B510="","",'True_Odds_Calculator_3-way'!B510)</f>
        <v>3.17</v>
      </c>
      <c r="C509" s="4">
        <f>IF('True_Odds_Calculator_3-way'!C510="","",'True_Odds_Calculator_3-way'!C510)</f>
        <v>3.25</v>
      </c>
      <c r="D509" s="4">
        <f t="shared" si="35"/>
        <v>2.6375527393132092E-2</v>
      </c>
      <c r="E509" s="4">
        <f t="shared" si="36"/>
        <v>2.535278630397968</v>
      </c>
      <c r="F509" s="4">
        <f t="shared" si="37"/>
        <v>3.2608812180668001</v>
      </c>
      <c r="G509" s="4">
        <f t="shared" si="38"/>
        <v>3.3455953279879886</v>
      </c>
      <c r="I509" s="4">
        <f t="shared" si="39"/>
        <v>1.0263755273931321</v>
      </c>
    </row>
    <row r="510" spans="1:9" x14ac:dyDescent="0.2">
      <c r="A510" s="4">
        <f>IF('True_Odds_Calculator_3-way'!A511="","",'True_Odds_Calculator_3-way'!A511)</f>
        <v>3.05</v>
      </c>
      <c r="B510" s="4">
        <f>IF('True_Odds_Calculator_3-way'!B511="","",'True_Odds_Calculator_3-way'!B511)</f>
        <v>3.26</v>
      </c>
      <c r="C510" s="4">
        <f>IF('True_Odds_Calculator_3-way'!C511="","",'True_Odds_Calculator_3-way'!C511)</f>
        <v>2.4700000000000002</v>
      </c>
      <c r="D510" s="4">
        <f t="shared" si="35"/>
        <v>3.9475618311826777E-2</v>
      </c>
      <c r="E510" s="4">
        <f t="shared" si="36"/>
        <v>3.1775253578389022</v>
      </c>
      <c r="F510" s="4">
        <f t="shared" si="37"/>
        <v>3.4061114113487996</v>
      </c>
      <c r="G510" s="4">
        <f t="shared" si="38"/>
        <v>2.552975778175028</v>
      </c>
      <c r="I510" s="4">
        <f t="shared" si="39"/>
        <v>1.0394756183118268</v>
      </c>
    </row>
    <row r="511" spans="1:9" x14ac:dyDescent="0.2">
      <c r="A511" s="4">
        <f>IF('True_Odds_Calculator_3-way'!A512="","",'True_Odds_Calculator_3-way'!A512)</f>
        <v>1.81</v>
      </c>
      <c r="B511" s="4">
        <f>IF('True_Odds_Calculator_3-way'!B512="","",'True_Odds_Calculator_3-way'!B512)</f>
        <v>3.69</v>
      </c>
      <c r="C511" s="4">
        <f>IF('True_Odds_Calculator_3-way'!C512="","",'True_Odds_Calculator_3-way'!C512)</f>
        <v>4.54</v>
      </c>
      <c r="D511" s="4">
        <f t="shared" si="35"/>
        <v>4.3753215053020877E-2</v>
      </c>
      <c r="E511" s="4">
        <f t="shared" si="36"/>
        <v>1.8590754519221373</v>
      </c>
      <c r="F511" s="4">
        <f t="shared" si="37"/>
        <v>3.899877584649182</v>
      </c>
      <c r="G511" s="4">
        <f t="shared" si="38"/>
        <v>4.8619235076675018</v>
      </c>
      <c r="I511" s="4">
        <f t="shared" si="39"/>
        <v>1.0437532150530209</v>
      </c>
    </row>
    <row r="512" spans="1:9" x14ac:dyDescent="0.2">
      <c r="A512" s="4">
        <f>IF('True_Odds_Calculator_3-way'!A513="","",'True_Odds_Calculator_3-way'!A513)</f>
        <v>1.61</v>
      </c>
      <c r="B512" s="4">
        <f>IF('True_Odds_Calculator_3-way'!B513="","",'True_Odds_Calculator_3-way'!B513)</f>
        <v>4.0199999999999996</v>
      </c>
      <c r="C512" s="4">
        <f>IF('True_Odds_Calculator_3-way'!C513="","",'True_Odds_Calculator_3-way'!C513)</f>
        <v>5.78</v>
      </c>
      <c r="D512" s="4">
        <f t="shared" si="35"/>
        <v>4.2884611950670282E-2</v>
      </c>
      <c r="E512" s="4">
        <f t="shared" si="36"/>
        <v>1.647926605237316</v>
      </c>
      <c r="F512" s="4">
        <f t="shared" si="37"/>
        <v>4.2650953235641111</v>
      </c>
      <c r="G512" s="4">
        <f t="shared" si="38"/>
        <v>6.3005814628485153</v>
      </c>
      <c r="I512" s="4">
        <f t="shared" si="39"/>
        <v>1.0428846119506703</v>
      </c>
    </row>
    <row r="513" spans="1:9" x14ac:dyDescent="0.2">
      <c r="A513" s="4">
        <f>IF('True_Odds_Calculator_3-way'!A514="","",'True_Odds_Calculator_3-way'!A514)</f>
        <v>4.72</v>
      </c>
      <c r="B513" s="4">
        <f>IF('True_Odds_Calculator_3-way'!B514="","",'True_Odds_Calculator_3-way'!B514)</f>
        <v>3.65</v>
      </c>
      <c r="C513" s="4">
        <f>IF('True_Odds_Calculator_3-way'!C514="","",'True_Odds_Calculator_3-way'!C514)</f>
        <v>1.8</v>
      </c>
      <c r="D513" s="4">
        <f t="shared" si="35"/>
        <v>4.1392565074942489E-2</v>
      </c>
      <c r="E513" s="4">
        <f t="shared" si="36"/>
        <v>5.0487995484739274</v>
      </c>
      <c r="F513" s="4">
        <f t="shared" si="37"/>
        <v>3.8435656326948813</v>
      </c>
      <c r="G513" s="4">
        <f t="shared" si="38"/>
        <v>1.8458424933135451</v>
      </c>
      <c r="I513" s="4">
        <f t="shared" si="39"/>
        <v>1.0413925650749425</v>
      </c>
    </row>
    <row r="514" spans="1:9" x14ac:dyDescent="0.2">
      <c r="A514" s="4">
        <f>IF('True_Odds_Calculator_3-way'!A515="","",'True_Odds_Calculator_3-way'!A515)</f>
        <v>2.11</v>
      </c>
      <c r="B514" s="4">
        <f>IF('True_Odds_Calculator_3-way'!B515="","",'True_Odds_Calculator_3-way'!B515)</f>
        <v>3.46</v>
      </c>
      <c r="C514" s="4">
        <f>IF('True_Odds_Calculator_3-way'!C515="","",'True_Odds_Calculator_3-way'!C515)</f>
        <v>3.62</v>
      </c>
      <c r="D514" s="4">
        <f t="shared" si="35"/>
        <v>3.9194084252213823E-2</v>
      </c>
      <c r="E514" s="4">
        <f t="shared" si="36"/>
        <v>2.1698141958849662</v>
      </c>
      <c r="F514" s="4">
        <f t="shared" si="37"/>
        <v>3.6238101480284173</v>
      </c>
      <c r="G514" s="4">
        <f t="shared" si="38"/>
        <v>3.7997039390257008</v>
      </c>
      <c r="I514" s="4">
        <f t="shared" si="39"/>
        <v>1.0391940842522138</v>
      </c>
    </row>
    <row r="515" spans="1:9" x14ac:dyDescent="0.2">
      <c r="A515" s="4">
        <f>IF('True_Odds_Calculator_3-way'!A516="","",'True_Odds_Calculator_3-way'!A516)</f>
        <v>1.54</v>
      </c>
      <c r="B515" s="4">
        <f>IF('True_Odds_Calculator_3-way'!B516="","",'True_Odds_Calculator_3-way'!B516)</f>
        <v>4.04</v>
      </c>
      <c r="C515" s="4">
        <f>IF('True_Odds_Calculator_3-way'!C516="","",'True_Odds_Calculator_3-way'!C516)</f>
        <v>6.76</v>
      </c>
      <c r="D515" s="4">
        <f t="shared" ref="D515:D578" si="40">IF(A515="","",((1/A515)+(1/B515)+(1/C515))-1)</f>
        <v>4.4804395908737193E-2</v>
      </c>
      <c r="E515" s="4">
        <f t="shared" ref="E515:E578" si="41">IF(A515="","",(3*A515)/(3-($D515*A515)))</f>
        <v>1.5762531766410299</v>
      </c>
      <c r="F515" s="4">
        <f t="shared" ref="F515:F578" si="42">IF(B515="","",(3*B515)/(3-($D515*B515)))</f>
        <v>4.2994118339788558</v>
      </c>
      <c r="G515" s="4">
        <f t="shared" ref="G515:G578" si="43">IF(C515="","",(3*C515)/(3-($D515*C515)))</f>
        <v>7.5191251516053024</v>
      </c>
      <c r="I515" s="4">
        <f t="shared" ref="I515:I578" si="44">IF(A515="","",D515+1)</f>
        <v>1.0448043959087372</v>
      </c>
    </row>
    <row r="516" spans="1:9" x14ac:dyDescent="0.2">
      <c r="A516" s="4">
        <f>IF('True_Odds_Calculator_3-way'!A517="","",'True_Odds_Calculator_3-way'!A517)</f>
        <v>2.2799999999999998</v>
      </c>
      <c r="B516" s="4">
        <f>IF('True_Odds_Calculator_3-way'!B517="","",'True_Odds_Calculator_3-way'!B517)</f>
        <v>3.36</v>
      </c>
      <c r="C516" s="4">
        <f>IF('True_Odds_Calculator_3-way'!C517="","",'True_Odds_Calculator_3-way'!C517)</f>
        <v>3.29</v>
      </c>
      <c r="D516" s="4">
        <f t="shared" si="40"/>
        <v>4.0166906628272825E-2</v>
      </c>
      <c r="E516" s="4">
        <f t="shared" si="41"/>
        <v>2.3517928245216173</v>
      </c>
      <c r="F516" s="4">
        <f t="shared" si="42"/>
        <v>3.5182764766580155</v>
      </c>
      <c r="G516" s="4">
        <f t="shared" si="43"/>
        <v>3.4416015415908365</v>
      </c>
      <c r="I516" s="4">
        <f t="shared" si="44"/>
        <v>1.0401669066282728</v>
      </c>
    </row>
    <row r="517" spans="1:9" x14ac:dyDescent="0.2">
      <c r="A517" s="4">
        <f>IF('True_Odds_Calculator_3-way'!A518="","",'True_Odds_Calculator_3-way'!A518)</f>
        <v>4.4800000000000004</v>
      </c>
      <c r="B517" s="4">
        <f>IF('True_Odds_Calculator_3-way'!B518="","",'True_Odds_Calculator_3-way'!B518)</f>
        <v>3.56</v>
      </c>
      <c r="C517" s="4">
        <f>IF('True_Odds_Calculator_3-way'!C518="","",'True_Odds_Calculator_3-way'!C518)</f>
        <v>1.86</v>
      </c>
      <c r="D517" s="4">
        <f t="shared" si="40"/>
        <v>4.1747570720930494E-2</v>
      </c>
      <c r="E517" s="4">
        <f t="shared" si="41"/>
        <v>4.7778667317213959</v>
      </c>
      <c r="F517" s="4">
        <f t="shared" si="42"/>
        <v>3.7455565596721336</v>
      </c>
      <c r="G517" s="4">
        <f t="shared" si="43"/>
        <v>1.9094225262083941</v>
      </c>
      <c r="I517" s="4">
        <f t="shared" si="44"/>
        <v>1.0417475707209305</v>
      </c>
    </row>
    <row r="518" spans="1:9" x14ac:dyDescent="0.2">
      <c r="A518" s="4">
        <f>IF('True_Odds_Calculator_3-way'!A519="","",'True_Odds_Calculator_3-way'!A519)</f>
        <v>2.2999999999999998</v>
      </c>
      <c r="B518" s="4">
        <f>IF('True_Odds_Calculator_3-way'!B519="","",'True_Odds_Calculator_3-way'!B519)</f>
        <v>3.36</v>
      </c>
      <c r="C518" s="4">
        <f>IF('True_Odds_Calculator_3-way'!C519="","",'True_Odds_Calculator_3-way'!C519)</f>
        <v>3.26</v>
      </c>
      <c r="D518" s="4">
        <f t="shared" si="40"/>
        <v>3.9150122572368495E-2</v>
      </c>
      <c r="E518" s="4">
        <f t="shared" si="41"/>
        <v>2.3711709179255629</v>
      </c>
      <c r="F518" s="4">
        <f t="shared" si="42"/>
        <v>3.5140861310936371</v>
      </c>
      <c r="G518" s="4">
        <f t="shared" si="43"/>
        <v>3.404853119785491</v>
      </c>
      <c r="I518" s="4">
        <f t="shared" si="44"/>
        <v>1.0391501225723685</v>
      </c>
    </row>
    <row r="519" spans="1:9" x14ac:dyDescent="0.2">
      <c r="A519" s="4">
        <f>IF('True_Odds_Calculator_3-way'!A520="","",'True_Odds_Calculator_3-way'!A520)</f>
        <v>2.56</v>
      </c>
      <c r="B519" s="4">
        <f>IF('True_Odds_Calculator_3-way'!B520="","",'True_Odds_Calculator_3-way'!B520)</f>
        <v>3.27</v>
      </c>
      <c r="C519" s="4">
        <f>IF('True_Odds_Calculator_3-way'!C520="","",'True_Odds_Calculator_3-way'!C520)</f>
        <v>2.92</v>
      </c>
      <c r="D519" s="4">
        <f t="shared" si="40"/>
        <v>3.8901150978174259E-2</v>
      </c>
      <c r="E519" s="4">
        <f t="shared" si="41"/>
        <v>2.6478987159236786</v>
      </c>
      <c r="F519" s="4">
        <f t="shared" si="42"/>
        <v>3.4147950071861293</v>
      </c>
      <c r="G519" s="4">
        <f t="shared" si="43"/>
        <v>3.034913311026779</v>
      </c>
      <c r="I519" s="4">
        <f t="shared" si="44"/>
        <v>1.0389011509781743</v>
      </c>
    </row>
    <row r="520" spans="1:9" x14ac:dyDescent="0.2">
      <c r="A520" s="4">
        <f>IF('True_Odds_Calculator_3-way'!A521="","",'True_Odds_Calculator_3-way'!A521)</f>
        <v>1.4</v>
      </c>
      <c r="B520" s="4">
        <f>IF('True_Odds_Calculator_3-way'!B521="","",'True_Odds_Calculator_3-way'!B521)</f>
        <v>4.8600000000000003</v>
      </c>
      <c r="C520" s="4">
        <f>IF('True_Odds_Calculator_3-way'!C521="","",'True_Odds_Calculator_3-way'!C521)</f>
        <v>8.1</v>
      </c>
      <c r="D520" s="4">
        <f t="shared" si="40"/>
        <v>4.350382128159902E-2</v>
      </c>
      <c r="E520" s="4">
        <f t="shared" si="41"/>
        <v>1.429011481377765</v>
      </c>
      <c r="F520" s="4">
        <f t="shared" si="42"/>
        <v>5.2284836065573774</v>
      </c>
      <c r="G520" s="4">
        <f t="shared" si="43"/>
        <v>9.1780575539568314</v>
      </c>
      <c r="I520" s="4">
        <f t="shared" si="44"/>
        <v>1.043503821281599</v>
      </c>
    </row>
    <row r="521" spans="1:9" x14ac:dyDescent="0.2">
      <c r="A521" s="4">
        <f>IF('True_Odds_Calculator_3-way'!A522="","",'True_Odds_Calculator_3-way'!A522)</f>
        <v>3.55</v>
      </c>
      <c r="B521" s="4">
        <f>IF('True_Odds_Calculator_3-way'!B522="","",'True_Odds_Calculator_3-way'!B522)</f>
        <v>3.82</v>
      </c>
      <c r="C521" s="4">
        <f>IF('True_Odds_Calculator_3-way'!C522="","",'True_Odds_Calculator_3-way'!C522)</f>
        <v>2.0099999999999998</v>
      </c>
      <c r="D521" s="4">
        <f t="shared" si="40"/>
        <v>4.0982683368057771E-2</v>
      </c>
      <c r="E521" s="4">
        <f t="shared" si="41"/>
        <v>3.7309361327997577</v>
      </c>
      <c r="F521" s="4">
        <f t="shared" si="42"/>
        <v>4.0303207436785993</v>
      </c>
      <c r="G521" s="4">
        <f t="shared" si="43"/>
        <v>2.066749633712456</v>
      </c>
      <c r="I521" s="4">
        <f t="shared" si="44"/>
        <v>1.0409826833680578</v>
      </c>
    </row>
    <row r="522" spans="1:9" x14ac:dyDescent="0.2">
      <c r="A522" s="4">
        <f>IF('True_Odds_Calculator_3-way'!A523="","",'True_Odds_Calculator_3-way'!A523)</f>
        <v>1.95</v>
      </c>
      <c r="B522" s="4">
        <f>IF('True_Odds_Calculator_3-way'!B523="","",'True_Odds_Calculator_3-way'!B523)</f>
        <v>3.67</v>
      </c>
      <c r="C522" s="4">
        <f>IF('True_Odds_Calculator_3-way'!C523="","",'True_Odds_Calculator_3-way'!C523)</f>
        <v>3.92</v>
      </c>
      <c r="D522" s="4">
        <f t="shared" si="40"/>
        <v>4.0402117669537052E-2</v>
      </c>
      <c r="E522" s="4">
        <f t="shared" si="41"/>
        <v>2.002590790700375</v>
      </c>
      <c r="F522" s="4">
        <f t="shared" si="42"/>
        <v>3.8608221269458847</v>
      </c>
      <c r="G522" s="4">
        <f t="shared" si="43"/>
        <v>4.1384789989024444</v>
      </c>
      <c r="I522" s="4">
        <f t="shared" si="44"/>
        <v>1.0404021176695371</v>
      </c>
    </row>
    <row r="523" spans="1:9" x14ac:dyDescent="0.2">
      <c r="A523" s="4">
        <f>IF('True_Odds_Calculator_3-way'!A524="","",'True_Odds_Calculator_3-way'!A524)</f>
        <v>3.08</v>
      </c>
      <c r="B523" s="4">
        <f>IF('True_Odds_Calculator_3-way'!B524="","",'True_Odds_Calculator_3-way'!B524)</f>
        <v>3.29</v>
      </c>
      <c r="C523" s="4">
        <f>IF('True_Odds_Calculator_3-way'!C524="","",'True_Odds_Calculator_3-way'!C524)</f>
        <v>2.44</v>
      </c>
      <c r="D523" s="4">
        <f t="shared" si="40"/>
        <v>3.8462758030250122E-2</v>
      </c>
      <c r="E523" s="4">
        <f t="shared" si="41"/>
        <v>3.2066245751304869</v>
      </c>
      <c r="F523" s="4">
        <f t="shared" si="42"/>
        <v>3.434886338293337</v>
      </c>
      <c r="G523" s="4">
        <f t="shared" si="43"/>
        <v>2.5187955912890687</v>
      </c>
      <c r="I523" s="4">
        <f t="shared" si="44"/>
        <v>1.0384627580302501</v>
      </c>
    </row>
    <row r="524" spans="1:9" x14ac:dyDescent="0.2">
      <c r="A524" s="4">
        <f>IF('True_Odds_Calculator_3-way'!A525="","",'True_Odds_Calculator_3-way'!A525)</f>
        <v>2.71</v>
      </c>
      <c r="B524" s="4">
        <f>IF('True_Odds_Calculator_3-way'!B525="","",'True_Odds_Calculator_3-way'!B525)</f>
        <v>3.02</v>
      </c>
      <c r="C524" s="4">
        <f>IF('True_Odds_Calculator_3-way'!C525="","",'True_Odds_Calculator_3-way'!C525)</f>
        <v>2.95</v>
      </c>
      <c r="D524" s="4">
        <f t="shared" si="40"/>
        <v>3.9112568698927541E-2</v>
      </c>
      <c r="E524" s="4">
        <f t="shared" si="41"/>
        <v>2.8092557448427602</v>
      </c>
      <c r="F524" s="4">
        <f t="shared" si="42"/>
        <v>3.1437810964708395</v>
      </c>
      <c r="G524" s="4">
        <f t="shared" si="43"/>
        <v>3.0679973009480999</v>
      </c>
      <c r="I524" s="4">
        <f t="shared" si="44"/>
        <v>1.0391125686989275</v>
      </c>
    </row>
    <row r="525" spans="1:9" x14ac:dyDescent="0.2">
      <c r="A525" s="4">
        <f>IF('True_Odds_Calculator_3-way'!A526="","",'True_Odds_Calculator_3-way'!A526)</f>
        <v>2.0299999999999998</v>
      </c>
      <c r="B525" s="4">
        <f>IF('True_Odds_Calculator_3-way'!B526="","",'True_Odds_Calculator_3-way'!B526)</f>
        <v>3.34</v>
      </c>
      <c r="C525" s="4">
        <f>IF('True_Odds_Calculator_3-way'!C526="","",'True_Odds_Calculator_3-way'!C526)</f>
        <v>4.0199999999999996</v>
      </c>
      <c r="D525" s="4">
        <f t="shared" si="40"/>
        <v>4.0768253948686883E-2</v>
      </c>
      <c r="E525" s="4">
        <f t="shared" si="41"/>
        <v>2.0875893214475334</v>
      </c>
      <c r="F525" s="4">
        <f t="shared" si="42"/>
        <v>3.4988061070223098</v>
      </c>
      <c r="G525" s="4">
        <f t="shared" si="43"/>
        <v>4.2523009033457306</v>
      </c>
      <c r="I525" s="4">
        <f t="shared" si="44"/>
        <v>1.0407682539486869</v>
      </c>
    </row>
    <row r="526" spans="1:9" x14ac:dyDescent="0.2">
      <c r="A526" s="4">
        <f>IF('True_Odds_Calculator_3-way'!A527="","",'True_Odds_Calculator_3-way'!A527)</f>
        <v>1.75</v>
      </c>
      <c r="B526" s="4">
        <f>IF('True_Odds_Calculator_3-way'!B527="","",'True_Odds_Calculator_3-way'!B527)</f>
        <v>3.83</v>
      </c>
      <c r="C526" s="4">
        <f>IF('True_Odds_Calculator_3-way'!C527="","",'True_Odds_Calculator_3-way'!C527)</f>
        <v>4.76</v>
      </c>
      <c r="D526" s="4">
        <f t="shared" si="40"/>
        <v>4.2609210786141993E-2</v>
      </c>
      <c r="E526" s="4">
        <f t="shared" si="41"/>
        <v>1.7946055912849452</v>
      </c>
      <c r="F526" s="4">
        <f t="shared" si="42"/>
        <v>4.0503288109485149</v>
      </c>
      <c r="G526" s="4">
        <f t="shared" si="43"/>
        <v>5.1051413209871921</v>
      </c>
      <c r="I526" s="4">
        <f t="shared" si="44"/>
        <v>1.042609210786142</v>
      </c>
    </row>
    <row r="527" spans="1:9" x14ac:dyDescent="0.2">
      <c r="A527" s="4">
        <f>IF('True_Odds_Calculator_3-way'!A528="","",'True_Odds_Calculator_3-way'!A528)</f>
        <v>3.28</v>
      </c>
      <c r="B527" s="4">
        <f>IF('True_Odds_Calculator_3-way'!B528="","",'True_Odds_Calculator_3-way'!B528)</f>
        <v>3.16</v>
      </c>
      <c r="C527" s="4">
        <f>IF('True_Odds_Calculator_3-way'!C528="","",'True_Odds_Calculator_3-way'!C528)</f>
        <v>2.4</v>
      </c>
      <c r="D527" s="4">
        <f t="shared" si="40"/>
        <v>3.800041164968615E-2</v>
      </c>
      <c r="E527" s="4">
        <f t="shared" si="41"/>
        <v>3.4221817861649986</v>
      </c>
      <c r="F527" s="4">
        <f t="shared" si="42"/>
        <v>3.2917595912260396</v>
      </c>
      <c r="G527" s="4">
        <f t="shared" si="43"/>
        <v>2.4752483654580959</v>
      </c>
      <c r="I527" s="4">
        <f t="shared" si="44"/>
        <v>1.0380004116496861</v>
      </c>
    </row>
    <row r="528" spans="1:9" x14ac:dyDescent="0.2">
      <c r="A528" s="4">
        <f>IF('True_Odds_Calculator_3-way'!A529="","",'True_Odds_Calculator_3-way'!A529)</f>
        <v>4.49</v>
      </c>
      <c r="B528" s="4">
        <f>IF('True_Odds_Calculator_3-way'!B529="","",'True_Odds_Calculator_3-way'!B529)</f>
        <v>3.46</v>
      </c>
      <c r="C528" s="4">
        <f>IF('True_Odds_Calculator_3-way'!C529="","",'True_Odds_Calculator_3-way'!C529)</f>
        <v>1.88</v>
      </c>
      <c r="D528" s="4">
        <f t="shared" si="40"/>
        <v>4.364938387797368E-2</v>
      </c>
      <c r="E528" s="4">
        <f t="shared" si="41"/>
        <v>4.8038271992645436</v>
      </c>
      <c r="F528" s="4">
        <f t="shared" si="42"/>
        <v>3.6434180035620973</v>
      </c>
      <c r="G528" s="4">
        <f t="shared" si="43"/>
        <v>1.9328710072446105</v>
      </c>
      <c r="I528" s="4">
        <f t="shared" si="44"/>
        <v>1.0436493838779737</v>
      </c>
    </row>
    <row r="529" spans="1:9" x14ac:dyDescent="0.2">
      <c r="A529" s="4">
        <f>IF('True_Odds_Calculator_3-way'!A530="","",'True_Odds_Calculator_3-way'!A530)</f>
        <v>2.75</v>
      </c>
      <c r="B529" s="4">
        <f>IF('True_Odds_Calculator_3-way'!B530="","",'True_Odds_Calculator_3-way'!B530)</f>
        <v>3.37</v>
      </c>
      <c r="C529" s="4">
        <f>IF('True_Odds_Calculator_3-way'!C530="","",'True_Odds_Calculator_3-way'!C530)</f>
        <v>2.64</v>
      </c>
      <c r="D529" s="4">
        <f t="shared" si="40"/>
        <v>3.9160147468752626E-2</v>
      </c>
      <c r="E529" s="4">
        <f t="shared" si="41"/>
        <v>2.8523917411191375</v>
      </c>
      <c r="F529" s="4">
        <f t="shared" si="42"/>
        <v>3.5250673569655016</v>
      </c>
      <c r="G529" s="4">
        <f t="shared" si="43"/>
        <v>2.7342238977216842</v>
      </c>
      <c r="I529" s="4">
        <f t="shared" si="44"/>
        <v>1.0391601474687526</v>
      </c>
    </row>
    <row r="530" spans="1:9" x14ac:dyDescent="0.2">
      <c r="A530" s="4">
        <f>IF('True_Odds_Calculator_3-way'!A531="","",'True_Odds_Calculator_3-way'!A531)</f>
        <v>2.06</v>
      </c>
      <c r="B530" s="4">
        <f>IF('True_Odds_Calculator_3-way'!B531="","",'True_Odds_Calculator_3-way'!B531)</f>
        <v>3.4</v>
      </c>
      <c r="C530" s="4">
        <f>IF('True_Odds_Calculator_3-way'!C531="","",'True_Odds_Calculator_3-way'!C531)</f>
        <v>3.84</v>
      </c>
      <c r="D530" s="4">
        <f t="shared" si="40"/>
        <v>3.9971206929373837E-2</v>
      </c>
      <c r="E530" s="4">
        <f t="shared" si="41"/>
        <v>2.1181362645486201</v>
      </c>
      <c r="F530" s="4">
        <f t="shared" si="42"/>
        <v>3.5613307815622774</v>
      </c>
      <c r="G530" s="4">
        <f t="shared" si="43"/>
        <v>4.0470603341733149</v>
      </c>
      <c r="I530" s="4">
        <f t="shared" si="44"/>
        <v>1.0399712069293738</v>
      </c>
    </row>
    <row r="531" spans="1:9" x14ac:dyDescent="0.2">
      <c r="A531" s="4">
        <f>IF('True_Odds_Calculator_3-way'!A532="","",'True_Odds_Calculator_3-way'!A532)</f>
        <v>1.8</v>
      </c>
      <c r="B531" s="4">
        <f>IF('True_Odds_Calculator_3-way'!B532="","",'True_Odds_Calculator_3-way'!B532)</f>
        <v>3.43</v>
      </c>
      <c r="C531" s="4">
        <f>IF('True_Odds_Calculator_3-way'!C532="","",'True_Odds_Calculator_3-way'!C532)</f>
        <v>5.1100000000000003</v>
      </c>
      <c r="D531" s="4">
        <f t="shared" si="40"/>
        <v>4.2795461302590265E-2</v>
      </c>
      <c r="E531" s="4">
        <f t="shared" si="41"/>
        <v>1.8474371551698228</v>
      </c>
      <c r="F531" s="4">
        <f t="shared" si="42"/>
        <v>3.6064623164902705</v>
      </c>
      <c r="G531" s="4">
        <f t="shared" si="43"/>
        <v>5.5117809157318041</v>
      </c>
      <c r="I531" s="4">
        <f t="shared" si="44"/>
        <v>1.0427954613025903</v>
      </c>
    </row>
    <row r="532" spans="1:9" x14ac:dyDescent="0.2">
      <c r="A532" s="4">
        <f>IF('True_Odds_Calculator_3-way'!A533="","",'True_Odds_Calculator_3-way'!A533)</f>
        <v>3.22</v>
      </c>
      <c r="B532" s="4">
        <f>IF('True_Odds_Calculator_3-way'!B533="","",'True_Odds_Calculator_3-way'!B533)</f>
        <v>3.08</v>
      </c>
      <c r="C532" s="4">
        <f>IF('True_Odds_Calculator_3-way'!C533="","",'True_Odds_Calculator_3-way'!C533)</f>
        <v>2.48</v>
      </c>
      <c r="D532" s="4">
        <f t="shared" si="40"/>
        <v>3.8460137338117706E-2</v>
      </c>
      <c r="E532" s="4">
        <f t="shared" si="41"/>
        <v>3.3586467775319395</v>
      </c>
      <c r="F532" s="4">
        <f t="shared" si="42"/>
        <v>3.2066155927847597</v>
      </c>
      <c r="G532" s="4">
        <f t="shared" si="43"/>
        <v>2.5614376137229593</v>
      </c>
      <c r="I532" s="4">
        <f t="shared" si="44"/>
        <v>1.0384601373381177</v>
      </c>
    </row>
    <row r="533" spans="1:9" x14ac:dyDescent="0.2">
      <c r="A533" s="4">
        <f>IF('True_Odds_Calculator_3-way'!A534="","",'True_Odds_Calculator_3-way'!A534)</f>
        <v>1.96</v>
      </c>
      <c r="B533" s="4">
        <f>IF('True_Odds_Calculator_3-way'!B534="","",'True_Odds_Calculator_3-way'!B534)</f>
        <v>3.75</v>
      </c>
      <c r="C533" s="4">
        <f>IF('True_Odds_Calculator_3-way'!C534="","",'True_Odds_Calculator_3-way'!C534)</f>
        <v>3.8</v>
      </c>
      <c r="D533" s="4">
        <f t="shared" si="40"/>
        <v>4.0028643036161826E-2</v>
      </c>
      <c r="E533" s="4">
        <f t="shared" si="41"/>
        <v>2.0126345119139124</v>
      </c>
      <c r="F533" s="4">
        <f t="shared" si="42"/>
        <v>3.9475171958918307</v>
      </c>
      <c r="G533" s="4">
        <f t="shared" si="43"/>
        <v>4.0029619721001337</v>
      </c>
      <c r="I533" s="4">
        <f t="shared" si="44"/>
        <v>1.0400286430361618</v>
      </c>
    </row>
    <row r="534" spans="1:9" x14ac:dyDescent="0.2">
      <c r="A534" s="4">
        <f>IF('True_Odds_Calculator_3-way'!A535="","",'True_Odds_Calculator_3-way'!A535)</f>
        <v>2.12</v>
      </c>
      <c r="B534" s="4">
        <f>IF('True_Odds_Calculator_3-way'!B535="","",'True_Odds_Calculator_3-way'!B535)</f>
        <v>3.42</v>
      </c>
      <c r="C534" s="4">
        <f>IF('True_Odds_Calculator_3-way'!C535="","",'True_Odds_Calculator_3-way'!C535)</f>
        <v>3.5</v>
      </c>
      <c r="D534" s="4">
        <f t="shared" si="40"/>
        <v>4.9810059740546198E-2</v>
      </c>
      <c r="E534" s="4">
        <f t="shared" si="41"/>
        <v>2.1973445708018242</v>
      </c>
      <c r="F534" s="4">
        <f t="shared" si="42"/>
        <v>3.6258906458373015</v>
      </c>
      <c r="G534" s="4">
        <f t="shared" si="43"/>
        <v>3.715939708696161</v>
      </c>
      <c r="I534" s="4">
        <f t="shared" si="44"/>
        <v>1.0498100597405462</v>
      </c>
    </row>
    <row r="535" spans="1:9" x14ac:dyDescent="0.2">
      <c r="A535" s="4">
        <f>IF('True_Odds_Calculator_3-way'!A536="","",'True_Odds_Calculator_3-way'!A536)</f>
        <v>2.72</v>
      </c>
      <c r="B535" s="4">
        <f>IF('True_Odds_Calculator_3-way'!B536="","",'True_Odds_Calculator_3-way'!B536)</f>
        <v>3.52</v>
      </c>
      <c r="C535" s="4">
        <f>IF('True_Odds_Calculator_3-way'!C536="","",'True_Odds_Calculator_3-way'!C536)</f>
        <v>2.5099999999999998</v>
      </c>
      <c r="D535" s="4">
        <f t="shared" si="40"/>
        <v>5.014434241643051E-2</v>
      </c>
      <c r="E535" s="4">
        <f t="shared" si="41"/>
        <v>2.8495526420301478</v>
      </c>
      <c r="F535" s="4">
        <f t="shared" si="42"/>
        <v>3.7400496686542981</v>
      </c>
      <c r="G535" s="4">
        <f t="shared" si="43"/>
        <v>2.6199162269083263</v>
      </c>
      <c r="I535" s="4">
        <f t="shared" si="44"/>
        <v>1.0501443424164305</v>
      </c>
    </row>
    <row r="536" spans="1:9" x14ac:dyDescent="0.2">
      <c r="A536" s="4">
        <f>IF('True_Odds_Calculator_3-way'!A537="","",'True_Odds_Calculator_3-way'!A537)</f>
        <v>2.67</v>
      </c>
      <c r="B536" s="4">
        <f>IF('True_Odds_Calculator_3-way'!B537="","",'True_Odds_Calculator_3-way'!B537)</f>
        <v>3.47</v>
      </c>
      <c r="C536" s="4">
        <f>IF('True_Odds_Calculator_3-way'!C537="","",'True_Odds_Calculator_3-way'!C537)</f>
        <v>2.59</v>
      </c>
      <c r="D536" s="4">
        <f t="shared" si="40"/>
        <v>4.88166593467243E-2</v>
      </c>
      <c r="E536" s="4">
        <f t="shared" si="41"/>
        <v>2.7912719071536864</v>
      </c>
      <c r="F536" s="4">
        <f t="shared" si="42"/>
        <v>3.6776574675683769</v>
      </c>
      <c r="G536" s="4">
        <f t="shared" si="43"/>
        <v>2.7039584625356792</v>
      </c>
      <c r="I536" s="4">
        <f t="shared" si="44"/>
        <v>1.0488166593467243</v>
      </c>
    </row>
    <row r="537" spans="1:9" x14ac:dyDescent="0.2">
      <c r="A537" s="4">
        <f>IF('True_Odds_Calculator_3-way'!A538="","",'True_Odds_Calculator_3-way'!A538)</f>
        <v>1.87</v>
      </c>
      <c r="B537" s="4">
        <f>IF('True_Odds_Calculator_3-way'!B538="","",'True_Odds_Calculator_3-way'!B538)</f>
        <v>3.65</v>
      </c>
      <c r="C537" s="4">
        <f>IF('True_Odds_Calculator_3-way'!C538="","",'True_Odds_Calculator_3-way'!C538)</f>
        <v>4.0999999999999996</v>
      </c>
      <c r="D537" s="4">
        <f t="shared" si="40"/>
        <v>5.2634400052886221E-2</v>
      </c>
      <c r="E537" s="4">
        <f t="shared" si="41"/>
        <v>1.9334335896163355</v>
      </c>
      <c r="F537" s="4">
        <f t="shared" si="42"/>
        <v>3.8997331388583727</v>
      </c>
      <c r="G537" s="4">
        <f t="shared" si="43"/>
        <v>4.417787729134818</v>
      </c>
      <c r="I537" s="4">
        <f t="shared" si="44"/>
        <v>1.0526344000528862</v>
      </c>
    </row>
    <row r="538" spans="1:9" x14ac:dyDescent="0.2">
      <c r="A538" s="4">
        <f>IF('True_Odds_Calculator_3-way'!A539="","",'True_Odds_Calculator_3-way'!A539)</f>
        <v>2.16</v>
      </c>
      <c r="B538" s="4">
        <f>IF('True_Odds_Calculator_3-way'!B539="","",'True_Odds_Calculator_3-way'!B539)</f>
        <v>3.81</v>
      </c>
      <c r="C538" s="4">
        <f>IF('True_Odds_Calculator_3-way'!C539="","",'True_Odds_Calculator_3-way'!C539)</f>
        <v>3.08</v>
      </c>
      <c r="D538" s="4">
        <f t="shared" si="40"/>
        <v>5.0105479239337392E-2</v>
      </c>
      <c r="E538" s="4">
        <f t="shared" si="41"/>
        <v>2.240840436456633</v>
      </c>
      <c r="F538" s="4">
        <f t="shared" si="42"/>
        <v>4.068921588016674</v>
      </c>
      <c r="G538" s="4">
        <f t="shared" si="43"/>
        <v>3.2470326363880453</v>
      </c>
      <c r="I538" s="4">
        <f t="shared" si="44"/>
        <v>1.0501054792393374</v>
      </c>
    </row>
    <row r="539" spans="1:9" x14ac:dyDescent="0.2">
      <c r="A539" s="4">
        <f>IF('True_Odds_Calculator_3-way'!A540="","",'True_Odds_Calculator_3-way'!A540)</f>
        <v>3.4</v>
      </c>
      <c r="B539" s="4">
        <f>IF('True_Odds_Calculator_3-way'!B540="","",'True_Odds_Calculator_3-way'!B540)</f>
        <v>3.78</v>
      </c>
      <c r="C539" s="4">
        <f>IF('True_Odds_Calculator_3-way'!C540="","",'True_Odds_Calculator_3-way'!C540)</f>
        <v>2.0299999999999998</v>
      </c>
      <c r="D539" s="4">
        <f t="shared" si="40"/>
        <v>5.1278749047511951E-2</v>
      </c>
      <c r="E539" s="4">
        <f t="shared" si="41"/>
        <v>3.6097860196030327</v>
      </c>
      <c r="F539" s="4">
        <f t="shared" si="42"/>
        <v>4.0411004452668724</v>
      </c>
      <c r="G539" s="4">
        <f t="shared" si="43"/>
        <v>2.1029701629527096</v>
      </c>
      <c r="I539" s="4">
        <f t="shared" si="44"/>
        <v>1.051278749047512</v>
      </c>
    </row>
    <row r="540" spans="1:9" x14ac:dyDescent="0.2">
      <c r="A540" s="4">
        <f>IF('True_Odds_Calculator_3-way'!A541="","",'True_Odds_Calculator_3-way'!A541)</f>
        <v>5.75</v>
      </c>
      <c r="B540" s="4">
        <f>IF('True_Odds_Calculator_3-way'!B541="","",'True_Odds_Calculator_3-way'!B541)</f>
        <v>4.0199999999999996</v>
      </c>
      <c r="C540" s="4">
        <f>IF('True_Odds_Calculator_3-way'!C541="","",'True_Odds_Calculator_3-way'!C541)</f>
        <v>1.58</v>
      </c>
      <c r="D540" s="4">
        <f t="shared" si="40"/>
        <v>5.5580654788796702E-2</v>
      </c>
      <c r="E540" s="4">
        <f t="shared" si="41"/>
        <v>6.4355796509817962</v>
      </c>
      <c r="F540" s="4">
        <f t="shared" si="42"/>
        <v>4.3434951694938757</v>
      </c>
      <c r="G540" s="4">
        <f t="shared" si="43"/>
        <v>1.6276452088758688</v>
      </c>
      <c r="I540" s="4">
        <f t="shared" si="44"/>
        <v>1.0555806547887967</v>
      </c>
    </row>
    <row r="541" spans="1:9" x14ac:dyDescent="0.2">
      <c r="A541" s="4">
        <f>IF('True_Odds_Calculator_3-way'!A542="","",'True_Odds_Calculator_3-way'!A542)</f>
        <v>2.16</v>
      </c>
      <c r="B541" s="4">
        <f>IF('True_Odds_Calculator_3-way'!B542="","",'True_Odds_Calculator_3-way'!B542)</f>
        <v>3.48</v>
      </c>
      <c r="C541" s="4">
        <f>IF('True_Odds_Calculator_3-way'!C542="","",'True_Odds_Calculator_3-way'!C542)</f>
        <v>3.32</v>
      </c>
      <c r="D541" s="4">
        <f t="shared" si="40"/>
        <v>5.1524104079151867E-2</v>
      </c>
      <c r="E541" s="4">
        <f t="shared" si="41"/>
        <v>2.243217433324896</v>
      </c>
      <c r="F541" s="4">
        <f t="shared" si="42"/>
        <v>3.7012140138391882</v>
      </c>
      <c r="G541" s="4">
        <f t="shared" si="43"/>
        <v>3.5207533881700717</v>
      </c>
      <c r="I541" s="4">
        <f t="shared" si="44"/>
        <v>1.0515241040791519</v>
      </c>
    </row>
    <row r="542" spans="1:9" x14ac:dyDescent="0.2">
      <c r="A542" s="4">
        <f>IF('True_Odds_Calculator_3-way'!A543="","",'True_Odds_Calculator_3-way'!A543)</f>
        <v>1.79</v>
      </c>
      <c r="B542" s="4">
        <f>IF('True_Odds_Calculator_3-way'!B543="","",'True_Odds_Calculator_3-way'!B543)</f>
        <v>3.64</v>
      </c>
      <c r="C542" s="4">
        <f>IF('True_Odds_Calculator_3-way'!C543="","",'True_Odds_Calculator_3-way'!C543)</f>
        <v>4.54</v>
      </c>
      <c r="D542" s="4">
        <f t="shared" si="40"/>
        <v>5.3648809782986362E-2</v>
      </c>
      <c r="E542" s="4">
        <f t="shared" si="41"/>
        <v>1.849193529028154</v>
      </c>
      <c r="F542" s="4">
        <f t="shared" si="42"/>
        <v>3.8934390929355658</v>
      </c>
      <c r="G542" s="4">
        <f t="shared" si="43"/>
        <v>4.9411660158807793</v>
      </c>
      <c r="I542" s="4">
        <f t="shared" si="44"/>
        <v>1.0536488097829864</v>
      </c>
    </row>
    <row r="543" spans="1:9" x14ac:dyDescent="0.2">
      <c r="A543" s="4">
        <f>IF('True_Odds_Calculator_3-way'!A544="","",'True_Odds_Calculator_3-way'!A544)</f>
        <v>3.14</v>
      </c>
      <c r="B543" s="4">
        <f>IF('True_Odds_Calculator_3-way'!B544="","",'True_Odds_Calculator_3-way'!B544)</f>
        <v>2.93</v>
      </c>
      <c r="C543" s="4">
        <f>IF('True_Odds_Calculator_3-way'!C544="","",'True_Odds_Calculator_3-way'!C544)</f>
        <v>2.57</v>
      </c>
      <c r="D543" s="4">
        <f t="shared" si="40"/>
        <v>4.887332427302149E-2</v>
      </c>
      <c r="E543" s="4">
        <f t="shared" si="41"/>
        <v>3.3092833428988131</v>
      </c>
      <c r="F543" s="4">
        <f t="shared" si="42"/>
        <v>3.0768679750777896</v>
      </c>
      <c r="G543" s="4">
        <f t="shared" si="43"/>
        <v>2.6823030609853329</v>
      </c>
      <c r="I543" s="4">
        <f t="shared" si="44"/>
        <v>1.0488733242730215</v>
      </c>
    </row>
    <row r="544" spans="1:9" x14ac:dyDescent="0.2">
      <c r="A544" s="4">
        <f>IF('True_Odds_Calculator_3-way'!A545="","",'True_Odds_Calculator_3-way'!A545)</f>
        <v>3.38</v>
      </c>
      <c r="B544" s="4">
        <f>IF('True_Odds_Calculator_3-way'!B545="","",'True_Odds_Calculator_3-way'!B545)</f>
        <v>2.98</v>
      </c>
      <c r="C544" s="4">
        <f>IF('True_Odds_Calculator_3-way'!C545="","",'True_Odds_Calculator_3-way'!C545)</f>
        <v>2.39</v>
      </c>
      <c r="D544" s="4">
        <f t="shared" si="40"/>
        <v>4.9838499805342273E-2</v>
      </c>
      <c r="E544" s="4">
        <f t="shared" si="41"/>
        <v>3.5810827241318366</v>
      </c>
      <c r="F544" s="4">
        <f t="shared" si="42"/>
        <v>3.1352125971289744</v>
      </c>
      <c r="G544" s="4">
        <f t="shared" si="43"/>
        <v>2.4888176887854598</v>
      </c>
      <c r="I544" s="4">
        <f t="shared" si="44"/>
        <v>1.0498384998053423</v>
      </c>
    </row>
    <row r="545" spans="1:9" x14ac:dyDescent="0.2">
      <c r="A545" s="4">
        <f>IF('True_Odds_Calculator_3-way'!A546="","",'True_Odds_Calculator_3-way'!A546)</f>
        <v>2.14</v>
      </c>
      <c r="B545" s="4">
        <f>IF('True_Odds_Calculator_3-way'!B546="","",'True_Odds_Calculator_3-way'!B546)</f>
        <v>3.56</v>
      </c>
      <c r="C545" s="4">
        <f>IF('True_Odds_Calculator_3-way'!C546="","",'True_Odds_Calculator_3-way'!C546)</f>
        <v>3.64</v>
      </c>
      <c r="D545" s="4">
        <f t="shared" si="40"/>
        <v>2.2913870755937316E-2</v>
      </c>
      <c r="E545" s="4">
        <f t="shared" si="41"/>
        <v>2.1755600242009785</v>
      </c>
      <c r="F545" s="4">
        <f t="shared" si="42"/>
        <v>3.6595060935956014</v>
      </c>
      <c r="G545" s="4">
        <f t="shared" si="43"/>
        <v>3.7440939098575972</v>
      </c>
      <c r="I545" s="4">
        <f t="shared" si="44"/>
        <v>1.0229138707559373</v>
      </c>
    </row>
    <row r="546" spans="1:9" x14ac:dyDescent="0.2">
      <c r="A546" s="4">
        <f>IF('True_Odds_Calculator_3-way'!A547="","",'True_Odds_Calculator_3-way'!A547)</f>
        <v>2.5099999999999998</v>
      </c>
      <c r="B546" s="4">
        <f>IF('True_Odds_Calculator_3-way'!B547="","",'True_Odds_Calculator_3-way'!B547)</f>
        <v>3.44</v>
      </c>
      <c r="C546" s="4">
        <f>IF('True_Odds_Calculator_3-way'!C547="","",'True_Odds_Calculator_3-way'!C547)</f>
        <v>3</v>
      </c>
      <c r="D546" s="4">
        <f t="shared" si="40"/>
        <v>2.2437382253930105E-2</v>
      </c>
      <c r="E546" s="4">
        <f t="shared" si="41"/>
        <v>2.5580207249792619</v>
      </c>
      <c r="F546" s="4">
        <f t="shared" si="42"/>
        <v>3.5308422085711175</v>
      </c>
      <c r="G546" s="4">
        <f t="shared" si="43"/>
        <v>3.0688571202906569</v>
      </c>
      <c r="I546" s="4">
        <f t="shared" si="44"/>
        <v>1.0224373822539301</v>
      </c>
    </row>
    <row r="547" spans="1:9" x14ac:dyDescent="0.2">
      <c r="A547" s="4">
        <f>IF('True_Odds_Calculator_3-way'!A548="","",'True_Odds_Calculator_3-way'!A548)</f>
        <v>1.94</v>
      </c>
      <c r="B547" s="4">
        <f>IF('True_Odds_Calculator_3-way'!B548="","",'True_Odds_Calculator_3-way'!B548)</f>
        <v>3.75</v>
      </c>
      <c r="C547" s="4">
        <f>IF('True_Odds_Calculator_3-way'!C548="","",'True_Odds_Calculator_3-way'!C548)</f>
        <v>4.1500000000000004</v>
      </c>
      <c r="D547" s="4">
        <f t="shared" si="40"/>
        <v>2.3094439614126605E-2</v>
      </c>
      <c r="E547" s="4">
        <f t="shared" si="41"/>
        <v>1.969411994933709</v>
      </c>
      <c r="F547" s="4">
        <f t="shared" si="42"/>
        <v>3.8614731995352951</v>
      </c>
      <c r="G547" s="4">
        <f t="shared" si="43"/>
        <v>4.2869567275265945</v>
      </c>
      <c r="I547" s="4">
        <f t="shared" si="44"/>
        <v>1.0230944396141266</v>
      </c>
    </row>
    <row r="548" spans="1:9" x14ac:dyDescent="0.2">
      <c r="A548" s="4">
        <f>IF('True_Odds_Calculator_3-way'!A549="","",'True_Odds_Calculator_3-way'!A549)</f>
        <v>3</v>
      </c>
      <c r="B548" s="4">
        <f>IF('True_Odds_Calculator_3-way'!B549="","",'True_Odds_Calculator_3-way'!B549)</f>
        <v>2.97</v>
      </c>
      <c r="C548" s="4">
        <f>IF('True_Odds_Calculator_3-way'!C549="","",'True_Odds_Calculator_3-way'!C549)</f>
        <v>2.8</v>
      </c>
      <c r="D548" s="4">
        <f t="shared" si="40"/>
        <v>2.7176527176527188E-2</v>
      </c>
      <c r="E548" s="4">
        <f t="shared" si="41"/>
        <v>3.0838071693448703</v>
      </c>
      <c r="F548" s="4">
        <f t="shared" si="42"/>
        <v>3.0521164668460976</v>
      </c>
      <c r="G548" s="4">
        <f t="shared" si="43"/>
        <v>2.8728696453247347</v>
      </c>
      <c r="I548" s="4">
        <f t="shared" si="44"/>
        <v>1.0271765271765272</v>
      </c>
    </row>
    <row r="549" spans="1:9" x14ac:dyDescent="0.2">
      <c r="A549" s="4">
        <f>IF('True_Odds_Calculator_3-way'!A550="","",'True_Odds_Calculator_3-way'!A550)</f>
        <v>2.34</v>
      </c>
      <c r="B549" s="4">
        <f>IF('True_Odds_Calculator_3-way'!B550="","",'True_Odds_Calculator_3-way'!B550)</f>
        <v>3.18</v>
      </c>
      <c r="C549" s="4">
        <f>IF('True_Odds_Calculator_3-way'!C550="","",'True_Odds_Calculator_3-way'!C550)</f>
        <v>3.49</v>
      </c>
      <c r="D549" s="4">
        <f t="shared" si="40"/>
        <v>2.8348787444857138E-2</v>
      </c>
      <c r="E549" s="4">
        <f t="shared" si="41"/>
        <v>2.3929122043757203</v>
      </c>
      <c r="F549" s="4">
        <f t="shared" si="42"/>
        <v>3.2785185469466991</v>
      </c>
      <c r="G549" s="4">
        <f t="shared" si="43"/>
        <v>3.6090222680020396</v>
      </c>
      <c r="I549" s="4">
        <f t="shared" si="44"/>
        <v>1.0283487874448571</v>
      </c>
    </row>
    <row r="550" spans="1:9" x14ac:dyDescent="0.2">
      <c r="A550" s="4">
        <f>IF('True_Odds_Calculator_3-way'!A551="","",'True_Odds_Calculator_3-way'!A551)</f>
        <v>3.2</v>
      </c>
      <c r="B550" s="4">
        <f>IF('True_Odds_Calculator_3-way'!B551="","",'True_Odds_Calculator_3-way'!B551)</f>
        <v>3.03</v>
      </c>
      <c r="C550" s="4">
        <f>IF('True_Odds_Calculator_3-way'!C551="","",'True_Odds_Calculator_3-way'!C551)</f>
        <v>2.6</v>
      </c>
      <c r="D550" s="4">
        <f t="shared" si="40"/>
        <v>2.7148387915714611E-2</v>
      </c>
      <c r="E550" s="4">
        <f t="shared" si="41"/>
        <v>3.2954299857078122</v>
      </c>
      <c r="F550" s="4">
        <f t="shared" si="42"/>
        <v>3.1154245415149369</v>
      </c>
      <c r="G550" s="4">
        <f t="shared" si="43"/>
        <v>2.6626483966821111</v>
      </c>
      <c r="I550" s="4">
        <f t="shared" si="44"/>
        <v>1.0271483879157146</v>
      </c>
    </row>
    <row r="551" spans="1:9" x14ac:dyDescent="0.2">
      <c r="A551" s="4">
        <f>IF('True_Odds_Calculator_3-way'!A552="","",'True_Odds_Calculator_3-way'!A552)</f>
        <v>2.78</v>
      </c>
      <c r="B551" s="4">
        <f>IF('True_Odds_Calculator_3-way'!B552="","",'True_Odds_Calculator_3-way'!B552)</f>
        <v>3.02</v>
      </c>
      <c r="C551" s="4">
        <f>IF('True_Odds_Calculator_3-way'!C552="","",'True_Odds_Calculator_3-way'!C552)</f>
        <v>2.98</v>
      </c>
      <c r="D551" s="4">
        <f t="shared" si="40"/>
        <v>2.6408527829054673E-2</v>
      </c>
      <c r="E551" s="4">
        <f t="shared" si="41"/>
        <v>2.849738523160831</v>
      </c>
      <c r="F551" s="4">
        <f t="shared" si="42"/>
        <v>3.1024780915464341</v>
      </c>
      <c r="G551" s="4">
        <f t="shared" si="43"/>
        <v>3.0602786714293777</v>
      </c>
      <c r="I551" s="4">
        <f t="shared" si="44"/>
        <v>1.0264085278290547</v>
      </c>
    </row>
    <row r="552" spans="1:9" x14ac:dyDescent="0.2">
      <c r="A552" s="4">
        <f>IF('True_Odds_Calculator_3-way'!A553="","",'True_Odds_Calculator_3-way'!A553)</f>
        <v>2.69</v>
      </c>
      <c r="B552" s="4">
        <f>IF('True_Odds_Calculator_3-way'!B553="","",'True_Odds_Calculator_3-way'!B553)</f>
        <v>3.06</v>
      </c>
      <c r="C552" s="4">
        <f>IF('True_Odds_Calculator_3-way'!C553="","",'True_Odds_Calculator_3-way'!C553)</f>
        <v>3.04</v>
      </c>
      <c r="D552" s="4">
        <f t="shared" si="40"/>
        <v>2.7491965937878504E-2</v>
      </c>
      <c r="E552" s="4">
        <f t="shared" si="41"/>
        <v>2.7579875070795472</v>
      </c>
      <c r="F552" s="4">
        <f t="shared" si="42"/>
        <v>3.1482835543229952</v>
      </c>
      <c r="G552" s="4">
        <f t="shared" si="43"/>
        <v>3.1271168648705574</v>
      </c>
      <c r="I552" s="4">
        <f t="shared" si="44"/>
        <v>1.0274919659378785</v>
      </c>
    </row>
    <row r="553" spans="1:9" x14ac:dyDescent="0.2">
      <c r="A553" s="4">
        <f>IF('True_Odds_Calculator_3-way'!A554="","",'True_Odds_Calculator_3-way'!A554)</f>
        <v>1.98</v>
      </c>
      <c r="B553" s="4">
        <f>IF('True_Odds_Calculator_3-way'!B554="","",'True_Odds_Calculator_3-way'!B554)</f>
        <v>3.32</v>
      </c>
      <c r="C553" s="4">
        <f>IF('True_Odds_Calculator_3-way'!C554="","",'True_Odds_Calculator_3-way'!C554)</f>
        <v>4.4000000000000004</v>
      </c>
      <c r="D553" s="4">
        <f t="shared" si="40"/>
        <v>3.3528051600340891E-2</v>
      </c>
      <c r="E553" s="4">
        <f t="shared" si="41"/>
        <v>2.0248059468561337</v>
      </c>
      <c r="F553" s="4">
        <f t="shared" si="42"/>
        <v>3.4479334219176172</v>
      </c>
      <c r="G553" s="4">
        <f t="shared" si="43"/>
        <v>4.6275577247981996</v>
      </c>
      <c r="I553" s="4">
        <f t="shared" si="44"/>
        <v>1.0335280516003409</v>
      </c>
    </row>
    <row r="554" spans="1:9" x14ac:dyDescent="0.2">
      <c r="A554" s="4">
        <f>IF('True_Odds_Calculator_3-way'!A555="","",'True_Odds_Calculator_3-way'!A555)</f>
        <v>1.65</v>
      </c>
      <c r="B554" s="4">
        <f>IF('True_Odds_Calculator_3-way'!B555="","",'True_Odds_Calculator_3-way'!B555)</f>
        <v>3.69</v>
      </c>
      <c r="C554" s="4">
        <f>IF('True_Odds_Calculator_3-way'!C555="","",'True_Odds_Calculator_3-way'!C555)</f>
        <v>6.29</v>
      </c>
      <c r="D554" s="4">
        <f t="shared" si="40"/>
        <v>3.6045828011394665E-2</v>
      </c>
      <c r="E554" s="4">
        <f t="shared" si="41"/>
        <v>1.683373219859116</v>
      </c>
      <c r="F554" s="4">
        <f t="shared" si="42"/>
        <v>3.8611911955157883</v>
      </c>
      <c r="G554" s="4">
        <f t="shared" si="43"/>
        <v>6.8042376502548256</v>
      </c>
      <c r="I554" s="4">
        <f t="shared" si="44"/>
        <v>1.0360458280113947</v>
      </c>
    </row>
    <row r="555" spans="1:9" x14ac:dyDescent="0.2">
      <c r="A555" s="4">
        <f>IF('True_Odds_Calculator_3-way'!A556="","",'True_Odds_Calculator_3-way'!A556)</f>
        <v>1.29</v>
      </c>
      <c r="B555" s="4">
        <f>IF('True_Odds_Calculator_3-way'!B556="","",'True_Odds_Calculator_3-way'!B556)</f>
        <v>6.25</v>
      </c>
      <c r="C555" s="4">
        <f>IF('True_Odds_Calculator_3-way'!C556="","",'True_Odds_Calculator_3-way'!C556)</f>
        <v>10.51</v>
      </c>
      <c r="D555" s="4">
        <f t="shared" si="40"/>
        <v>3.0341277041429748E-2</v>
      </c>
      <c r="E555" s="4">
        <f t="shared" si="41"/>
        <v>1.3070527898459303</v>
      </c>
      <c r="F555" s="4">
        <f t="shared" si="42"/>
        <v>6.6717264601501078</v>
      </c>
      <c r="G555" s="4">
        <f t="shared" si="43"/>
        <v>11.760040663429169</v>
      </c>
      <c r="I555" s="4">
        <f t="shared" si="44"/>
        <v>1.0303412770414297</v>
      </c>
    </row>
    <row r="556" spans="1:9" x14ac:dyDescent="0.2">
      <c r="A556" s="4">
        <f>IF('True_Odds_Calculator_3-way'!A557="","",'True_Odds_Calculator_3-way'!A557)</f>
        <v>1.74</v>
      </c>
      <c r="B556" s="4">
        <f>IF('True_Odds_Calculator_3-way'!B557="","",'True_Odds_Calculator_3-way'!B557)</f>
        <v>4.0599999999999996</v>
      </c>
      <c r="C556" s="4">
        <f>IF('True_Odds_Calculator_3-way'!C557="","",'True_Odds_Calculator_3-way'!C557)</f>
        <v>4.83</v>
      </c>
      <c r="D556" s="4">
        <f t="shared" si="40"/>
        <v>2.8057399871492805E-2</v>
      </c>
      <c r="E556" s="4">
        <f t="shared" si="41"/>
        <v>1.768783937365829</v>
      </c>
      <c r="F556" s="4">
        <f t="shared" si="42"/>
        <v>4.2202470623681831</v>
      </c>
      <c r="G556" s="4">
        <f t="shared" si="43"/>
        <v>5.0585048754062845</v>
      </c>
      <c r="I556" s="4">
        <f t="shared" si="44"/>
        <v>1.0280573998714928</v>
      </c>
    </row>
    <row r="557" spans="1:9" x14ac:dyDescent="0.2">
      <c r="A557" s="4">
        <f>IF('True_Odds_Calculator_3-way'!A558="","",'True_Odds_Calculator_3-way'!A558)</f>
        <v>1.5</v>
      </c>
      <c r="B557" s="4">
        <f>IF('True_Odds_Calculator_3-way'!B558="","",'True_Odds_Calculator_3-way'!B558)</f>
        <v>4.45</v>
      </c>
      <c r="C557" s="4">
        <f>IF('True_Odds_Calculator_3-way'!C558="","",'True_Odds_Calculator_3-way'!C558)</f>
        <v>7.09</v>
      </c>
      <c r="D557" s="4">
        <f t="shared" si="40"/>
        <v>3.2429491344563965E-2</v>
      </c>
      <c r="E557" s="4">
        <f t="shared" si="41"/>
        <v>1.5247229955942405</v>
      </c>
      <c r="F557" s="4">
        <f t="shared" si="42"/>
        <v>4.6748791992163383</v>
      </c>
      <c r="G557" s="4">
        <f t="shared" si="43"/>
        <v>7.6784927191357593</v>
      </c>
      <c r="I557" s="4">
        <f t="shared" si="44"/>
        <v>1.032429491344564</v>
      </c>
    </row>
    <row r="558" spans="1:9" x14ac:dyDescent="0.2">
      <c r="A558" s="4">
        <f>IF('True_Odds_Calculator_3-way'!A559="","",'True_Odds_Calculator_3-way'!A559)</f>
        <v>5.86</v>
      </c>
      <c r="B558" s="4">
        <f>IF('True_Odds_Calculator_3-way'!B559="","",'True_Odds_Calculator_3-way'!B559)</f>
        <v>4.3499999999999996</v>
      </c>
      <c r="C558" s="4">
        <f>IF('True_Odds_Calculator_3-way'!C559="","",'True_Odds_Calculator_3-way'!C559)</f>
        <v>1.58</v>
      </c>
      <c r="D558" s="4">
        <f t="shared" si="40"/>
        <v>3.3444914040150042E-2</v>
      </c>
      <c r="E558" s="4">
        <f t="shared" si="41"/>
        <v>6.2695862075406872</v>
      </c>
      <c r="F558" s="4">
        <f t="shared" si="42"/>
        <v>4.5717054278231259</v>
      </c>
      <c r="G558" s="4">
        <f t="shared" si="43"/>
        <v>1.6083296351009331</v>
      </c>
      <c r="I558" s="4">
        <f t="shared" si="44"/>
        <v>1.03344491404015</v>
      </c>
    </row>
    <row r="559" spans="1:9" x14ac:dyDescent="0.2">
      <c r="A559" s="4">
        <f>IF('True_Odds_Calculator_3-way'!A560="","",'True_Odds_Calculator_3-way'!A560)</f>
        <v>1.94</v>
      </c>
      <c r="B559" s="4">
        <f>IF('True_Odds_Calculator_3-way'!B560="","",'True_Odds_Calculator_3-way'!B560)</f>
        <v>3.35</v>
      </c>
      <c r="C559" s="4">
        <f>IF('True_Odds_Calculator_3-way'!C560="","",'True_Odds_Calculator_3-way'!C560)</f>
        <v>4.63</v>
      </c>
      <c r="D559" s="4">
        <f t="shared" si="40"/>
        <v>2.9954101594629856E-2</v>
      </c>
      <c r="E559" s="4">
        <f t="shared" si="41"/>
        <v>1.9783207031663481</v>
      </c>
      <c r="F559" s="4">
        <f t="shared" si="42"/>
        <v>3.4659310500524669</v>
      </c>
      <c r="G559" s="4">
        <f t="shared" si="43"/>
        <v>4.8544155709366761</v>
      </c>
      <c r="I559" s="4">
        <f t="shared" si="44"/>
        <v>1.0299541015946299</v>
      </c>
    </row>
    <row r="560" spans="1:9" x14ac:dyDescent="0.2">
      <c r="A560" s="4">
        <f>IF('True_Odds_Calculator_3-way'!A561="","",'True_Odds_Calculator_3-way'!A561)</f>
        <v>7.28</v>
      </c>
      <c r="B560" s="4">
        <f>IF('True_Odds_Calculator_3-way'!B561="","",'True_Odds_Calculator_3-way'!B561)</f>
        <v>4.07</v>
      </c>
      <c r="C560" s="4">
        <f>IF('True_Odds_Calculator_3-way'!C561="","",'True_Odds_Calculator_3-way'!C561)</f>
        <v>1.54</v>
      </c>
      <c r="D560" s="4">
        <f t="shared" si="40"/>
        <v>3.2413532413532398E-2</v>
      </c>
      <c r="E560" s="4">
        <f t="shared" si="41"/>
        <v>7.9015076091594354</v>
      </c>
      <c r="F560" s="4">
        <f t="shared" si="42"/>
        <v>4.2572079924902777</v>
      </c>
      <c r="G560" s="4">
        <f t="shared" si="43"/>
        <v>1.5660575479742633</v>
      </c>
      <c r="I560" s="4">
        <f t="shared" si="44"/>
        <v>1.0324135324135324</v>
      </c>
    </row>
    <row r="561" spans="1:9" x14ac:dyDescent="0.2">
      <c r="A561" s="4">
        <f>IF('True_Odds_Calculator_3-way'!A562="","",'True_Odds_Calculator_3-way'!A562)</f>
        <v>2.4300000000000002</v>
      </c>
      <c r="B561" s="4">
        <f>IF('True_Odds_Calculator_3-way'!B562="","",'True_Odds_Calculator_3-way'!B562)</f>
        <v>3.16</v>
      </c>
      <c r="C561" s="4">
        <f>IF('True_Odds_Calculator_3-way'!C562="","",'True_Odds_Calculator_3-way'!C562)</f>
        <v>3.33</v>
      </c>
      <c r="D561" s="4">
        <f t="shared" si="40"/>
        <v>2.8278630247687842E-2</v>
      </c>
      <c r="E561" s="4">
        <f t="shared" si="41"/>
        <v>2.4869656658271229</v>
      </c>
      <c r="F561" s="4">
        <f t="shared" si="42"/>
        <v>3.2570161668747963</v>
      </c>
      <c r="G561" s="4">
        <f t="shared" si="43"/>
        <v>3.4379136321541619</v>
      </c>
      <c r="I561" s="4">
        <f t="shared" si="44"/>
        <v>1.0282786302476878</v>
      </c>
    </row>
    <row r="562" spans="1:9" x14ac:dyDescent="0.2">
      <c r="A562" s="4">
        <f>IF('True_Odds_Calculator_3-way'!A563="","",'True_Odds_Calculator_3-way'!A563)</f>
        <v>1.49</v>
      </c>
      <c r="B562" s="4">
        <f>IF('True_Odds_Calculator_3-way'!B563="","",'True_Odds_Calculator_3-way'!B563)</f>
        <v>4.2300000000000004</v>
      </c>
      <c r="C562" s="4">
        <f>IF('True_Odds_Calculator_3-way'!C563="","",'True_Odds_Calculator_3-way'!C563)</f>
        <v>8.1300000000000008</v>
      </c>
      <c r="D562" s="4">
        <f t="shared" si="40"/>
        <v>3.0548788994958276E-2</v>
      </c>
      <c r="E562" s="4">
        <f t="shared" si="41"/>
        <v>1.5129554146751056</v>
      </c>
      <c r="F562" s="4">
        <f t="shared" si="42"/>
        <v>4.4204035449874253</v>
      </c>
      <c r="G562" s="4">
        <f t="shared" si="43"/>
        <v>8.8638101878992526</v>
      </c>
      <c r="I562" s="4">
        <f t="shared" si="44"/>
        <v>1.0305487889949583</v>
      </c>
    </row>
    <row r="563" spans="1:9" x14ac:dyDescent="0.2">
      <c r="A563" s="4">
        <f>IF('True_Odds_Calculator_3-way'!A564="","",'True_Odds_Calculator_3-way'!A564)</f>
        <v>3.28</v>
      </c>
      <c r="B563" s="4">
        <f>IF('True_Odds_Calculator_3-way'!B564="","",'True_Odds_Calculator_3-way'!B564)</f>
        <v>3.41</v>
      </c>
      <c r="C563" s="4">
        <f>IF('True_Odds_Calculator_3-way'!C564="","",'True_Odds_Calculator_3-way'!C564)</f>
        <v>2.33</v>
      </c>
      <c r="D563" s="4">
        <f t="shared" si="40"/>
        <v>2.7317730101520388E-2</v>
      </c>
      <c r="E563" s="4">
        <f t="shared" si="41"/>
        <v>3.3809810627788015</v>
      </c>
      <c r="F563" s="4">
        <f t="shared" si="42"/>
        <v>3.5192776288612837</v>
      </c>
      <c r="G563" s="4">
        <f t="shared" si="43"/>
        <v>2.3805066632596974</v>
      </c>
      <c r="I563" s="4">
        <f t="shared" si="44"/>
        <v>1.0273177301015204</v>
      </c>
    </row>
    <row r="564" spans="1:9" x14ac:dyDescent="0.2">
      <c r="A564" s="4">
        <f>IF('True_Odds_Calculator_3-way'!A565="","",'True_Odds_Calculator_3-way'!A565)</f>
        <v>1.3</v>
      </c>
      <c r="B564" s="4">
        <f>IF('True_Odds_Calculator_3-way'!B565="","",'True_Odds_Calculator_3-way'!B565)</f>
        <v>5.72</v>
      </c>
      <c r="C564" s="4">
        <f>IF('True_Odds_Calculator_3-way'!C565="","",'True_Odds_Calculator_3-way'!C565)</f>
        <v>10.99</v>
      </c>
      <c r="D564" s="4">
        <f t="shared" si="40"/>
        <v>3.5047754792977504E-2</v>
      </c>
      <c r="E564" s="4">
        <f t="shared" si="41"/>
        <v>1.3200480454247652</v>
      </c>
      <c r="F564" s="4">
        <f t="shared" si="42"/>
        <v>6.1296072389718761</v>
      </c>
      <c r="G564" s="4">
        <f t="shared" si="43"/>
        <v>12.608873555840809</v>
      </c>
      <c r="I564" s="4">
        <f t="shared" si="44"/>
        <v>1.0350477547929775</v>
      </c>
    </row>
    <row r="565" spans="1:9" x14ac:dyDescent="0.2">
      <c r="A565" s="4">
        <f>IF('True_Odds_Calculator_3-way'!A566="","",'True_Odds_Calculator_3-way'!A566)</f>
        <v>3.2</v>
      </c>
      <c r="B565" s="4">
        <f>IF('True_Odds_Calculator_3-way'!B566="","",'True_Odds_Calculator_3-way'!B566)</f>
        <v>3.1</v>
      </c>
      <c r="C565" s="4">
        <f>IF('True_Odds_Calculator_3-way'!C566="","",'True_Odds_Calculator_3-way'!C566)</f>
        <v>2.5499999999999998</v>
      </c>
      <c r="D565" s="4">
        <f t="shared" si="40"/>
        <v>2.7237507906388458E-2</v>
      </c>
      <c r="E565" s="4">
        <f t="shared" si="41"/>
        <v>3.2957526274646058</v>
      </c>
      <c r="F565" s="4">
        <f t="shared" si="42"/>
        <v>3.1897776470093739</v>
      </c>
      <c r="G565" s="4">
        <f t="shared" si="43"/>
        <v>2.6104365174916584</v>
      </c>
      <c r="I565" s="4">
        <f t="shared" si="44"/>
        <v>1.0272375079063885</v>
      </c>
    </row>
    <row r="566" spans="1:9" x14ac:dyDescent="0.2">
      <c r="A566" s="4">
        <f>IF('True_Odds_Calculator_3-way'!A567="","",'True_Odds_Calculator_3-way'!A567)</f>
        <v>2.84</v>
      </c>
      <c r="B566" s="4">
        <f>IF('True_Odds_Calculator_3-way'!B567="","",'True_Odds_Calculator_3-way'!B567)</f>
        <v>3.15</v>
      </c>
      <c r="C566" s="4">
        <f>IF('True_Odds_Calculator_3-way'!C567="","",'True_Odds_Calculator_3-way'!C567)</f>
        <v>2.8</v>
      </c>
      <c r="D566" s="4">
        <f t="shared" si="40"/>
        <v>2.6715850659512652E-2</v>
      </c>
      <c r="E566" s="4">
        <f t="shared" si="41"/>
        <v>2.9136901530778414</v>
      </c>
      <c r="F566" s="4">
        <f t="shared" si="42"/>
        <v>3.2409129332206255</v>
      </c>
      <c r="G566" s="4">
        <f t="shared" si="43"/>
        <v>2.8716028247378556</v>
      </c>
      <c r="I566" s="4">
        <f t="shared" si="44"/>
        <v>1.0267158506595127</v>
      </c>
    </row>
    <row r="567" spans="1:9" x14ac:dyDescent="0.2">
      <c r="A567" s="4">
        <f>IF('True_Odds_Calculator_3-way'!A568="","",'True_Odds_Calculator_3-way'!A568)</f>
        <v>3.91</v>
      </c>
      <c r="B567" s="4">
        <f>IF('True_Odds_Calculator_3-way'!B568="","",'True_Odds_Calculator_3-way'!B568)</f>
        <v>3.89</v>
      </c>
      <c r="C567" s="4">
        <f>IF('True_Odds_Calculator_3-way'!C568="","",'True_Odds_Calculator_3-way'!C568)</f>
        <v>1.89</v>
      </c>
      <c r="D567" s="4">
        <f t="shared" si="40"/>
        <v>4.1924413544213834E-2</v>
      </c>
      <c r="E567" s="4">
        <f t="shared" si="41"/>
        <v>4.1359970219332682</v>
      </c>
      <c r="F567" s="4">
        <f t="shared" si="42"/>
        <v>4.1136248300759313</v>
      </c>
      <c r="G567" s="4">
        <f t="shared" si="43"/>
        <v>1.9412736585890613</v>
      </c>
      <c r="I567" s="4">
        <f t="shared" si="44"/>
        <v>1.0419244135442138</v>
      </c>
    </row>
    <row r="568" spans="1:9" x14ac:dyDescent="0.2">
      <c r="A568" s="4">
        <f>IF('True_Odds_Calculator_3-way'!A569="","",'True_Odds_Calculator_3-way'!A569)</f>
        <v>2.39</v>
      </c>
      <c r="B568" s="4">
        <f>IF('True_Odds_Calculator_3-way'!B569="","",'True_Odds_Calculator_3-way'!B569)</f>
        <v>3.33</v>
      </c>
      <c r="C568" s="4">
        <f>IF('True_Odds_Calculator_3-way'!C569="","",'True_Odds_Calculator_3-way'!C569)</f>
        <v>3.11</v>
      </c>
      <c r="D568" s="4">
        <f t="shared" si="40"/>
        <v>4.0253750501433094E-2</v>
      </c>
      <c r="E568" s="4">
        <f t="shared" si="41"/>
        <v>2.4691838143327818</v>
      </c>
      <c r="F568" s="4">
        <f t="shared" si="42"/>
        <v>3.4857490652325467</v>
      </c>
      <c r="G568" s="4">
        <f t="shared" si="43"/>
        <v>3.2454309283092475</v>
      </c>
      <c r="I568" s="4">
        <f t="shared" si="44"/>
        <v>1.0402537505014331</v>
      </c>
    </row>
    <row r="569" spans="1:9" x14ac:dyDescent="0.2">
      <c r="A569" s="4">
        <f>IF('True_Odds_Calculator_3-way'!A570="","",'True_Odds_Calculator_3-way'!A570)</f>
        <v>1.67</v>
      </c>
      <c r="B569" s="4">
        <f>IF('True_Odds_Calculator_3-way'!B570="","",'True_Odds_Calculator_3-way'!B570)</f>
        <v>3.84</v>
      </c>
      <c r="C569" s="4">
        <f>IF('True_Odds_Calculator_3-way'!C570="","",'True_Odds_Calculator_3-way'!C570)</f>
        <v>5.46</v>
      </c>
      <c r="D569" s="4">
        <f t="shared" si="40"/>
        <v>4.2369245026430802E-2</v>
      </c>
      <c r="E569" s="4">
        <f t="shared" si="41"/>
        <v>1.7103392866005183</v>
      </c>
      <c r="F569" s="4">
        <f t="shared" si="42"/>
        <v>4.0601950718114379</v>
      </c>
      <c r="G569" s="4">
        <f t="shared" si="43"/>
        <v>5.916211017495578</v>
      </c>
      <c r="I569" s="4">
        <f t="shared" si="44"/>
        <v>1.0423692450264308</v>
      </c>
    </row>
    <row r="570" spans="1:9" x14ac:dyDescent="0.2">
      <c r="A570" s="4">
        <f>IF('True_Odds_Calculator_3-way'!A571="","",'True_Odds_Calculator_3-way'!A571)</f>
        <v>2.74</v>
      </c>
      <c r="B570" s="4">
        <f>IF('True_Odds_Calculator_3-way'!B571="","",'True_Odds_Calculator_3-way'!B571)</f>
        <v>3.59</v>
      </c>
      <c r="C570" s="4">
        <f>IF('True_Odds_Calculator_3-way'!C571="","",'True_Odds_Calculator_3-way'!C571)</f>
        <v>2.5299999999999998</v>
      </c>
      <c r="D570" s="4">
        <f t="shared" si="40"/>
        <v>3.8771952679108601E-2</v>
      </c>
      <c r="E570" s="4">
        <f t="shared" si="41"/>
        <v>2.8405901747572728</v>
      </c>
      <c r="F570" s="4">
        <f t="shared" si="42"/>
        <v>3.764669772603435</v>
      </c>
      <c r="G570" s="4">
        <f t="shared" si="43"/>
        <v>2.6155214847851269</v>
      </c>
      <c r="I570" s="4">
        <f t="shared" si="44"/>
        <v>1.0387719526791086</v>
      </c>
    </row>
    <row r="571" spans="1:9" x14ac:dyDescent="0.2">
      <c r="A571" s="4">
        <f>IF('True_Odds_Calculator_3-way'!A572="","",'True_Odds_Calculator_3-way'!A572)</f>
        <v>3.24</v>
      </c>
      <c r="B571" s="4">
        <f>IF('True_Odds_Calculator_3-way'!B572="","",'True_Odds_Calculator_3-way'!B572)</f>
        <v>2.86</v>
      </c>
      <c r="C571" s="4">
        <f>IF('True_Odds_Calculator_3-way'!C572="","",'True_Odds_Calculator_3-way'!C572)</f>
        <v>2.75</v>
      </c>
      <c r="D571" s="4">
        <f t="shared" si="40"/>
        <v>2.192868859535535E-2</v>
      </c>
      <c r="E571" s="4">
        <f t="shared" si="41"/>
        <v>3.3185942125871462</v>
      </c>
      <c r="F571" s="4">
        <f t="shared" si="42"/>
        <v>2.9210659045057161</v>
      </c>
      <c r="G571" s="4">
        <f t="shared" si="43"/>
        <v>2.8064125343240187</v>
      </c>
      <c r="I571" s="4">
        <f t="shared" si="44"/>
        <v>1.0219286885953554</v>
      </c>
    </row>
    <row r="572" spans="1:9" x14ac:dyDescent="0.2">
      <c r="A572" s="4">
        <f>IF('True_Odds_Calculator_3-way'!A573="","",'True_Odds_Calculator_3-way'!A573)</f>
        <v>7.04</v>
      </c>
      <c r="B572" s="4">
        <f>IF('True_Odds_Calculator_3-way'!B573="","",'True_Odds_Calculator_3-way'!B573)</f>
        <v>3.58</v>
      </c>
      <c r="C572" s="4">
        <f>IF('True_Odds_Calculator_3-way'!C573="","",'True_Odds_Calculator_3-way'!C573)</f>
        <v>1.66</v>
      </c>
      <c r="D572" s="4">
        <f t="shared" si="40"/>
        <v>2.3784702038218919E-2</v>
      </c>
      <c r="E572" s="4">
        <f t="shared" si="41"/>
        <v>7.4561640632574271</v>
      </c>
      <c r="F572" s="4">
        <f t="shared" si="42"/>
        <v>3.684579712513862</v>
      </c>
      <c r="G572" s="4">
        <f t="shared" si="43"/>
        <v>1.6821384022453969</v>
      </c>
      <c r="I572" s="4">
        <f t="shared" si="44"/>
        <v>1.0237847020382189</v>
      </c>
    </row>
    <row r="573" spans="1:9" x14ac:dyDescent="0.2">
      <c r="A573" s="4">
        <f>IF('True_Odds_Calculator_3-way'!A574="","",'True_Odds_Calculator_3-way'!A574)</f>
        <v>3.45</v>
      </c>
      <c r="B573" s="4">
        <f>IF('True_Odds_Calculator_3-way'!B574="","",'True_Odds_Calculator_3-way'!B574)</f>
        <v>3.28</v>
      </c>
      <c r="C573" s="4">
        <f>IF('True_Odds_Calculator_3-way'!C574="","",'True_Odds_Calculator_3-way'!C574)</f>
        <v>2.34</v>
      </c>
      <c r="D573" s="4">
        <f t="shared" si="40"/>
        <v>2.2083548594683311E-2</v>
      </c>
      <c r="E573" s="4">
        <f t="shared" si="41"/>
        <v>3.5398995759517033</v>
      </c>
      <c r="F573" s="4">
        <f t="shared" si="42"/>
        <v>3.361153986758195</v>
      </c>
      <c r="G573" s="4">
        <f t="shared" si="43"/>
        <v>2.3810133548180574</v>
      </c>
      <c r="I573" s="4">
        <f t="shared" si="44"/>
        <v>1.0220835485946833</v>
      </c>
    </row>
    <row r="574" spans="1:9" x14ac:dyDescent="0.2">
      <c r="A574" s="4">
        <f>IF('True_Odds_Calculator_3-way'!A575="","",'True_Odds_Calculator_3-way'!A575)</f>
        <v>6.37</v>
      </c>
      <c r="B574" s="4">
        <f>IF('True_Odds_Calculator_3-way'!B575="","",'True_Odds_Calculator_3-way'!B575)</f>
        <v>4.68</v>
      </c>
      <c r="C574" s="4">
        <f>IF('True_Odds_Calculator_3-way'!C575="","",'True_Odds_Calculator_3-way'!C575)</f>
        <v>1.53</v>
      </c>
      <c r="D574" s="4">
        <f t="shared" si="40"/>
        <v>2.4255856188629465E-2</v>
      </c>
      <c r="E574" s="4">
        <f t="shared" si="41"/>
        <v>6.7158902976846768</v>
      </c>
      <c r="F574" s="4">
        <f t="shared" si="42"/>
        <v>4.8640515047162758</v>
      </c>
      <c r="G574" s="4">
        <f t="shared" si="43"/>
        <v>1.5491639114954223</v>
      </c>
      <c r="I574" s="4">
        <f t="shared" si="44"/>
        <v>1.0242558561886295</v>
      </c>
    </row>
    <row r="575" spans="1:9" x14ac:dyDescent="0.2">
      <c r="A575" s="4">
        <f>IF('True_Odds_Calculator_3-way'!A576="","",'True_Odds_Calculator_3-way'!A576)</f>
        <v>2.71</v>
      </c>
      <c r="B575" s="4">
        <f>IF('True_Odds_Calculator_3-way'!B576="","",'True_Odds_Calculator_3-way'!B576)</f>
        <v>2.76</v>
      </c>
      <c r="C575" s="4">
        <f>IF('True_Odds_Calculator_3-way'!C576="","",'True_Odds_Calculator_3-way'!C576)</f>
        <v>3.32</v>
      </c>
      <c r="D575" s="4">
        <f t="shared" si="40"/>
        <v>3.2527349893719082E-2</v>
      </c>
      <c r="E575" s="4">
        <f t="shared" si="41"/>
        <v>2.7920385796019112</v>
      </c>
      <c r="F575" s="4">
        <f t="shared" si="42"/>
        <v>2.8451413144702205</v>
      </c>
      <c r="G575" s="4">
        <f t="shared" si="43"/>
        <v>3.4439724485222003</v>
      </c>
      <c r="I575" s="4">
        <f t="shared" si="44"/>
        <v>1.0325273498937191</v>
      </c>
    </row>
    <row r="576" spans="1:9" x14ac:dyDescent="0.2">
      <c r="A576" s="4">
        <f>IF('True_Odds_Calculator_3-way'!A577="","",'True_Odds_Calculator_3-way'!A577)</f>
        <v>3.43</v>
      </c>
      <c r="B576" s="4">
        <f>IF('True_Odds_Calculator_3-way'!B577="","",'True_Odds_Calculator_3-way'!B577)</f>
        <v>2.9</v>
      </c>
      <c r="C576" s="4">
        <f>IF('True_Odds_Calculator_3-way'!C577="","",'True_Odds_Calculator_3-way'!C577)</f>
        <v>2.52</v>
      </c>
      <c r="D576" s="4">
        <f t="shared" si="40"/>
        <v>3.319817253666657E-2</v>
      </c>
      <c r="E576" s="4">
        <f t="shared" si="41"/>
        <v>3.5653276338147837</v>
      </c>
      <c r="F576" s="4">
        <f t="shared" si="42"/>
        <v>2.9961511858809877</v>
      </c>
      <c r="G576" s="4">
        <f t="shared" si="43"/>
        <v>2.5922897985579567</v>
      </c>
      <c r="I576" s="4">
        <f t="shared" si="44"/>
        <v>1.0331981725366666</v>
      </c>
    </row>
    <row r="577" spans="1:9" x14ac:dyDescent="0.2">
      <c r="A577" s="4">
        <f>IF('True_Odds_Calculator_3-way'!A578="","",'True_Odds_Calculator_3-way'!A578)</f>
        <v>1.65</v>
      </c>
      <c r="B577" s="4">
        <f>IF('True_Odds_Calculator_3-way'!B578="","",'True_Odds_Calculator_3-way'!B578)</f>
        <v>3.54</v>
      </c>
      <c r="C577" s="4">
        <f>IF('True_Odds_Calculator_3-way'!C578="","",'True_Odds_Calculator_3-way'!C578)</f>
        <v>6.81</v>
      </c>
      <c r="D577" s="4">
        <f t="shared" si="40"/>
        <v>3.5389359887231908E-2</v>
      </c>
      <c r="E577" s="4">
        <f t="shared" si="41"/>
        <v>1.6827533603489608</v>
      </c>
      <c r="F577" s="4">
        <f t="shared" si="42"/>
        <v>3.6942706925710977</v>
      </c>
      <c r="G577" s="4">
        <f t="shared" si="43"/>
        <v>7.4048609676140265</v>
      </c>
      <c r="I577" s="4">
        <f t="shared" si="44"/>
        <v>1.0353893598872319</v>
      </c>
    </row>
    <row r="578" spans="1:9" x14ac:dyDescent="0.2">
      <c r="A578" s="4">
        <f>IF('True_Odds_Calculator_3-way'!A579="","",'True_Odds_Calculator_3-way'!A579)</f>
        <v>2.42</v>
      </c>
      <c r="B578" s="4">
        <f>IF('True_Odds_Calculator_3-way'!B579="","",'True_Odds_Calculator_3-way'!B579)</f>
        <v>2.95</v>
      </c>
      <c r="C578" s="4">
        <f>IF('True_Odds_Calculator_3-way'!C579="","",'True_Odds_Calculator_3-way'!C579)</f>
        <v>3.56</v>
      </c>
      <c r="D578" s="4">
        <f t="shared" si="40"/>
        <v>3.3105067747819739E-2</v>
      </c>
      <c r="E578" s="4">
        <f t="shared" si="41"/>
        <v>2.4863986663466453</v>
      </c>
      <c r="F578" s="4">
        <f t="shared" si="42"/>
        <v>3.0492636448858277</v>
      </c>
      <c r="G578" s="4">
        <f t="shared" si="43"/>
        <v>3.7055722203537775</v>
      </c>
      <c r="I578" s="4">
        <f t="shared" si="44"/>
        <v>1.0331050677478197</v>
      </c>
    </row>
    <row r="579" spans="1:9" x14ac:dyDescent="0.2">
      <c r="A579" s="4">
        <f>IF('True_Odds_Calculator_3-way'!A580="","",'True_Odds_Calculator_3-way'!A580)</f>
        <v>2.5299999999999998</v>
      </c>
      <c r="B579" s="4">
        <f>IF('True_Odds_Calculator_3-way'!B580="","",'True_Odds_Calculator_3-way'!B580)</f>
        <v>3.33</v>
      </c>
      <c r="C579" s="4">
        <f>IF('True_Odds_Calculator_3-way'!C580="","",'True_Odds_Calculator_3-way'!C580)</f>
        <v>3.01</v>
      </c>
      <c r="D579" s="4">
        <f t="shared" ref="D579:D642" si="45">IF(A579="","",((1/A579)+(1/B579)+(1/C579))-1)</f>
        <v>2.7783130917610199E-2</v>
      </c>
      <c r="E579" s="4">
        <f t="shared" ref="E579:E642" si="46">IF(A579="","",(3*A579)/(3-($D579*A579)))</f>
        <v>2.5907012717608091</v>
      </c>
      <c r="F579" s="4">
        <f t="shared" ref="F579:F642" si="47">IF(B579="","",(3*B579)/(3-($D579*B579)))</f>
        <v>3.435962596497621</v>
      </c>
      <c r="G579" s="4">
        <f t="shared" ref="G579:G642" si="48">IF(C579="","",(3*C579)/(3-($D579*C579)))</f>
        <v>3.0963119922471773</v>
      </c>
      <c r="I579" s="4">
        <f t="shared" ref="I579:I642" si="49">IF(A579="","",D579+1)</f>
        <v>1.0277831309176102</v>
      </c>
    </row>
    <row r="580" spans="1:9" x14ac:dyDescent="0.2">
      <c r="A580" s="4">
        <f>IF('True_Odds_Calculator_3-way'!A581="","",'True_Odds_Calculator_3-way'!A581)</f>
        <v>1.38</v>
      </c>
      <c r="B580" s="4">
        <f>IF('True_Odds_Calculator_3-way'!B581="","",'True_Odds_Calculator_3-way'!B581)</f>
        <v>5.31</v>
      </c>
      <c r="C580" s="4">
        <f>IF('True_Odds_Calculator_3-way'!C581="","",'True_Odds_Calculator_3-way'!C581)</f>
        <v>8.4600000000000009</v>
      </c>
      <c r="D580" s="4">
        <f t="shared" si="45"/>
        <v>3.1164907989568169E-2</v>
      </c>
      <c r="E580" s="4">
        <f t="shared" si="46"/>
        <v>1.4000712217704463</v>
      </c>
      <c r="F580" s="4">
        <f t="shared" si="47"/>
        <v>5.6200103782174926</v>
      </c>
      <c r="G580" s="4">
        <f t="shared" si="48"/>
        <v>9.2751466382277403</v>
      </c>
      <c r="I580" s="4">
        <f t="shared" si="49"/>
        <v>1.0311649079895682</v>
      </c>
    </row>
    <row r="581" spans="1:9" x14ac:dyDescent="0.2">
      <c r="A581" s="4">
        <f>IF('True_Odds_Calculator_3-way'!A582="","",'True_Odds_Calculator_3-way'!A582)</f>
        <v>3.51</v>
      </c>
      <c r="B581" s="4">
        <f>IF('True_Odds_Calculator_3-way'!B582="","",'True_Odds_Calculator_3-way'!B582)</f>
        <v>3.63</v>
      </c>
      <c r="C581" s="4">
        <f>IF('True_Odds_Calculator_3-way'!C582="","",'True_Odds_Calculator_3-way'!C582)</f>
        <v>2.09</v>
      </c>
      <c r="D581" s="4">
        <f t="shared" si="45"/>
        <v>3.8851278085727969E-2</v>
      </c>
      <c r="E581" s="4">
        <f t="shared" si="46"/>
        <v>3.6771484425433929</v>
      </c>
      <c r="F581" s="4">
        <f t="shared" si="47"/>
        <v>3.8090642892994886</v>
      </c>
      <c r="G581" s="4">
        <f t="shared" si="48"/>
        <v>2.1481424625249237</v>
      </c>
      <c r="I581" s="4">
        <f t="shared" si="49"/>
        <v>1.038851278085728</v>
      </c>
    </row>
    <row r="582" spans="1:9" x14ac:dyDescent="0.2">
      <c r="A582" s="4">
        <f>IF('True_Odds_Calculator_3-way'!A583="","",'True_Odds_Calculator_3-way'!A583)</f>
        <v>1.28</v>
      </c>
      <c r="B582" s="4">
        <f>IF('True_Odds_Calculator_3-way'!B583="","",'True_Odds_Calculator_3-way'!B583)</f>
        <v>6.06</v>
      </c>
      <c r="C582" s="4">
        <f>IF('True_Odds_Calculator_3-way'!C583="","",'True_Odds_Calculator_3-way'!C583)</f>
        <v>9.74</v>
      </c>
      <c r="D582" s="4">
        <f t="shared" si="45"/>
        <v>4.8935906167618892E-2</v>
      </c>
      <c r="E582" s="4">
        <f t="shared" si="46"/>
        <v>1.3072954397756664</v>
      </c>
      <c r="F582" s="4">
        <f t="shared" si="47"/>
        <v>6.7247445677173863</v>
      </c>
      <c r="G582" s="4">
        <f t="shared" si="48"/>
        <v>11.57977875089817</v>
      </c>
      <c r="I582" s="4">
        <f t="shared" si="49"/>
        <v>1.0489359061676189</v>
      </c>
    </row>
    <row r="583" spans="1:9" x14ac:dyDescent="0.2">
      <c r="A583" s="4">
        <f>IF('True_Odds_Calculator_3-way'!A584="","",'True_Odds_Calculator_3-way'!A584)</f>
        <v>1.88</v>
      </c>
      <c r="B583" s="4">
        <f>IF('True_Odds_Calculator_3-way'!B584="","",'True_Odds_Calculator_3-way'!B584)</f>
        <v>3.78</v>
      </c>
      <c r="C583" s="4">
        <f>IF('True_Odds_Calculator_3-way'!C584="","",'True_Odds_Calculator_3-way'!C584)</f>
        <v>4.05</v>
      </c>
      <c r="D583" s="4">
        <f t="shared" si="45"/>
        <v>4.337873841419948E-2</v>
      </c>
      <c r="E583" s="4">
        <f t="shared" si="46"/>
        <v>1.9325340230607462</v>
      </c>
      <c r="F583" s="4">
        <f t="shared" si="47"/>
        <v>3.9985495648694611</v>
      </c>
      <c r="G583" s="4">
        <f t="shared" si="48"/>
        <v>4.3019263882910028</v>
      </c>
      <c r="I583" s="4">
        <f t="shared" si="49"/>
        <v>1.0433787384141995</v>
      </c>
    </row>
    <row r="584" spans="1:9" x14ac:dyDescent="0.2">
      <c r="A584" s="4">
        <f>IF('True_Odds_Calculator_3-way'!A585="","",'True_Odds_Calculator_3-way'!A585)</f>
        <v>1.79</v>
      </c>
      <c r="B584" s="4">
        <f>IF('True_Odds_Calculator_3-way'!B585="","",'True_Odds_Calculator_3-way'!B585)</f>
        <v>3.88</v>
      </c>
      <c r="C584" s="4">
        <f>IF('True_Odds_Calculator_3-way'!C585="","",'True_Odds_Calculator_3-way'!C585)</f>
        <v>4.46</v>
      </c>
      <c r="D584" s="4">
        <f t="shared" si="45"/>
        <v>4.0606423276752901E-2</v>
      </c>
      <c r="E584" s="4">
        <f t="shared" si="46"/>
        <v>1.8344458703420081</v>
      </c>
      <c r="F584" s="4">
        <f t="shared" si="47"/>
        <v>4.0950630502064307</v>
      </c>
      <c r="G584" s="4">
        <f t="shared" si="48"/>
        <v>4.7465401614237193</v>
      </c>
      <c r="I584" s="4">
        <f t="shared" si="49"/>
        <v>1.0406064232767529</v>
      </c>
    </row>
    <row r="585" spans="1:9" x14ac:dyDescent="0.2">
      <c r="A585" s="4">
        <f>IF('True_Odds_Calculator_3-way'!A586="","",'True_Odds_Calculator_3-way'!A586)</f>
        <v>3.08</v>
      </c>
      <c r="B585" s="4">
        <f>IF('True_Odds_Calculator_3-way'!B586="","",'True_Odds_Calculator_3-way'!B586)</f>
        <v>3.14</v>
      </c>
      <c r="C585" s="4">
        <f>IF('True_Odds_Calculator_3-way'!C586="","",'True_Odds_Calculator_3-way'!C586)</f>
        <v>2.64</v>
      </c>
      <c r="D585" s="4">
        <f t="shared" si="45"/>
        <v>2.193454104282111E-2</v>
      </c>
      <c r="E585" s="4">
        <f t="shared" si="46"/>
        <v>3.1509578765982709</v>
      </c>
      <c r="F585" s="4">
        <f t="shared" si="47"/>
        <v>3.2137825104491271</v>
      </c>
      <c r="G585" s="4">
        <f t="shared" si="48"/>
        <v>2.6919613034119299</v>
      </c>
      <c r="I585" s="4">
        <f t="shared" si="49"/>
        <v>1.0219345410428211</v>
      </c>
    </row>
    <row r="586" spans="1:9" x14ac:dyDescent="0.2">
      <c r="A586" s="4">
        <f>IF('True_Odds_Calculator_3-way'!A587="","",'True_Odds_Calculator_3-way'!A587)</f>
        <v>4.07</v>
      </c>
      <c r="B586" s="4">
        <f>IF('True_Odds_Calculator_3-way'!B587="","",'True_Odds_Calculator_3-way'!B587)</f>
        <v>3.59</v>
      </c>
      <c r="C586" s="4">
        <f>IF('True_Odds_Calculator_3-way'!C587="","",'True_Odds_Calculator_3-way'!C587)</f>
        <v>2</v>
      </c>
      <c r="D586" s="4">
        <f t="shared" si="45"/>
        <v>2.4251777733671931E-2</v>
      </c>
      <c r="E586" s="4">
        <f t="shared" si="46"/>
        <v>4.2084651461982689</v>
      </c>
      <c r="F586" s="4">
        <f t="shared" si="47"/>
        <v>3.6973004432485777</v>
      </c>
      <c r="G586" s="4">
        <f t="shared" si="48"/>
        <v>2.0328670939497093</v>
      </c>
      <c r="I586" s="4">
        <f t="shared" si="49"/>
        <v>1.0242517777336719</v>
      </c>
    </row>
    <row r="587" spans="1:9" x14ac:dyDescent="0.2">
      <c r="A587" s="4">
        <f>IF('True_Odds_Calculator_3-way'!A588="","",'True_Odds_Calculator_3-way'!A588)</f>
        <v>2.8</v>
      </c>
      <c r="B587" s="4">
        <f>IF('True_Odds_Calculator_3-way'!B588="","",'True_Odds_Calculator_3-way'!B588)</f>
        <v>3.18</v>
      </c>
      <c r="C587" s="4">
        <f>IF('True_Odds_Calculator_3-way'!C588="","",'True_Odds_Calculator_3-way'!C588)</f>
        <v>2.81</v>
      </c>
      <c r="D587" s="4">
        <f t="shared" si="45"/>
        <v>2.7480152068884989E-2</v>
      </c>
      <c r="E587" s="4">
        <f t="shared" si="46"/>
        <v>2.8737051988067304</v>
      </c>
      <c r="F587" s="4">
        <f t="shared" si="47"/>
        <v>3.2754092695025929</v>
      </c>
      <c r="G587" s="4">
        <f t="shared" si="48"/>
        <v>2.8842395840217887</v>
      </c>
      <c r="I587" s="4">
        <f t="shared" si="49"/>
        <v>1.027480152068885</v>
      </c>
    </row>
    <row r="588" spans="1:9" x14ac:dyDescent="0.2">
      <c r="A588" s="4">
        <f>IF('True_Odds_Calculator_3-way'!A589="","",'True_Odds_Calculator_3-way'!A589)</f>
        <v>2.02</v>
      </c>
      <c r="B588" s="4">
        <f>IF('True_Odds_Calculator_3-way'!B589="","",'True_Odds_Calculator_3-way'!B589)</f>
        <v>3.77</v>
      </c>
      <c r="C588" s="4">
        <f>IF('True_Odds_Calculator_3-way'!C589="","",'True_Odds_Calculator_3-way'!C589)</f>
        <v>3.73</v>
      </c>
      <c r="D588" s="4">
        <f t="shared" si="45"/>
        <v>2.8398009085723874E-2</v>
      </c>
      <c r="E588" s="4">
        <f t="shared" si="46"/>
        <v>2.0593780390850172</v>
      </c>
      <c r="F588" s="4">
        <f t="shared" si="47"/>
        <v>3.909518321255145</v>
      </c>
      <c r="G588" s="4">
        <f t="shared" si="48"/>
        <v>3.8665198215099026</v>
      </c>
      <c r="I588" s="4">
        <f t="shared" si="49"/>
        <v>1.0283980090857239</v>
      </c>
    </row>
    <row r="589" spans="1:9" x14ac:dyDescent="0.2">
      <c r="A589" s="4">
        <f>IF('True_Odds_Calculator_3-way'!A590="","",'True_Odds_Calculator_3-way'!A590)</f>
        <v>2.4700000000000002</v>
      </c>
      <c r="B589" s="4">
        <f>IF('True_Odds_Calculator_3-way'!B590="","",'True_Odds_Calculator_3-way'!B590)</f>
        <v>3.29</v>
      </c>
      <c r="C589" s="4">
        <f>IF('True_Odds_Calculator_3-way'!C590="","",'True_Odds_Calculator_3-way'!C590)</f>
        <v>3.19</v>
      </c>
      <c r="D589" s="4">
        <f t="shared" si="45"/>
        <v>2.2289291200748185E-2</v>
      </c>
      <c r="E589" s="4">
        <f t="shared" si="46"/>
        <v>2.5161756385513847</v>
      </c>
      <c r="F589" s="4">
        <f t="shared" si="47"/>
        <v>3.3724355539354414</v>
      </c>
      <c r="G589" s="4">
        <f t="shared" si="48"/>
        <v>3.2674414544842203</v>
      </c>
      <c r="I589" s="4">
        <f t="shared" si="49"/>
        <v>1.0222892912007482</v>
      </c>
    </row>
    <row r="590" spans="1:9" x14ac:dyDescent="0.2">
      <c r="A590" s="4">
        <f>IF('True_Odds_Calculator_3-way'!A591="","",'True_Odds_Calculator_3-way'!A591)</f>
        <v>1.42</v>
      </c>
      <c r="B590" s="4">
        <f>IF('True_Odds_Calculator_3-way'!B591="","",'True_Odds_Calculator_3-way'!B591)</f>
        <v>4.92</v>
      </c>
      <c r="C590" s="4">
        <f>IF('True_Odds_Calculator_3-way'!C591="","",'True_Odds_Calculator_3-way'!C591)</f>
        <v>8.5399999999999991</v>
      </c>
      <c r="D590" s="4">
        <f t="shared" si="45"/>
        <v>2.4573403368364222E-2</v>
      </c>
      <c r="E590" s="4">
        <f t="shared" si="46"/>
        <v>1.4367109757431951</v>
      </c>
      <c r="F590" s="4">
        <f t="shared" si="47"/>
        <v>5.1266041012015258</v>
      </c>
      <c r="G590" s="4">
        <f t="shared" si="48"/>
        <v>9.1823246185718617</v>
      </c>
      <c r="I590" s="4">
        <f t="shared" si="49"/>
        <v>1.0245734033683642</v>
      </c>
    </row>
    <row r="591" spans="1:9" x14ac:dyDescent="0.2">
      <c r="A591" s="4">
        <f>IF('True_Odds_Calculator_3-way'!A592="","",'True_Odds_Calculator_3-way'!A592)</f>
        <v>1.52</v>
      </c>
      <c r="B591" s="4">
        <f>IF('True_Odds_Calculator_3-way'!B592="","",'True_Odds_Calculator_3-way'!B592)</f>
        <v>4.45</v>
      </c>
      <c r="C591" s="4">
        <f>IF('True_Odds_Calculator_3-way'!C592="","",'True_Odds_Calculator_3-way'!C592)</f>
        <v>6.97</v>
      </c>
      <c r="D591" s="4">
        <f t="shared" si="45"/>
        <v>2.6085860921224446E-2</v>
      </c>
      <c r="E591" s="4">
        <f t="shared" si="46"/>
        <v>1.5403586682070773</v>
      </c>
      <c r="F591" s="4">
        <f t="shared" si="47"/>
        <v>4.6291192660190141</v>
      </c>
      <c r="G591" s="4">
        <f t="shared" si="48"/>
        <v>7.4196781270557715</v>
      </c>
      <c r="I591" s="4">
        <f t="shared" si="49"/>
        <v>1.0260858609212244</v>
      </c>
    </row>
    <row r="592" spans="1:9" x14ac:dyDescent="0.2">
      <c r="A592" s="4">
        <f>IF('True_Odds_Calculator_3-way'!A593="","",'True_Odds_Calculator_3-way'!A593)</f>
        <v>1.5</v>
      </c>
      <c r="B592" s="4">
        <f>IF('True_Odds_Calculator_3-way'!B593="","",'True_Odds_Calculator_3-way'!B593)</f>
        <v>4.53</v>
      </c>
      <c r="C592" s="4">
        <f>IF('True_Odds_Calculator_3-way'!C593="","",'True_Odds_Calculator_3-way'!C593)</f>
        <v>7.36</v>
      </c>
      <c r="D592" s="4">
        <f t="shared" si="45"/>
        <v>2.3286783760437579E-2</v>
      </c>
      <c r="E592" s="4">
        <f t="shared" si="46"/>
        <v>1.5176708362921287</v>
      </c>
      <c r="F592" s="4">
        <f t="shared" si="47"/>
        <v>4.6950937869655824</v>
      </c>
      <c r="G592" s="4">
        <f t="shared" si="48"/>
        <v>7.8059561715677086</v>
      </c>
      <c r="I592" s="4">
        <f t="shared" si="49"/>
        <v>1.0232867837604376</v>
      </c>
    </row>
    <row r="593" spans="1:9" x14ac:dyDescent="0.2">
      <c r="A593" s="4">
        <f>IF('True_Odds_Calculator_3-way'!A594="","",'True_Odds_Calculator_3-way'!A594)</f>
        <v>1.1599999999999999</v>
      </c>
      <c r="B593" s="4">
        <f>IF('True_Odds_Calculator_3-way'!B594="","",'True_Odds_Calculator_3-way'!B594)</f>
        <v>7.31</v>
      </c>
      <c r="C593" s="4">
        <f>IF('True_Odds_Calculator_3-way'!C594="","",'True_Odds_Calculator_3-way'!C594)</f>
        <v>15.81</v>
      </c>
      <c r="D593" s="4">
        <f t="shared" si="45"/>
        <v>6.2118978020367255E-2</v>
      </c>
      <c r="E593" s="4">
        <f t="shared" si="46"/>
        <v>1.188548139696161</v>
      </c>
      <c r="F593" s="4">
        <f t="shared" si="47"/>
        <v>8.6138149692994226</v>
      </c>
      <c r="G593" s="4">
        <f t="shared" si="48"/>
        <v>23.504645673046372</v>
      </c>
      <c r="I593" s="4">
        <f t="shared" si="49"/>
        <v>1.0621189780203673</v>
      </c>
    </row>
    <row r="594" spans="1:9" x14ac:dyDescent="0.2">
      <c r="A594" s="4">
        <f>IF('True_Odds_Calculator_3-way'!A595="","",'True_Odds_Calculator_3-way'!A595)</f>
        <v>2.0299999999999998</v>
      </c>
      <c r="B594" s="4">
        <f>IF('True_Odds_Calculator_3-way'!B595="","",'True_Odds_Calculator_3-way'!B595)</f>
        <v>3.31</v>
      </c>
      <c r="C594" s="4">
        <f>IF('True_Odds_Calculator_3-way'!C595="","",'True_Odds_Calculator_3-way'!C595)</f>
        <v>3.9</v>
      </c>
      <c r="D594" s="4">
        <f t="shared" si="45"/>
        <v>5.1135897474057668E-2</v>
      </c>
      <c r="E594" s="4">
        <f t="shared" si="46"/>
        <v>2.1027595977957025</v>
      </c>
      <c r="F594" s="4">
        <f t="shared" si="47"/>
        <v>3.5079164355670454</v>
      </c>
      <c r="G594" s="4">
        <f t="shared" si="48"/>
        <v>4.1777209641686328</v>
      </c>
      <c r="I594" s="4">
        <f t="shared" si="49"/>
        <v>1.0511358974740577</v>
      </c>
    </row>
    <row r="595" spans="1:9" x14ac:dyDescent="0.2">
      <c r="A595" s="4">
        <f>IF('True_Odds_Calculator_3-way'!A596="","",'True_Odds_Calculator_3-way'!A596)</f>
        <v>1.76</v>
      </c>
      <c r="B595" s="4">
        <f>IF('True_Odds_Calculator_3-way'!B596="","",'True_Odds_Calculator_3-way'!B596)</f>
        <v>3.61</v>
      </c>
      <c r="C595" s="4">
        <f>IF('True_Odds_Calculator_3-way'!C596="","",'True_Odds_Calculator_3-way'!C596)</f>
        <v>4.7699999999999996</v>
      </c>
      <c r="D595" s="4">
        <f t="shared" si="45"/>
        <v>5.4833734301146686E-2</v>
      </c>
      <c r="E595" s="4">
        <f t="shared" si="46"/>
        <v>1.8184995373347572</v>
      </c>
      <c r="F595" s="4">
        <f t="shared" si="47"/>
        <v>3.8650270883428051</v>
      </c>
      <c r="G595" s="4">
        <f t="shared" si="48"/>
        <v>5.2255970065357884</v>
      </c>
      <c r="I595" s="4">
        <f t="shared" si="49"/>
        <v>1.0548337343011467</v>
      </c>
    </row>
    <row r="596" spans="1:9" x14ac:dyDescent="0.2">
      <c r="A596" s="4">
        <f>IF('True_Odds_Calculator_3-way'!A597="","",'True_Odds_Calculator_3-way'!A597)</f>
        <v>1.53</v>
      </c>
      <c r="B596" s="4">
        <f>IF('True_Odds_Calculator_3-way'!B597="","",'True_Odds_Calculator_3-way'!B597)</f>
        <v>4.4800000000000004</v>
      </c>
      <c r="C596" s="4">
        <f>IF('True_Odds_Calculator_3-way'!C597="","",'True_Odds_Calculator_3-way'!C597)</f>
        <v>6.81</v>
      </c>
      <c r="D596" s="4">
        <f t="shared" si="45"/>
        <v>2.3651935076526964E-2</v>
      </c>
      <c r="E596" s="4">
        <f t="shared" si="46"/>
        <v>1.5486809435771884</v>
      </c>
      <c r="F596" s="4">
        <f t="shared" si="47"/>
        <v>4.6440281086364257</v>
      </c>
      <c r="G596" s="4">
        <f t="shared" si="48"/>
        <v>7.1963724649219252</v>
      </c>
      <c r="I596" s="4">
        <f t="shared" si="49"/>
        <v>1.023651935076527</v>
      </c>
    </row>
    <row r="597" spans="1:9" x14ac:dyDescent="0.2">
      <c r="A597" s="4">
        <f>IF('True_Odds_Calculator_3-way'!A598="","",'True_Odds_Calculator_3-way'!A598)</f>
        <v>3.86</v>
      </c>
      <c r="B597" s="4">
        <f>IF('True_Odds_Calculator_3-way'!B598="","",'True_Odds_Calculator_3-way'!B598)</f>
        <v>3.41</v>
      </c>
      <c r="C597" s="4">
        <f>IF('True_Odds_Calculator_3-way'!C598="","",'True_Odds_Calculator_3-way'!C598)</f>
        <v>2.13</v>
      </c>
      <c r="D597" s="4">
        <f t="shared" si="45"/>
        <v>2.1806057552880009E-2</v>
      </c>
      <c r="E597" s="4">
        <f t="shared" si="46"/>
        <v>3.9714268284241334</v>
      </c>
      <c r="F597" s="4">
        <f t="shared" si="47"/>
        <v>3.4966692078893362</v>
      </c>
      <c r="G597" s="4">
        <f t="shared" si="48"/>
        <v>2.1634958943512261</v>
      </c>
      <c r="I597" s="4">
        <f t="shared" si="49"/>
        <v>1.02180605755288</v>
      </c>
    </row>
    <row r="598" spans="1:9" x14ac:dyDescent="0.2">
      <c r="A598" s="4">
        <f>IF('True_Odds_Calculator_3-way'!A599="","",'True_Odds_Calculator_3-way'!A599)</f>
        <v>1.98</v>
      </c>
      <c r="B598" s="4">
        <f>IF('True_Odds_Calculator_3-way'!B599="","",'True_Odds_Calculator_3-way'!B599)</f>
        <v>3.56</v>
      </c>
      <c r="C598" s="4">
        <f>IF('True_Odds_Calculator_3-way'!C599="","",'True_Odds_Calculator_3-way'!C599)</f>
        <v>4.2</v>
      </c>
      <c r="D598" s="4">
        <f t="shared" si="45"/>
        <v>2.4044619550237512E-2</v>
      </c>
      <c r="E598" s="4">
        <f t="shared" si="46"/>
        <v>2.0119281916339555</v>
      </c>
      <c r="F598" s="4">
        <f t="shared" si="47"/>
        <v>3.6645607224906915</v>
      </c>
      <c r="G598" s="4">
        <f t="shared" si="48"/>
        <v>4.3463074321150055</v>
      </c>
      <c r="I598" s="4">
        <f t="shared" si="49"/>
        <v>1.0240446195502375</v>
      </c>
    </row>
    <row r="599" spans="1:9" x14ac:dyDescent="0.2">
      <c r="A599" s="4">
        <f>IF('True_Odds_Calculator_3-way'!A600="","",'True_Odds_Calculator_3-way'!A600)</f>
        <v>3.67</v>
      </c>
      <c r="B599" s="4">
        <f>IF('True_Odds_Calculator_3-way'!B600="","",'True_Odds_Calculator_3-way'!B600)</f>
        <v>3.39</v>
      </c>
      <c r="C599" s="4">
        <f>IF('True_Odds_Calculator_3-way'!C600="","",'True_Odds_Calculator_3-way'!C600)</f>
        <v>2.2000000000000002</v>
      </c>
      <c r="D599" s="4">
        <f t="shared" si="45"/>
        <v>2.2010269315615227E-2</v>
      </c>
      <c r="E599" s="4">
        <f t="shared" si="46"/>
        <v>3.771552428948592</v>
      </c>
      <c r="F599" s="4">
        <f t="shared" si="47"/>
        <v>3.4764652686163502</v>
      </c>
      <c r="G599" s="4">
        <f t="shared" si="48"/>
        <v>2.2360924647331561</v>
      </c>
      <c r="I599" s="4">
        <f t="shared" si="49"/>
        <v>1.0220102693156152</v>
      </c>
    </row>
    <row r="600" spans="1:9" x14ac:dyDescent="0.2">
      <c r="A600" s="4">
        <f>IF('True_Odds_Calculator_3-way'!A601="","",'True_Odds_Calculator_3-way'!A601)</f>
        <v>2.4700000000000002</v>
      </c>
      <c r="B600" s="4">
        <f>IF('True_Odds_Calculator_3-way'!B601="","",'True_Odds_Calculator_3-way'!B601)</f>
        <v>3.36</v>
      </c>
      <c r="C600" s="4">
        <f>IF('True_Odds_Calculator_3-way'!C601="","",'True_Odds_Calculator_3-way'!C601)</f>
        <v>3.13</v>
      </c>
      <c r="D600" s="4">
        <f t="shared" si="45"/>
        <v>2.1966165105563151E-2</v>
      </c>
      <c r="E600" s="4">
        <f t="shared" si="46"/>
        <v>2.5154939044789066</v>
      </c>
      <c r="F600" s="4">
        <f t="shared" si="47"/>
        <v>3.4447480530172006</v>
      </c>
      <c r="G600" s="4">
        <f t="shared" si="48"/>
        <v>3.2034159910249507</v>
      </c>
      <c r="I600" s="4">
        <f t="shared" si="49"/>
        <v>1.0219661651055632</v>
      </c>
    </row>
    <row r="601" spans="1:9" x14ac:dyDescent="0.2">
      <c r="A601" s="4">
        <f>IF('True_Odds_Calculator_3-way'!A602="","",'True_Odds_Calculator_3-way'!A602)</f>
        <v>1.55</v>
      </c>
      <c r="B601" s="4">
        <f>IF('True_Odds_Calculator_3-way'!B602="","",'True_Odds_Calculator_3-way'!B602)</f>
        <v>4.59</v>
      </c>
      <c r="C601" s="4">
        <f>IF('True_Odds_Calculator_3-way'!C602="","",'True_Odds_Calculator_3-way'!C602)</f>
        <v>6.17</v>
      </c>
      <c r="D601" s="4">
        <f t="shared" si="45"/>
        <v>2.5100768364832993E-2</v>
      </c>
      <c r="E601" s="4">
        <f t="shared" si="46"/>
        <v>1.5703656486034041</v>
      </c>
      <c r="F601" s="4">
        <f t="shared" si="47"/>
        <v>4.7733152365292053</v>
      </c>
      <c r="G601" s="4">
        <f t="shared" si="48"/>
        <v>6.5058578432159599</v>
      </c>
      <c r="I601" s="4">
        <f t="shared" si="49"/>
        <v>1.025100768364833</v>
      </c>
    </row>
    <row r="602" spans="1:9" x14ac:dyDescent="0.2">
      <c r="A602" s="4">
        <f>IF('True_Odds_Calculator_3-way'!A603="","",'True_Odds_Calculator_3-way'!A603)</f>
        <v>1.9</v>
      </c>
      <c r="B602" s="4">
        <f>IF('True_Odds_Calculator_3-way'!B603="","",'True_Odds_Calculator_3-way'!B603)</f>
        <v>3.4</v>
      </c>
      <c r="C602" s="4">
        <f>IF('True_Odds_Calculator_3-way'!C603="","",'True_Odds_Calculator_3-way'!C603)</f>
        <v>4</v>
      </c>
      <c r="D602" s="4">
        <f t="shared" si="45"/>
        <v>7.0433436532507665E-2</v>
      </c>
      <c r="E602" s="4">
        <f t="shared" si="46"/>
        <v>1.9887121600820932</v>
      </c>
      <c r="F602" s="4">
        <f t="shared" si="47"/>
        <v>3.6949475691134404</v>
      </c>
      <c r="G602" s="4">
        <f t="shared" si="48"/>
        <v>4.4145785876993164</v>
      </c>
      <c r="I602" s="4">
        <f t="shared" si="49"/>
        <v>1.0704334365325077</v>
      </c>
    </row>
    <row r="603" spans="1:9" x14ac:dyDescent="0.2">
      <c r="A603" s="4">
        <f>IF('True_Odds_Calculator_3-way'!A604="","",'True_Odds_Calculator_3-way'!A604)</f>
        <v>3</v>
      </c>
      <c r="B603" s="4">
        <f>IF('True_Odds_Calculator_3-way'!B604="","",'True_Odds_Calculator_3-way'!B604)</f>
        <v>3.25</v>
      </c>
      <c r="C603" s="4">
        <f>IF('True_Odds_Calculator_3-way'!C604="","",'True_Odds_Calculator_3-way'!C604)</f>
        <v>2.35</v>
      </c>
      <c r="D603" s="4">
        <f t="shared" si="45"/>
        <v>6.6557555919257938E-2</v>
      </c>
      <c r="E603" s="4">
        <f t="shared" si="46"/>
        <v>3.2139099941554643</v>
      </c>
      <c r="F603" s="4">
        <f t="shared" si="47"/>
        <v>3.5025477707006365</v>
      </c>
      <c r="G603" s="4">
        <f t="shared" si="48"/>
        <v>2.4792605951307487</v>
      </c>
      <c r="I603" s="4">
        <f t="shared" si="49"/>
        <v>1.0665575559192579</v>
      </c>
    </row>
    <row r="604" spans="1:9" x14ac:dyDescent="0.2">
      <c r="A604" s="4">
        <f>IF('True_Odds_Calculator_3-way'!A605="","",'True_Odds_Calculator_3-way'!A605)</f>
        <v>1.24</v>
      </c>
      <c r="B604" s="4">
        <f>IF('True_Odds_Calculator_3-way'!B605="","",'True_Odds_Calculator_3-way'!B605)</f>
        <v>6.79</v>
      </c>
      <c r="C604" s="4">
        <f>IF('True_Odds_Calculator_3-way'!C605="","",'True_Odds_Calculator_3-way'!C605)</f>
        <v>12.39</v>
      </c>
      <c r="D604" s="4">
        <f t="shared" si="45"/>
        <v>3.4437268112365249E-2</v>
      </c>
      <c r="E604" s="4">
        <f t="shared" si="46"/>
        <v>1.2579051104263692</v>
      </c>
      <c r="F604" s="4">
        <f t="shared" si="47"/>
        <v>7.3639700408091207</v>
      </c>
      <c r="G604" s="4">
        <f t="shared" si="48"/>
        <v>14.444362740663589</v>
      </c>
      <c r="I604" s="4">
        <f t="shared" si="49"/>
        <v>1.0344372681123652</v>
      </c>
    </row>
    <row r="605" spans="1:9" x14ac:dyDescent="0.2">
      <c r="A605" s="4">
        <f>IF('True_Odds_Calculator_3-way'!A606="","",'True_Odds_Calculator_3-way'!A606)</f>
        <v>6.33</v>
      </c>
      <c r="B605" s="4">
        <f>IF('True_Odds_Calculator_3-way'!B606="","",'True_Odds_Calculator_3-way'!B606)</f>
        <v>5.0199999999999996</v>
      </c>
      <c r="C605" s="4">
        <f>IF('True_Odds_Calculator_3-way'!C606="","",'True_Odds_Calculator_3-way'!C606)</f>
        <v>1.48</v>
      </c>
      <c r="D605" s="4">
        <f t="shared" si="45"/>
        <v>3.285674602303823E-2</v>
      </c>
      <c r="E605" s="4">
        <f t="shared" si="46"/>
        <v>6.8015350107561066</v>
      </c>
      <c r="F605" s="4">
        <f t="shared" si="47"/>
        <v>5.3120585085042276</v>
      </c>
      <c r="G605" s="4">
        <f t="shared" si="48"/>
        <v>1.5043850711131921</v>
      </c>
      <c r="I605" s="4">
        <f t="shared" si="49"/>
        <v>1.0328567460230382</v>
      </c>
    </row>
    <row r="606" spans="1:9" x14ac:dyDescent="0.2">
      <c r="A606" s="4">
        <f>IF('True_Odds_Calculator_3-way'!A607="","",'True_Odds_Calculator_3-way'!A607)</f>
        <v>2.1</v>
      </c>
      <c r="B606" s="4">
        <f>IF('True_Odds_Calculator_3-way'!B607="","",'True_Odds_Calculator_3-way'!B607)</f>
        <v>3.61</v>
      </c>
      <c r="C606" s="4">
        <f>IF('True_Odds_Calculator_3-way'!C607="","",'True_Odds_Calculator_3-way'!C607)</f>
        <v>3.62</v>
      </c>
      <c r="D606" s="4">
        <f t="shared" si="45"/>
        <v>2.9441880362435668E-2</v>
      </c>
      <c r="E606" s="4">
        <f t="shared" si="46"/>
        <v>2.1441902959166721</v>
      </c>
      <c r="F606" s="4">
        <f t="shared" si="47"/>
        <v>3.7425941061968304</v>
      </c>
      <c r="G606" s="4">
        <f t="shared" si="48"/>
        <v>3.7533432839359162</v>
      </c>
      <c r="I606" s="4">
        <f t="shared" si="49"/>
        <v>1.0294418803624357</v>
      </c>
    </row>
    <row r="607" spans="1:9" x14ac:dyDescent="0.2">
      <c r="A607" s="4">
        <f>IF('True_Odds_Calculator_3-way'!A608="","",'True_Odds_Calculator_3-way'!A608)</f>
        <v>3.38</v>
      </c>
      <c r="B607" s="4">
        <f>IF('True_Odds_Calculator_3-way'!B608="","",'True_Odds_Calculator_3-way'!B608)</f>
        <v>4.07</v>
      </c>
      <c r="C607" s="4">
        <f>IF('True_Odds_Calculator_3-way'!C608="","",'True_Odds_Calculator_3-way'!C608)</f>
        <v>2.06</v>
      </c>
      <c r="D607" s="4">
        <f t="shared" si="45"/>
        <v>2.6995127069809666E-2</v>
      </c>
      <c r="E607" s="4">
        <f t="shared" si="46"/>
        <v>3.4860257649011412</v>
      </c>
      <c r="F607" s="4">
        <f t="shared" si="47"/>
        <v>4.2247236997174831</v>
      </c>
      <c r="G607" s="4">
        <f t="shared" si="48"/>
        <v>2.0989067072452356</v>
      </c>
      <c r="I607" s="4">
        <f t="shared" si="49"/>
        <v>1.0269951270698097</v>
      </c>
    </row>
    <row r="608" spans="1:9" x14ac:dyDescent="0.2">
      <c r="A608" s="4">
        <f>IF('True_Odds_Calculator_3-way'!A609="","",'True_Odds_Calculator_3-way'!A609)</f>
        <v>2.33</v>
      </c>
      <c r="B608" s="4">
        <f>IF('True_Odds_Calculator_3-way'!B609="","",'True_Odds_Calculator_3-way'!B609)</f>
        <v>3.22</v>
      </c>
      <c r="C608" s="4">
        <f>IF('True_Odds_Calculator_3-way'!C609="","",'True_Odds_Calculator_3-way'!C609)</f>
        <v>3.47</v>
      </c>
      <c r="D608" s="4">
        <f t="shared" si="45"/>
        <v>2.7927993607749002E-2</v>
      </c>
      <c r="E608" s="4">
        <f t="shared" si="46"/>
        <v>2.3816599712586073</v>
      </c>
      <c r="F608" s="4">
        <f t="shared" si="47"/>
        <v>3.3195056558034852</v>
      </c>
      <c r="G608" s="4">
        <f t="shared" si="48"/>
        <v>3.5858345742625057</v>
      </c>
      <c r="I608" s="4">
        <f t="shared" si="49"/>
        <v>1.027927993607749</v>
      </c>
    </row>
    <row r="609" spans="1:9" x14ac:dyDescent="0.2">
      <c r="A609" s="4">
        <f>IF('True_Odds_Calculator_3-way'!A610="","",'True_Odds_Calculator_3-way'!A610)</f>
        <v>2.08</v>
      </c>
      <c r="B609" s="4">
        <f>IF('True_Odds_Calculator_3-way'!B610="","",'True_Odds_Calculator_3-way'!B610)</f>
        <v>3.24</v>
      </c>
      <c r="C609" s="4">
        <f>IF('True_Odds_Calculator_3-way'!C610="","",'True_Odds_Calculator_3-way'!C610)</f>
        <v>4.1900000000000004</v>
      </c>
      <c r="D609" s="4">
        <f t="shared" si="45"/>
        <v>2.8074690564746207E-2</v>
      </c>
      <c r="E609" s="4">
        <f t="shared" si="46"/>
        <v>2.1212911849056724</v>
      </c>
      <c r="F609" s="4">
        <f t="shared" si="47"/>
        <v>3.3413107671374829</v>
      </c>
      <c r="G609" s="4">
        <f t="shared" si="48"/>
        <v>4.3609990667623242</v>
      </c>
      <c r="I609" s="4">
        <f t="shared" si="49"/>
        <v>1.0280746905647462</v>
      </c>
    </row>
    <row r="610" spans="1:9" x14ac:dyDescent="0.2">
      <c r="A610" s="4">
        <f>IF('True_Odds_Calculator_3-way'!A611="","",'True_Odds_Calculator_3-way'!A611)</f>
        <v>9.8000000000000007</v>
      </c>
      <c r="B610" s="4">
        <f>IF('True_Odds_Calculator_3-way'!B611="","",'True_Odds_Calculator_3-way'!B611)</f>
        <v>5.27</v>
      </c>
      <c r="C610" s="4">
        <f>IF('True_Odds_Calculator_3-way'!C611="","",'True_Odds_Calculator_3-way'!C611)</f>
        <v>1.35</v>
      </c>
      <c r="D610" s="4">
        <f t="shared" si="45"/>
        <v>3.2534877750383329E-2</v>
      </c>
      <c r="E610" s="4">
        <f t="shared" si="46"/>
        <v>10.96541040413943</v>
      </c>
      <c r="F610" s="4">
        <f t="shared" si="47"/>
        <v>5.5894536845030682</v>
      </c>
      <c r="G610" s="4">
        <f t="shared" si="48"/>
        <v>1.3700586102275767</v>
      </c>
      <c r="I610" s="4">
        <f t="shared" si="49"/>
        <v>1.0325348777503833</v>
      </c>
    </row>
    <row r="611" spans="1:9" x14ac:dyDescent="0.2">
      <c r="A611" s="4">
        <f>IF('True_Odds_Calculator_3-way'!A612="","",'True_Odds_Calculator_3-way'!A612)</f>
        <v>3.04</v>
      </c>
      <c r="B611" s="4">
        <f>IF('True_Odds_Calculator_3-way'!B612="","",'True_Odds_Calculator_3-way'!B612)</f>
        <v>3.28</v>
      </c>
      <c r="C611" s="4">
        <f>IF('True_Odds_Calculator_3-way'!C612="","",'True_Odds_Calculator_3-way'!C612)</f>
        <v>2.58</v>
      </c>
      <c r="D611" s="4">
        <f t="shared" si="45"/>
        <v>2.1422316426346732E-2</v>
      </c>
      <c r="E611" s="4">
        <f t="shared" si="46"/>
        <v>3.1074565020202858</v>
      </c>
      <c r="F611" s="4">
        <f t="shared" si="47"/>
        <v>3.3586657716849704</v>
      </c>
      <c r="G611" s="4">
        <f t="shared" si="48"/>
        <v>2.6284239595979852</v>
      </c>
      <c r="I611" s="4">
        <f t="shared" si="49"/>
        <v>1.0214223164263467</v>
      </c>
    </row>
    <row r="612" spans="1:9" x14ac:dyDescent="0.2">
      <c r="A612" s="4">
        <f>IF('True_Odds_Calculator_3-way'!A613="","",'True_Odds_Calculator_3-way'!A613)</f>
        <v>2.67</v>
      </c>
      <c r="B612" s="4">
        <f>IF('True_Odds_Calculator_3-way'!B613="","",'True_Odds_Calculator_3-way'!B613)</f>
        <v>3.27</v>
      </c>
      <c r="C612" s="4">
        <f>IF('True_Odds_Calculator_3-way'!C613="","",'True_Odds_Calculator_3-way'!C613)</f>
        <v>2.93</v>
      </c>
      <c r="D612" s="4">
        <f t="shared" si="45"/>
        <v>2.1639161087154246E-2</v>
      </c>
      <c r="E612" s="4">
        <f t="shared" si="46"/>
        <v>2.722430897457468</v>
      </c>
      <c r="F612" s="4">
        <f t="shared" si="47"/>
        <v>3.3489916121833652</v>
      </c>
      <c r="G612" s="4">
        <f t="shared" si="48"/>
        <v>2.9932603035741803</v>
      </c>
      <c r="I612" s="4">
        <f t="shared" si="49"/>
        <v>1.0216391610871542</v>
      </c>
    </row>
    <row r="613" spans="1:9" x14ac:dyDescent="0.2">
      <c r="A613" s="4">
        <f>IF('True_Odds_Calculator_3-way'!A614="","",'True_Odds_Calculator_3-way'!A614)</f>
        <v>1.49</v>
      </c>
      <c r="B613" s="4">
        <f>IF('True_Odds_Calculator_3-way'!B614="","",'True_Odds_Calculator_3-way'!B614)</f>
        <v>4.47</v>
      </c>
      <c r="C613" s="4">
        <f>IF('True_Odds_Calculator_3-way'!C614="","",'True_Odds_Calculator_3-way'!C614)</f>
        <v>7.74</v>
      </c>
      <c r="D613" s="4">
        <f t="shared" si="45"/>
        <v>2.4053552538022771E-2</v>
      </c>
      <c r="E613" s="4">
        <f t="shared" si="46"/>
        <v>1.5080156564643938</v>
      </c>
      <c r="F613" s="4">
        <f t="shared" si="47"/>
        <v>4.6361589794441622</v>
      </c>
      <c r="G613" s="4">
        <f t="shared" si="48"/>
        <v>8.2521108619949448</v>
      </c>
      <c r="I613" s="4">
        <f t="shared" si="49"/>
        <v>1.0240535525380228</v>
      </c>
    </row>
    <row r="614" spans="1:9" x14ac:dyDescent="0.2">
      <c r="A614" s="4">
        <f>IF('True_Odds_Calculator_3-way'!A615="","",'True_Odds_Calculator_3-way'!A615)</f>
        <v>1.65</v>
      </c>
      <c r="B614" s="4">
        <f>IF('True_Odds_Calculator_3-way'!B615="","",'True_Odds_Calculator_3-way'!B615)</f>
        <v>3.98</v>
      </c>
      <c r="C614" s="4">
        <f>IF('True_Odds_Calculator_3-way'!C615="","",'True_Odds_Calculator_3-way'!C615)</f>
        <v>5.96</v>
      </c>
      <c r="D614" s="4">
        <f t="shared" si="45"/>
        <v>2.510212236697007E-2</v>
      </c>
      <c r="E614" s="4">
        <f t="shared" si="46"/>
        <v>1.6730990858923747</v>
      </c>
      <c r="F614" s="4">
        <f t="shared" si="47"/>
        <v>4.1171085628369619</v>
      </c>
      <c r="G614" s="4">
        <f t="shared" si="48"/>
        <v>6.2728228513792752</v>
      </c>
      <c r="I614" s="4">
        <f t="shared" si="49"/>
        <v>1.0251021223669701</v>
      </c>
    </row>
    <row r="615" spans="1:9" x14ac:dyDescent="0.2">
      <c r="A615" s="4">
        <f>IF('True_Odds_Calculator_3-way'!A616="","",'True_Odds_Calculator_3-way'!A616)</f>
        <v>2.2000000000000002</v>
      </c>
      <c r="B615" s="4">
        <f>IF('True_Odds_Calculator_3-way'!B616="","",'True_Odds_Calculator_3-way'!B616)</f>
        <v>2.92</v>
      </c>
      <c r="C615" s="4">
        <f>IF('True_Odds_Calculator_3-way'!C616="","",'True_Odds_Calculator_3-way'!C616)</f>
        <v>4.2</v>
      </c>
      <c r="D615" s="4">
        <f t="shared" si="45"/>
        <v>3.5106446065350072E-2</v>
      </c>
      <c r="E615" s="4">
        <f t="shared" si="46"/>
        <v>2.2581350711958219</v>
      </c>
      <c r="F615" s="4">
        <f t="shared" si="47"/>
        <v>3.0233072371959597</v>
      </c>
      <c r="G615" s="4">
        <f t="shared" si="48"/>
        <v>4.4170959573910764</v>
      </c>
      <c r="I615" s="4">
        <f t="shared" si="49"/>
        <v>1.0351064460653501</v>
      </c>
    </row>
    <row r="616" spans="1:9" x14ac:dyDescent="0.2">
      <c r="A616" s="4">
        <f>IF('True_Odds_Calculator_3-way'!A617="","",'True_Odds_Calculator_3-way'!A617)</f>
        <v>3.05</v>
      </c>
      <c r="B616" s="4">
        <f>IF('True_Odds_Calculator_3-way'!B617="","",'True_Odds_Calculator_3-way'!B617)</f>
        <v>2.9</v>
      </c>
      <c r="C616" s="4">
        <f>IF('True_Odds_Calculator_3-way'!C617="","",'True_Odds_Calculator_3-way'!C617)</f>
        <v>2.78</v>
      </c>
      <c r="D616" s="4">
        <f t="shared" si="45"/>
        <v>3.2408668881740432E-2</v>
      </c>
      <c r="E616" s="4">
        <f t="shared" si="46"/>
        <v>3.1539178506227259</v>
      </c>
      <c r="F616" s="4">
        <f t="shared" si="47"/>
        <v>2.9937906096160325</v>
      </c>
      <c r="G616" s="4">
        <f t="shared" si="48"/>
        <v>2.8660740303285794</v>
      </c>
      <c r="I616" s="4">
        <f t="shared" si="49"/>
        <v>1.0324086688817404</v>
      </c>
    </row>
    <row r="617" spans="1:9" x14ac:dyDescent="0.2">
      <c r="A617" s="4">
        <f>IF('True_Odds_Calculator_3-way'!A618="","",'True_Odds_Calculator_3-way'!A618)</f>
        <v>1.66</v>
      </c>
      <c r="B617" s="4">
        <f>IF('True_Odds_Calculator_3-way'!B618="","",'True_Odds_Calculator_3-way'!B618)</f>
        <v>3.57</v>
      </c>
      <c r="C617" s="4">
        <f>IF('True_Odds_Calculator_3-way'!C618="","",'True_Odds_Calculator_3-way'!C618)</f>
        <v>6.45</v>
      </c>
      <c r="D617" s="4">
        <f t="shared" si="45"/>
        <v>3.7560443062066629E-2</v>
      </c>
      <c r="E617" s="4">
        <f t="shared" si="46"/>
        <v>1.6952327774656033</v>
      </c>
      <c r="F617" s="4">
        <f t="shared" si="47"/>
        <v>3.7370339338490854</v>
      </c>
      <c r="G617" s="4">
        <f t="shared" si="48"/>
        <v>7.0166274141232083</v>
      </c>
      <c r="I617" s="4">
        <f t="shared" si="49"/>
        <v>1.0375604430620666</v>
      </c>
    </row>
    <row r="618" spans="1:9" x14ac:dyDescent="0.2">
      <c r="A618" s="4">
        <f>IF('True_Odds_Calculator_3-way'!A619="","",'True_Odds_Calculator_3-way'!A619)</f>
        <v>2.93</v>
      </c>
      <c r="B618" s="4">
        <f>IF('True_Odds_Calculator_3-way'!B619="","",'True_Odds_Calculator_3-way'!B619)</f>
        <v>3.02</v>
      </c>
      <c r="C618" s="4">
        <f>IF('True_Odds_Calculator_3-way'!C619="","",'True_Odds_Calculator_3-way'!C619)</f>
        <v>2.77</v>
      </c>
      <c r="D618" s="4">
        <f t="shared" si="45"/>
        <v>3.3433586467124243E-2</v>
      </c>
      <c r="E618" s="4">
        <f t="shared" si="46"/>
        <v>3.0289042317986752</v>
      </c>
      <c r="F618" s="4">
        <f t="shared" si="47"/>
        <v>3.1251826377028138</v>
      </c>
      <c r="G618" s="4">
        <f t="shared" si="48"/>
        <v>2.8582346905243585</v>
      </c>
      <c r="I618" s="4">
        <f t="shared" si="49"/>
        <v>1.0334335864671242</v>
      </c>
    </row>
    <row r="619" spans="1:9" x14ac:dyDescent="0.2">
      <c r="A619" s="4">
        <f>IF('True_Odds_Calculator_3-way'!A620="","",'True_Odds_Calculator_3-way'!A620)</f>
        <v>1.79</v>
      </c>
      <c r="B619" s="4">
        <f>IF('True_Odds_Calculator_3-way'!B620="","",'True_Odds_Calculator_3-way'!B620)</f>
        <v>3.92</v>
      </c>
      <c r="C619" s="4">
        <f>IF('True_Odds_Calculator_3-way'!C620="","",'True_Odds_Calculator_3-way'!C620)</f>
        <v>4.62</v>
      </c>
      <c r="D619" s="4">
        <f t="shared" si="45"/>
        <v>3.0211475143637978E-2</v>
      </c>
      <c r="E619" s="4">
        <f t="shared" si="46"/>
        <v>1.8228591881483474</v>
      </c>
      <c r="F619" s="4">
        <f t="shared" si="47"/>
        <v>4.0811071213716348</v>
      </c>
      <c r="G619" s="4">
        <f t="shared" si="48"/>
        <v>4.8454372215138486</v>
      </c>
      <c r="I619" s="4">
        <f t="shared" si="49"/>
        <v>1.030211475143638</v>
      </c>
    </row>
    <row r="620" spans="1:9" x14ac:dyDescent="0.2">
      <c r="A620" s="4">
        <f>IF('True_Odds_Calculator_3-way'!A621="","",'True_Odds_Calculator_3-way'!A621)</f>
        <v>4.13</v>
      </c>
      <c r="B620" s="4">
        <f>IF('True_Odds_Calculator_3-way'!B621="","",'True_Odds_Calculator_3-way'!B621)</f>
        <v>3.66</v>
      </c>
      <c r="C620" s="4">
        <f>IF('True_Odds_Calculator_3-way'!C621="","",'True_Odds_Calculator_3-way'!C621)</f>
        <v>1.94</v>
      </c>
      <c r="D620" s="4">
        <f t="shared" si="45"/>
        <v>3.0818711846947178E-2</v>
      </c>
      <c r="E620" s="4">
        <f t="shared" si="46"/>
        <v>4.3129875241280144</v>
      </c>
      <c r="F620" s="4">
        <f t="shared" si="47"/>
        <v>3.8029878892580995</v>
      </c>
      <c r="G620" s="4">
        <f t="shared" si="48"/>
        <v>1.9794493035810832</v>
      </c>
      <c r="I620" s="4">
        <f t="shared" si="49"/>
        <v>1.0308187118469472</v>
      </c>
    </row>
    <row r="621" spans="1:9" x14ac:dyDescent="0.2">
      <c r="A621" s="4">
        <f>IF('True_Odds_Calculator_3-way'!A622="","",'True_Odds_Calculator_3-way'!A622)</f>
        <v>1.72</v>
      </c>
      <c r="B621" s="4">
        <f>IF('True_Odds_Calculator_3-way'!B622="","",'True_Odds_Calculator_3-way'!B622)</f>
        <v>3.76</v>
      </c>
      <c r="C621" s="4">
        <f>IF('True_Odds_Calculator_3-way'!C622="","",'True_Odds_Calculator_3-way'!C622)</f>
        <v>5.49</v>
      </c>
      <c r="D621" s="4">
        <f t="shared" si="45"/>
        <v>2.9502158122951316E-2</v>
      </c>
      <c r="E621" s="4">
        <f t="shared" si="46"/>
        <v>1.7495936249912287</v>
      </c>
      <c r="F621" s="4">
        <f t="shared" si="47"/>
        <v>3.9043680625527108</v>
      </c>
      <c r="G621" s="4">
        <f t="shared" si="48"/>
        <v>5.8033148728177117</v>
      </c>
      <c r="I621" s="4">
        <f t="shared" si="49"/>
        <v>1.0295021581229513</v>
      </c>
    </row>
    <row r="622" spans="1:9" x14ac:dyDescent="0.2">
      <c r="A622" s="4">
        <f>IF('True_Odds_Calculator_3-way'!A623="","",'True_Odds_Calculator_3-way'!A623)</f>
        <v>1.69</v>
      </c>
      <c r="B622" s="4">
        <f>IF('True_Odds_Calculator_3-way'!B623="","",'True_Odds_Calculator_3-way'!B623)</f>
        <v>3.74</v>
      </c>
      <c r="C622" s="4">
        <f>IF('True_Odds_Calculator_3-way'!C623="","",'True_Odds_Calculator_3-way'!C623)</f>
        <v>5.83</v>
      </c>
      <c r="D622" s="4">
        <f t="shared" si="45"/>
        <v>3.0622242096672192E-2</v>
      </c>
      <c r="E622" s="4">
        <f t="shared" si="46"/>
        <v>1.7196651345016394</v>
      </c>
      <c r="F622" s="4">
        <f t="shared" si="47"/>
        <v>3.8884441895935722</v>
      </c>
      <c r="G622" s="4">
        <f t="shared" si="48"/>
        <v>6.1988912040206809</v>
      </c>
      <c r="I622" s="4">
        <f t="shared" si="49"/>
        <v>1.0306222420966722</v>
      </c>
    </row>
    <row r="623" spans="1:9" x14ac:dyDescent="0.2">
      <c r="A623" s="4">
        <f>IF('True_Odds_Calculator_3-way'!A624="","",'True_Odds_Calculator_3-way'!A624)</f>
        <v>1.74</v>
      </c>
      <c r="B623" s="4">
        <f>IF('True_Odds_Calculator_3-way'!B624="","",'True_Odds_Calculator_3-way'!B624)</f>
        <v>3.97</v>
      </c>
      <c r="C623" s="4">
        <f>IF('True_Odds_Calculator_3-way'!C624="","",'True_Odds_Calculator_3-way'!C624)</f>
        <v>4.51</v>
      </c>
      <c r="D623" s="4">
        <f t="shared" si="45"/>
        <v>4.8331302466076975E-2</v>
      </c>
      <c r="E623" s="4">
        <f t="shared" si="46"/>
        <v>1.7901826791094717</v>
      </c>
      <c r="F623" s="4">
        <f t="shared" si="47"/>
        <v>4.2412645977274597</v>
      </c>
      <c r="G623" s="4">
        <f t="shared" si="48"/>
        <v>4.8633624728231997</v>
      </c>
      <c r="I623" s="4">
        <f t="shared" si="49"/>
        <v>1.048331302466077</v>
      </c>
    </row>
    <row r="624" spans="1:9" x14ac:dyDescent="0.2">
      <c r="A624" s="4">
        <f>IF('True_Odds_Calculator_3-way'!A625="","",'True_Odds_Calculator_3-way'!A625)</f>
        <v>2.1800000000000002</v>
      </c>
      <c r="B624" s="4">
        <f>IF('True_Odds_Calculator_3-way'!B625="","",'True_Odds_Calculator_3-way'!B625)</f>
        <v>3.4</v>
      </c>
      <c r="C624" s="4">
        <f>IF('True_Odds_Calculator_3-way'!C625="","",'True_Odds_Calculator_3-way'!C625)</f>
        <v>3.56</v>
      </c>
      <c r="D624" s="4">
        <f t="shared" si="45"/>
        <v>3.373211979359314E-2</v>
      </c>
      <c r="E624" s="4">
        <f t="shared" si="46"/>
        <v>2.2347789165578833</v>
      </c>
      <c r="F624" s="4">
        <f t="shared" si="47"/>
        <v>3.5351477649479817</v>
      </c>
      <c r="G624" s="4">
        <f t="shared" si="48"/>
        <v>3.7084445177345366</v>
      </c>
      <c r="I624" s="4">
        <f t="shared" si="49"/>
        <v>1.0337321197935931</v>
      </c>
    </row>
    <row r="625" spans="1:9" x14ac:dyDescent="0.2">
      <c r="A625" s="4">
        <f>IF('True_Odds_Calculator_3-way'!A626="","",'True_Odds_Calculator_3-way'!A626)</f>
        <v>1.55</v>
      </c>
      <c r="B625" s="4">
        <f>IF('True_Odds_Calculator_3-way'!B626="","",'True_Odds_Calculator_3-way'!B626)</f>
        <v>4.33</v>
      </c>
      <c r="C625" s="4">
        <f>IF('True_Odds_Calculator_3-way'!C626="","",'True_Odds_Calculator_3-way'!C626)</f>
        <v>6.72</v>
      </c>
      <c r="D625" s="4">
        <f t="shared" si="45"/>
        <v>2.4917696349194385E-2</v>
      </c>
      <c r="E625" s="4">
        <f t="shared" si="46"/>
        <v>1.5702151748807982</v>
      </c>
      <c r="F625" s="4">
        <f t="shared" si="47"/>
        <v>4.4915360351717446</v>
      </c>
      <c r="G625" s="4">
        <f t="shared" si="48"/>
        <v>7.1172540908583999</v>
      </c>
      <c r="I625" s="4">
        <f t="shared" si="49"/>
        <v>1.0249176963491944</v>
      </c>
    </row>
    <row r="626" spans="1:9" x14ac:dyDescent="0.2">
      <c r="A626" s="4">
        <f>IF('True_Odds_Calculator_3-way'!A627="","",'True_Odds_Calculator_3-way'!A627)</f>
        <v>2.14</v>
      </c>
      <c r="B626" s="4">
        <f>IF('True_Odds_Calculator_3-way'!B627="","",'True_Odds_Calculator_3-way'!B627)</f>
        <v>3.67</v>
      </c>
      <c r="C626" s="4">
        <f>IF('True_Odds_Calculator_3-way'!C627="","",'True_Odds_Calculator_3-way'!C627)</f>
        <v>3.55</v>
      </c>
      <c r="D626" s="4">
        <f t="shared" si="45"/>
        <v>2.1459424503936342E-2</v>
      </c>
      <c r="E626" s="4">
        <f t="shared" si="46"/>
        <v>2.1732677807862828</v>
      </c>
      <c r="F626" s="4">
        <f t="shared" si="47"/>
        <v>3.7689423859838538</v>
      </c>
      <c r="G626" s="4">
        <f t="shared" si="48"/>
        <v>3.642496284254428</v>
      </c>
      <c r="I626" s="4">
        <f t="shared" si="49"/>
        <v>1.0214594245039363</v>
      </c>
    </row>
    <row r="627" spans="1:9" x14ac:dyDescent="0.2">
      <c r="A627" s="4">
        <f>IF('True_Odds_Calculator_3-way'!A628="","",'True_Odds_Calculator_3-way'!A628)</f>
        <v>1.33</v>
      </c>
      <c r="B627" s="4">
        <f>IF('True_Odds_Calculator_3-way'!B628="","",'True_Odds_Calculator_3-way'!B628)</f>
        <v>5.15</v>
      </c>
      <c r="C627" s="4">
        <f>IF('True_Odds_Calculator_3-way'!C628="","",'True_Odds_Calculator_3-way'!C628)</f>
        <v>8.8800000000000008</v>
      </c>
      <c r="D627" s="4">
        <f t="shared" si="45"/>
        <v>5.8667069142286365E-2</v>
      </c>
      <c r="E627" s="4">
        <f t="shared" si="46"/>
        <v>1.3655157921645864</v>
      </c>
      <c r="F627" s="4">
        <f t="shared" si="47"/>
        <v>5.7267514592224309</v>
      </c>
      <c r="G627" s="4">
        <f t="shared" si="48"/>
        <v>10.746110755140119</v>
      </c>
      <c r="I627" s="4">
        <f t="shared" si="49"/>
        <v>1.0586670691422864</v>
      </c>
    </row>
    <row r="628" spans="1:9" x14ac:dyDescent="0.2">
      <c r="A628" s="4">
        <f>IF('True_Odds_Calculator_3-way'!A629="","",'True_Odds_Calculator_3-way'!A629)</f>
        <v>2.0499999999999998</v>
      </c>
      <c r="B628" s="4">
        <f>IF('True_Odds_Calculator_3-way'!B629="","",'True_Odds_Calculator_3-way'!B629)</f>
        <v>3.84</v>
      </c>
      <c r="C628" s="4">
        <f>IF('True_Odds_Calculator_3-way'!C629="","",'True_Odds_Calculator_3-way'!C629)</f>
        <v>3.63</v>
      </c>
      <c r="D628" s="4">
        <f t="shared" si="45"/>
        <v>2.370363837935896E-2</v>
      </c>
      <c r="E628" s="4">
        <f t="shared" si="46"/>
        <v>2.0837515368157611</v>
      </c>
      <c r="F628" s="4">
        <f t="shared" si="47"/>
        <v>3.9601536644991766</v>
      </c>
      <c r="G628" s="4">
        <f t="shared" si="48"/>
        <v>3.7371877869064716</v>
      </c>
      <c r="I628" s="4">
        <f t="shared" si="49"/>
        <v>1.023703638379359</v>
      </c>
    </row>
    <row r="629" spans="1:9" x14ac:dyDescent="0.2">
      <c r="A629" s="4">
        <f>IF('True_Odds_Calculator_3-way'!A630="","",'True_Odds_Calculator_3-way'!A630)</f>
        <v>1.83</v>
      </c>
      <c r="B629" s="4">
        <f>IF('True_Odds_Calculator_3-way'!B630="","",'True_Odds_Calculator_3-way'!B630)</f>
        <v>3.45</v>
      </c>
      <c r="C629" s="4">
        <f>IF('True_Odds_Calculator_3-way'!C630="","",'True_Odds_Calculator_3-way'!C630)</f>
        <v>4.4000000000000004</v>
      </c>
      <c r="D629" s="4">
        <f t="shared" si="45"/>
        <v>6.3575887168189293E-2</v>
      </c>
      <c r="E629" s="4">
        <f t="shared" si="46"/>
        <v>1.9038331060289351</v>
      </c>
      <c r="F629" s="4">
        <f t="shared" si="47"/>
        <v>3.7221336406147412</v>
      </c>
      <c r="G629" s="4">
        <f t="shared" si="48"/>
        <v>4.8524664617104527</v>
      </c>
      <c r="I629" s="4">
        <f t="shared" si="49"/>
        <v>1.0635758871681893</v>
      </c>
    </row>
    <row r="630" spans="1:9" x14ac:dyDescent="0.2">
      <c r="A630" s="4">
        <f>IF('True_Odds_Calculator_3-way'!A631="","",'True_Odds_Calculator_3-way'!A631)</f>
        <v>7.22</v>
      </c>
      <c r="B630" s="4">
        <f>IF('True_Odds_Calculator_3-way'!B631="","",'True_Odds_Calculator_3-way'!B631)</f>
        <v>4.32</v>
      </c>
      <c r="C630" s="4">
        <f>IF('True_Odds_Calculator_3-way'!C631="","",'True_Odds_Calculator_3-way'!C631)</f>
        <v>1.5</v>
      </c>
      <c r="D630" s="4">
        <f t="shared" si="45"/>
        <v>3.6652303272801889E-2</v>
      </c>
      <c r="E630" s="4">
        <f t="shared" si="46"/>
        <v>7.9184889310134725</v>
      </c>
      <c r="F630" s="4">
        <f t="shared" si="47"/>
        <v>4.5607112220229284</v>
      </c>
      <c r="G630" s="4">
        <f t="shared" si="48"/>
        <v>1.5280024037519433</v>
      </c>
      <c r="I630" s="4">
        <f t="shared" si="49"/>
        <v>1.0366523032728019</v>
      </c>
    </row>
    <row r="631" spans="1:9" x14ac:dyDescent="0.2">
      <c r="A631" s="4">
        <f>IF('True_Odds_Calculator_3-way'!A632="","",'True_Odds_Calculator_3-way'!A632)</f>
        <v>1.76</v>
      </c>
      <c r="B631" s="4">
        <f>IF('True_Odds_Calculator_3-way'!B632="","",'True_Odds_Calculator_3-way'!B632)</f>
        <v>3.89</v>
      </c>
      <c r="C631" s="4">
        <f>IF('True_Odds_Calculator_3-way'!C632="","",'True_Odds_Calculator_3-way'!C632)</f>
        <v>5.05</v>
      </c>
      <c r="D631" s="4">
        <f t="shared" si="45"/>
        <v>2.327102890237609E-2</v>
      </c>
      <c r="E631" s="4">
        <f t="shared" si="46"/>
        <v>1.7843606934379652</v>
      </c>
      <c r="F631" s="4">
        <f t="shared" si="47"/>
        <v>4.0110319566332109</v>
      </c>
      <c r="G631" s="4">
        <f t="shared" si="48"/>
        <v>5.2558883829534082</v>
      </c>
      <c r="I631" s="4">
        <f t="shared" si="49"/>
        <v>1.0232710289023761</v>
      </c>
    </row>
    <row r="632" spans="1:9" x14ac:dyDescent="0.2">
      <c r="A632" s="4">
        <f>IF('True_Odds_Calculator_3-way'!A633="","",'True_Odds_Calculator_3-way'!A633)</f>
        <v>2.5299999999999998</v>
      </c>
      <c r="B632" s="4">
        <f>IF('True_Odds_Calculator_3-way'!B633="","",'True_Odds_Calculator_3-way'!B633)</f>
        <v>2.89</v>
      </c>
      <c r="C632" s="4">
        <f>IF('True_Odds_Calculator_3-way'!C633="","",'True_Odds_Calculator_3-way'!C633)</f>
        <v>3.43</v>
      </c>
      <c r="D632" s="4">
        <f t="shared" si="45"/>
        <v>3.282286774609533E-2</v>
      </c>
      <c r="E632" s="4">
        <f t="shared" si="46"/>
        <v>2.6020256800889476</v>
      </c>
      <c r="F632" s="4">
        <f t="shared" si="47"/>
        <v>2.9843636772267907</v>
      </c>
      <c r="G632" s="4">
        <f t="shared" si="48"/>
        <v>3.5637381061921811</v>
      </c>
      <c r="I632" s="4">
        <f t="shared" si="49"/>
        <v>1.0328228677460953</v>
      </c>
    </row>
    <row r="633" spans="1:9" x14ac:dyDescent="0.2">
      <c r="A633" s="4">
        <f>IF('True_Odds_Calculator_3-way'!A634="","",'True_Odds_Calculator_3-way'!A634)</f>
        <v>2.91</v>
      </c>
      <c r="B633" s="4">
        <f>IF('True_Odds_Calculator_3-way'!B634="","",'True_Odds_Calculator_3-way'!B634)</f>
        <v>2.84</v>
      </c>
      <c r="C633" s="4">
        <f>IF('True_Odds_Calculator_3-way'!C634="","",'True_Odds_Calculator_3-way'!C634)</f>
        <v>2.97</v>
      </c>
      <c r="D633" s="4">
        <f t="shared" si="45"/>
        <v>3.2455624440523634E-2</v>
      </c>
      <c r="E633" s="4">
        <f t="shared" si="46"/>
        <v>3.0045903813027777</v>
      </c>
      <c r="F633" s="4">
        <f t="shared" si="47"/>
        <v>2.9300239842734217</v>
      </c>
      <c r="G633" s="4">
        <f t="shared" si="48"/>
        <v>3.0685973094152468</v>
      </c>
      <c r="I633" s="4">
        <f t="shared" si="49"/>
        <v>1.0324556244405236</v>
      </c>
    </row>
    <row r="634" spans="1:9" x14ac:dyDescent="0.2">
      <c r="A634" s="4">
        <f>IF('True_Odds_Calculator_3-way'!A635="","",'True_Odds_Calculator_3-way'!A635)</f>
        <v>2.31</v>
      </c>
      <c r="B634" s="4">
        <f>IF('True_Odds_Calculator_3-way'!B635="","",'True_Odds_Calculator_3-way'!B635)</f>
        <v>3.25</v>
      </c>
      <c r="C634" s="4">
        <f>IF('True_Odds_Calculator_3-way'!C635="","",'True_Odds_Calculator_3-way'!C635)</f>
        <v>3.49</v>
      </c>
      <c r="D634" s="4">
        <f t="shared" si="45"/>
        <v>2.712569188213898E-2</v>
      </c>
      <c r="E634" s="4">
        <f t="shared" si="46"/>
        <v>2.3592777212080103</v>
      </c>
      <c r="F634" s="4">
        <f t="shared" si="47"/>
        <v>3.3483965371635116</v>
      </c>
      <c r="G634" s="4">
        <f t="shared" si="48"/>
        <v>3.6037197797978391</v>
      </c>
      <c r="I634" s="4">
        <f t="shared" si="49"/>
        <v>1.027125691882139</v>
      </c>
    </row>
    <row r="635" spans="1:9" x14ac:dyDescent="0.2">
      <c r="A635" s="4">
        <f>IF('True_Odds_Calculator_3-way'!A636="","",'True_Odds_Calculator_3-way'!A636)</f>
        <v>2.0699999999999998</v>
      </c>
      <c r="B635" s="4">
        <f>IF('True_Odds_Calculator_3-way'!B636="","",'True_Odds_Calculator_3-way'!B636)</f>
        <v>3.44</v>
      </c>
      <c r="C635" s="4">
        <f>IF('True_Odds_Calculator_3-way'!C636="","",'True_Odds_Calculator_3-way'!C636)</f>
        <v>3.92</v>
      </c>
      <c r="D635" s="4">
        <f t="shared" si="45"/>
        <v>2.8891502674544656E-2</v>
      </c>
      <c r="E635" s="4">
        <f t="shared" si="46"/>
        <v>2.1121051042858823</v>
      </c>
      <c r="F635" s="4">
        <f t="shared" si="47"/>
        <v>3.5578683467410261</v>
      </c>
      <c r="G635" s="4">
        <f t="shared" si="48"/>
        <v>4.073792018033136</v>
      </c>
      <c r="I635" s="4">
        <f t="shared" si="49"/>
        <v>1.0288915026745447</v>
      </c>
    </row>
    <row r="636" spans="1:9" x14ac:dyDescent="0.2">
      <c r="A636" s="4">
        <f>IF('True_Odds_Calculator_3-way'!A637="","",'True_Odds_Calculator_3-way'!A637)</f>
        <v>1.97</v>
      </c>
      <c r="B636" s="4">
        <f>IF('True_Odds_Calculator_3-way'!B637="","",'True_Odds_Calculator_3-way'!B637)</f>
        <v>3.41</v>
      </c>
      <c r="C636" s="4">
        <f>IF('True_Odds_Calculator_3-way'!C637="","",'True_Odds_Calculator_3-way'!C637)</f>
        <v>4.25</v>
      </c>
      <c r="D636" s="4">
        <f t="shared" si="45"/>
        <v>3.6163462809837732E-2</v>
      </c>
      <c r="E636" s="4">
        <f t="shared" si="46"/>
        <v>2.0179202391799747</v>
      </c>
      <c r="F636" s="4">
        <f t="shared" si="47"/>
        <v>3.5561796178330725</v>
      </c>
      <c r="G636" s="4">
        <f t="shared" si="48"/>
        <v>4.4794913869185766</v>
      </c>
      <c r="I636" s="4">
        <f t="shared" si="49"/>
        <v>1.0361634628098377</v>
      </c>
    </row>
    <row r="637" spans="1:9" x14ac:dyDescent="0.2">
      <c r="A637" s="4">
        <f>IF('True_Odds_Calculator_3-way'!A638="","",'True_Odds_Calculator_3-way'!A638)</f>
        <v>4.34</v>
      </c>
      <c r="B637" s="4">
        <f>IF('True_Odds_Calculator_3-way'!B638="","",'True_Odds_Calculator_3-way'!B638)</f>
        <v>3.52</v>
      </c>
      <c r="C637" s="4">
        <f>IF('True_Odds_Calculator_3-way'!C638="","",'True_Odds_Calculator_3-way'!C638)</f>
        <v>1.93</v>
      </c>
      <c r="D637" s="4">
        <f t="shared" si="45"/>
        <v>3.2640370660594664E-2</v>
      </c>
      <c r="E637" s="4">
        <f t="shared" si="46"/>
        <v>4.5550901556171599</v>
      </c>
      <c r="F637" s="4">
        <f t="shared" si="47"/>
        <v>3.6601776098740131</v>
      </c>
      <c r="G637" s="4">
        <f t="shared" si="48"/>
        <v>1.9713966454150065</v>
      </c>
      <c r="I637" s="4">
        <f t="shared" si="49"/>
        <v>1.0326403706605947</v>
      </c>
    </row>
    <row r="638" spans="1:9" x14ac:dyDescent="0.2">
      <c r="A638" s="4">
        <f>IF('True_Odds_Calculator_3-way'!A639="","",'True_Odds_Calculator_3-way'!A639)</f>
        <v>1.56</v>
      </c>
      <c r="B638" s="4">
        <f>IF('True_Odds_Calculator_3-way'!B639="","",'True_Odds_Calculator_3-way'!B639)</f>
        <v>4.38</v>
      </c>
      <c r="C638" s="4">
        <f>IF('True_Odds_Calculator_3-way'!C639="","",'True_Odds_Calculator_3-way'!C639)</f>
        <v>5.95</v>
      </c>
      <c r="D638" s="4">
        <f t="shared" si="45"/>
        <v>3.7403370199502239E-2</v>
      </c>
      <c r="E638" s="4">
        <f t="shared" si="46"/>
        <v>1.5909434564759029</v>
      </c>
      <c r="F638" s="4">
        <f t="shared" si="47"/>
        <v>4.6330033093564529</v>
      </c>
      <c r="G638" s="4">
        <f t="shared" si="48"/>
        <v>6.4267584793990427</v>
      </c>
      <c r="I638" s="4">
        <f t="shared" si="49"/>
        <v>1.0374033701995022</v>
      </c>
    </row>
    <row r="639" spans="1:9" x14ac:dyDescent="0.2">
      <c r="A639" s="4">
        <f>IF('True_Odds_Calculator_3-way'!A640="","",'True_Odds_Calculator_3-way'!A640)</f>
        <v>2.88</v>
      </c>
      <c r="B639" s="4">
        <f>IF('True_Odds_Calculator_3-way'!B640="","",'True_Odds_Calculator_3-way'!B640)</f>
        <v>3.25</v>
      </c>
      <c r="C639" s="4">
        <f>IF('True_Odds_Calculator_3-way'!C640="","",'True_Odds_Calculator_3-way'!C640)</f>
        <v>2.69</v>
      </c>
      <c r="D639" s="4">
        <f t="shared" si="45"/>
        <v>2.6661741810440676E-2</v>
      </c>
      <c r="E639" s="4">
        <f t="shared" si="46"/>
        <v>2.9556506835914576</v>
      </c>
      <c r="F639" s="4">
        <f t="shared" si="47"/>
        <v>3.3466635357084309</v>
      </c>
      <c r="G639" s="4">
        <f t="shared" si="48"/>
        <v>2.7558840806021445</v>
      </c>
      <c r="I639" s="4">
        <f t="shared" si="49"/>
        <v>1.0266617418104407</v>
      </c>
    </row>
    <row r="640" spans="1:9" x14ac:dyDescent="0.2">
      <c r="A640" s="4">
        <f>IF('True_Odds_Calculator_3-way'!A641="","",'True_Odds_Calculator_3-way'!A641)</f>
        <v>1.62</v>
      </c>
      <c r="B640" s="4">
        <f>IF('True_Odds_Calculator_3-way'!B641="","",'True_Odds_Calculator_3-way'!B641)</f>
        <v>4.0999999999999996</v>
      </c>
      <c r="C640" s="4">
        <f>IF('True_Odds_Calculator_3-way'!C641="","",'True_Odds_Calculator_3-way'!C641)</f>
        <v>5.91</v>
      </c>
      <c r="D640" s="4">
        <f t="shared" si="45"/>
        <v>3.0391127374330695E-2</v>
      </c>
      <c r="E640" s="4">
        <f t="shared" si="46"/>
        <v>1.6470297490825878</v>
      </c>
      <c r="F640" s="4">
        <f t="shared" si="47"/>
        <v>4.2776711047954885</v>
      </c>
      <c r="G640" s="4">
        <f t="shared" si="48"/>
        <v>6.2863681349830411</v>
      </c>
      <c r="I640" s="4">
        <f t="shared" si="49"/>
        <v>1.0303911273743307</v>
      </c>
    </row>
    <row r="641" spans="1:9" x14ac:dyDescent="0.2">
      <c r="A641" s="4">
        <f>IF('True_Odds_Calculator_3-way'!A642="","",'True_Odds_Calculator_3-way'!A642)</f>
        <v>2.76</v>
      </c>
      <c r="B641" s="4">
        <f>IF('True_Odds_Calculator_3-way'!B642="","",'True_Odds_Calculator_3-way'!B642)</f>
        <v>3.33</v>
      </c>
      <c r="C641" s="4">
        <f>IF('True_Odds_Calculator_3-way'!C642="","",'True_Odds_Calculator_3-way'!C642)</f>
        <v>2.7</v>
      </c>
      <c r="D641" s="4">
        <f t="shared" si="45"/>
        <v>3.2989511250380854E-2</v>
      </c>
      <c r="E641" s="4">
        <f t="shared" si="46"/>
        <v>2.8463889003592517</v>
      </c>
      <c r="F641" s="4">
        <f t="shared" si="47"/>
        <v>3.4565740647878851</v>
      </c>
      <c r="G641" s="4">
        <f t="shared" si="48"/>
        <v>2.7826174713386083</v>
      </c>
      <c r="I641" s="4">
        <f t="shared" si="49"/>
        <v>1.0329895112503809</v>
      </c>
    </row>
    <row r="642" spans="1:9" x14ac:dyDescent="0.2">
      <c r="A642" s="4">
        <f>IF('True_Odds_Calculator_3-way'!A643="","",'True_Odds_Calculator_3-way'!A643)</f>
        <v>2.86</v>
      </c>
      <c r="B642" s="4">
        <f>IF('True_Odds_Calculator_3-way'!B643="","",'True_Odds_Calculator_3-way'!B643)</f>
        <v>3.47</v>
      </c>
      <c r="C642" s="4">
        <f>IF('True_Odds_Calculator_3-way'!C643="","",'True_Odds_Calculator_3-way'!C643)</f>
        <v>2.5299999999999998</v>
      </c>
      <c r="D642" s="4">
        <f t="shared" si="45"/>
        <v>3.309170468674294E-2</v>
      </c>
      <c r="E642" s="4">
        <f t="shared" si="46"/>
        <v>2.953164743661068</v>
      </c>
      <c r="F642" s="4">
        <f t="shared" si="47"/>
        <v>3.6081040494955912</v>
      </c>
      <c r="G642" s="4">
        <f t="shared" si="48"/>
        <v>2.6026325451356982</v>
      </c>
      <c r="I642" s="4">
        <f t="shared" si="49"/>
        <v>1.0330917046867429</v>
      </c>
    </row>
    <row r="643" spans="1:9" x14ac:dyDescent="0.2">
      <c r="A643" s="4">
        <f>IF('True_Odds_Calculator_3-way'!A644="","",'True_Odds_Calculator_3-way'!A644)</f>
        <v>2.08</v>
      </c>
      <c r="B643" s="4">
        <f>IF('True_Odds_Calculator_3-way'!B644="","",'True_Odds_Calculator_3-way'!B644)</f>
        <v>3.33</v>
      </c>
      <c r="C643" s="4">
        <f>IF('True_Odds_Calculator_3-way'!C644="","",'True_Odds_Calculator_3-way'!C644)</f>
        <v>3.94</v>
      </c>
      <c r="D643" s="4">
        <f t="shared" ref="D643:D706" si="50">IF(A643="","",((1/A643)+(1/B643)+(1/C643))-1)</f>
        <v>3.4876637668515897E-2</v>
      </c>
      <c r="E643" s="4">
        <f t="shared" ref="E643:E706" si="51">IF(A643="","",(3*A643)/(3-($D643*A643)))</f>
        <v>2.1315431332223311</v>
      </c>
      <c r="F643" s="4">
        <f t="shared" ref="F643:F706" si="52">IF(B643="","",(3*B643)/(3-($D643*B643)))</f>
        <v>3.4641061773519777</v>
      </c>
      <c r="G643" s="4">
        <f t="shared" ref="G643:G706" si="53">IF(C643="","",(3*C643)/(3-($D643*C643)))</f>
        <v>4.1291335189618259</v>
      </c>
      <c r="I643" s="4">
        <f t="shared" ref="I643:I706" si="54">IF(A643="","",D643+1)</f>
        <v>1.0348766376685159</v>
      </c>
    </row>
    <row r="644" spans="1:9" x14ac:dyDescent="0.2">
      <c r="A644" s="4">
        <f>IF('True_Odds_Calculator_3-way'!A645="","",'True_Odds_Calculator_3-way'!A645)</f>
        <v>2.4900000000000002</v>
      </c>
      <c r="B644" s="4">
        <f>IF('True_Odds_Calculator_3-way'!B645="","",'True_Odds_Calculator_3-way'!B645)</f>
        <v>3.42</v>
      </c>
      <c r="C644" s="4">
        <f>IF('True_Odds_Calculator_3-way'!C645="","",'True_Odds_Calculator_3-way'!C645)</f>
        <v>2.95</v>
      </c>
      <c r="D644" s="4">
        <f t="shared" si="50"/>
        <v>3.2987137368982289E-2</v>
      </c>
      <c r="E644" s="4">
        <f t="shared" si="51"/>
        <v>2.5600936330923889</v>
      </c>
      <c r="F644" s="4">
        <f t="shared" si="52"/>
        <v>3.5536356653515848</v>
      </c>
      <c r="G644" s="4">
        <f t="shared" si="53"/>
        <v>3.0488981827935202</v>
      </c>
      <c r="I644" s="4">
        <f t="shared" si="54"/>
        <v>1.0329871373689823</v>
      </c>
    </row>
    <row r="645" spans="1:9" x14ac:dyDescent="0.2">
      <c r="A645" s="4">
        <f>IF('True_Odds_Calculator_3-way'!A646="","",'True_Odds_Calculator_3-way'!A646)</f>
        <v>2.75</v>
      </c>
      <c r="B645" s="4">
        <f>IF('True_Odds_Calculator_3-way'!B646="","",'True_Odds_Calculator_3-way'!B646)</f>
        <v>3.19</v>
      </c>
      <c r="C645" s="4">
        <f>IF('True_Odds_Calculator_3-way'!C646="","",'True_Odds_Calculator_3-way'!C646)</f>
        <v>2.81</v>
      </c>
      <c r="D645" s="4">
        <f t="shared" si="50"/>
        <v>3.2987873581811433E-2</v>
      </c>
      <c r="E645" s="4">
        <f t="shared" si="51"/>
        <v>2.8357499130031321</v>
      </c>
      <c r="F645" s="4">
        <f t="shared" si="52"/>
        <v>3.305963635469555</v>
      </c>
      <c r="G645" s="4">
        <f t="shared" si="53"/>
        <v>2.8995935003180828</v>
      </c>
      <c r="I645" s="4">
        <f t="shared" si="54"/>
        <v>1.0329878735818114</v>
      </c>
    </row>
    <row r="646" spans="1:9" x14ac:dyDescent="0.2">
      <c r="A646" s="4">
        <f>IF('True_Odds_Calculator_3-way'!A647="","",'True_Odds_Calculator_3-way'!A647)</f>
        <v>2.81</v>
      </c>
      <c r="B646" s="4">
        <f>IF('True_Odds_Calculator_3-way'!B647="","",'True_Odds_Calculator_3-way'!B647)</f>
        <v>3.42</v>
      </c>
      <c r="C646" s="4">
        <f>IF('True_Odds_Calculator_3-way'!C647="","",'True_Odds_Calculator_3-way'!C647)</f>
        <v>2.59</v>
      </c>
      <c r="D646" s="4">
        <f t="shared" si="50"/>
        <v>3.4369933040096168E-2</v>
      </c>
      <c r="E646" s="4">
        <f t="shared" si="51"/>
        <v>2.9034719684540566</v>
      </c>
      <c r="F646" s="4">
        <f t="shared" si="52"/>
        <v>3.5594660137481653</v>
      </c>
      <c r="G646" s="4">
        <f t="shared" si="53"/>
        <v>2.6692024677071964</v>
      </c>
      <c r="I646" s="4">
        <f t="shared" si="54"/>
        <v>1.0343699330400962</v>
      </c>
    </row>
    <row r="647" spans="1:9" x14ac:dyDescent="0.2">
      <c r="A647" s="4">
        <f>IF('True_Odds_Calculator_3-way'!A648="","",'True_Odds_Calculator_3-way'!A648)</f>
        <v>2.76</v>
      </c>
      <c r="B647" s="4">
        <f>IF('True_Odds_Calculator_3-way'!B648="","",'True_Odds_Calculator_3-way'!B648)</f>
        <v>3.17</v>
      </c>
      <c r="C647" s="4">
        <f>IF('True_Odds_Calculator_3-way'!C648="","",'True_Odds_Calculator_3-way'!C648)</f>
        <v>2.81</v>
      </c>
      <c r="D647" s="4">
        <f t="shared" si="50"/>
        <v>3.3648139949917999E-2</v>
      </c>
      <c r="E647" s="4">
        <f t="shared" si="51"/>
        <v>2.8481687337416046</v>
      </c>
      <c r="F647" s="4">
        <f t="shared" si="52"/>
        <v>3.2868640158234887</v>
      </c>
      <c r="G647" s="4">
        <f t="shared" si="53"/>
        <v>2.901445109808078</v>
      </c>
      <c r="I647" s="4">
        <f t="shared" si="54"/>
        <v>1.033648139949918</v>
      </c>
    </row>
    <row r="648" spans="1:9" x14ac:dyDescent="0.2">
      <c r="A648" s="4">
        <f>IF('True_Odds_Calculator_3-way'!A649="","",'True_Odds_Calculator_3-way'!A649)</f>
        <v>1.95</v>
      </c>
      <c r="B648" s="4">
        <f>IF('True_Odds_Calculator_3-way'!B649="","",'True_Odds_Calculator_3-way'!B649)</f>
        <v>3.79</v>
      </c>
      <c r="C648" s="4">
        <f>IF('True_Odds_Calculator_3-way'!C649="","",'True_Odds_Calculator_3-way'!C649)</f>
        <v>3.86</v>
      </c>
      <c r="D648" s="4">
        <f t="shared" si="50"/>
        <v>3.5740113077529667E-2</v>
      </c>
      <c r="E648" s="4">
        <f t="shared" si="51"/>
        <v>1.9963780041489545</v>
      </c>
      <c r="F648" s="4">
        <f t="shared" si="52"/>
        <v>3.9692167912796146</v>
      </c>
      <c r="G648" s="4">
        <f t="shared" si="53"/>
        <v>4.046060572250382</v>
      </c>
      <c r="I648" s="4">
        <f t="shared" si="54"/>
        <v>1.0357401130775297</v>
      </c>
    </row>
    <row r="649" spans="1:9" x14ac:dyDescent="0.2">
      <c r="A649" s="4">
        <f>IF('True_Odds_Calculator_3-way'!A650="","",'True_Odds_Calculator_3-way'!A650)</f>
        <v>3.43</v>
      </c>
      <c r="B649" s="4">
        <f>IF('True_Odds_Calculator_3-way'!B650="","",'True_Odds_Calculator_3-way'!B650)</f>
        <v>3.19</v>
      </c>
      <c r="C649" s="4">
        <f>IF('True_Odds_Calculator_3-way'!C650="","",'True_Odds_Calculator_3-way'!C650)</f>
        <v>2.34</v>
      </c>
      <c r="D649" s="4">
        <f t="shared" si="50"/>
        <v>3.2375240679251904E-2</v>
      </c>
      <c r="E649" s="4">
        <f t="shared" si="51"/>
        <v>3.561844124506524</v>
      </c>
      <c r="F649" s="4">
        <f t="shared" si="52"/>
        <v>3.3037332388001244</v>
      </c>
      <c r="G649" s="4">
        <f t="shared" si="53"/>
        <v>2.400622161809451</v>
      </c>
      <c r="I649" s="4">
        <f t="shared" si="54"/>
        <v>1.0323752406792519</v>
      </c>
    </row>
    <row r="650" spans="1:9" x14ac:dyDescent="0.2">
      <c r="A650" s="4">
        <f>IF('True_Odds_Calculator_3-way'!A651="","",'True_Odds_Calculator_3-way'!A651)</f>
        <v>3.87</v>
      </c>
      <c r="B650" s="4">
        <f>IF('True_Odds_Calculator_3-way'!B651="","",'True_Odds_Calculator_3-way'!B651)</f>
        <v>3.56</v>
      </c>
      <c r="C650" s="4">
        <f>IF('True_Odds_Calculator_3-way'!C651="","",'True_Odds_Calculator_3-way'!C651)</f>
        <v>2.02</v>
      </c>
      <c r="D650" s="4">
        <f t="shared" si="50"/>
        <v>3.4346314171526782E-2</v>
      </c>
      <c r="E650" s="4">
        <f t="shared" si="51"/>
        <v>4.0494164637993366</v>
      </c>
      <c r="F650" s="4">
        <f t="shared" si="52"/>
        <v>3.7112622388775702</v>
      </c>
      <c r="G650" s="4">
        <f t="shared" si="53"/>
        <v>2.0678215118463203</v>
      </c>
      <c r="I650" s="4">
        <f t="shared" si="54"/>
        <v>1.0343463141715268</v>
      </c>
    </row>
    <row r="651" spans="1:9" x14ac:dyDescent="0.2">
      <c r="A651" s="4">
        <f>IF('True_Odds_Calculator_3-way'!A652="","",'True_Odds_Calculator_3-way'!A652)</f>
        <v>2.2200000000000002</v>
      </c>
      <c r="B651" s="4">
        <f>IF('True_Odds_Calculator_3-way'!B652="","",'True_Odds_Calculator_3-way'!B652)</f>
        <v>3.34</v>
      </c>
      <c r="C651" s="4">
        <f>IF('True_Odds_Calculator_3-way'!C652="","",'True_Odds_Calculator_3-way'!C652)</f>
        <v>3.51</v>
      </c>
      <c r="D651" s="4">
        <f t="shared" si="50"/>
        <v>3.4751932955525699E-2</v>
      </c>
      <c r="E651" s="4">
        <f t="shared" si="51"/>
        <v>2.2785973911907598</v>
      </c>
      <c r="F651" s="4">
        <f t="shared" si="52"/>
        <v>3.474427277712838</v>
      </c>
      <c r="G651" s="4">
        <f t="shared" si="53"/>
        <v>3.6587644918347499</v>
      </c>
      <c r="I651" s="4">
        <f t="shared" si="54"/>
        <v>1.0347519329555257</v>
      </c>
    </row>
    <row r="652" spans="1:9" x14ac:dyDescent="0.2">
      <c r="A652" s="4">
        <f>IF('True_Odds_Calculator_3-way'!A653="","",'True_Odds_Calculator_3-way'!A653)</f>
        <v>2.57</v>
      </c>
      <c r="B652" s="4">
        <f>IF('True_Odds_Calculator_3-way'!B653="","",'True_Odds_Calculator_3-way'!B653)</f>
        <v>3.33</v>
      </c>
      <c r="C652" s="4">
        <f>IF('True_Odds_Calculator_3-way'!C653="","",'True_Odds_Calculator_3-way'!C653)</f>
        <v>2.91</v>
      </c>
      <c r="D652" s="4">
        <f t="shared" si="50"/>
        <v>3.3047970349907807E-2</v>
      </c>
      <c r="E652" s="4">
        <f t="shared" si="51"/>
        <v>2.6448794317985942</v>
      </c>
      <c r="F652" s="4">
        <f t="shared" si="52"/>
        <v>3.4568069017123939</v>
      </c>
      <c r="G652" s="4">
        <f t="shared" si="53"/>
        <v>3.0063739194667347</v>
      </c>
      <c r="I652" s="4">
        <f t="shared" si="54"/>
        <v>1.0330479703499078</v>
      </c>
    </row>
    <row r="653" spans="1:9" x14ac:dyDescent="0.2">
      <c r="A653" s="4">
        <f>IF('True_Odds_Calculator_3-way'!A654="","",'True_Odds_Calculator_3-way'!A654)</f>
        <v>2.11</v>
      </c>
      <c r="B653" s="4">
        <f>IF('True_Odds_Calculator_3-way'!B654="","",'True_Odds_Calculator_3-way'!B654)</f>
        <v>3.4</v>
      </c>
      <c r="C653" s="4">
        <f>IF('True_Odds_Calculator_3-way'!C654="","",'True_Odds_Calculator_3-way'!C654)</f>
        <v>3.76</v>
      </c>
      <c r="D653" s="4">
        <f t="shared" si="50"/>
        <v>3.4008743156433763E-2</v>
      </c>
      <c r="E653" s="4">
        <f t="shared" si="51"/>
        <v>2.1617069110321352</v>
      </c>
      <c r="F653" s="4">
        <f t="shared" si="52"/>
        <v>3.5363004862905227</v>
      </c>
      <c r="G653" s="4">
        <f t="shared" si="53"/>
        <v>3.9274027597667325</v>
      </c>
      <c r="I653" s="4">
        <f t="shared" si="54"/>
        <v>1.0340087431564338</v>
      </c>
    </row>
    <row r="654" spans="1:9" x14ac:dyDescent="0.2">
      <c r="A654" s="4">
        <f>IF('True_Odds_Calculator_3-way'!A655="","",'True_Odds_Calculator_3-way'!A655)</f>
        <v>1.59</v>
      </c>
      <c r="B654" s="4">
        <f>IF('True_Odds_Calculator_3-way'!B655="","",'True_Odds_Calculator_3-way'!B655)</f>
        <v>4.03</v>
      </c>
      <c r="C654" s="4">
        <f>IF('True_Odds_Calculator_3-way'!C655="","",'True_Odds_Calculator_3-way'!C655)</f>
        <v>6.19</v>
      </c>
      <c r="D654" s="4">
        <f t="shared" si="50"/>
        <v>3.8620663956326906E-2</v>
      </c>
      <c r="E654" s="4">
        <f t="shared" si="51"/>
        <v>1.6232257293722554</v>
      </c>
      <c r="F654" s="4">
        <f t="shared" si="52"/>
        <v>4.2505187186480411</v>
      </c>
      <c r="G654" s="4">
        <f t="shared" si="53"/>
        <v>6.7259747933202947</v>
      </c>
      <c r="I654" s="4">
        <f t="shared" si="54"/>
        <v>1.0386206639563269</v>
      </c>
    </row>
    <row r="655" spans="1:9" x14ac:dyDescent="0.2">
      <c r="A655" s="4">
        <f>IF('True_Odds_Calculator_3-way'!A656="","",'True_Odds_Calculator_3-way'!A656)</f>
        <v>3.52</v>
      </c>
      <c r="B655" s="4">
        <f>IF('True_Odds_Calculator_3-way'!B656="","",'True_Odds_Calculator_3-way'!B656)</f>
        <v>3.21</v>
      </c>
      <c r="C655" s="4">
        <f>IF('True_Odds_Calculator_3-way'!C656="","",'True_Odds_Calculator_3-way'!C656)</f>
        <v>2.29</v>
      </c>
      <c r="D655" s="4">
        <f t="shared" si="50"/>
        <v>3.2298611549111511E-2</v>
      </c>
      <c r="E655" s="4">
        <f t="shared" si="51"/>
        <v>3.6586520750750062</v>
      </c>
      <c r="F655" s="4">
        <f t="shared" si="52"/>
        <v>3.3249071773325425</v>
      </c>
      <c r="G655" s="4">
        <f t="shared" si="53"/>
        <v>2.3478862113901129</v>
      </c>
      <c r="I655" s="4">
        <f t="shared" si="54"/>
        <v>1.0322986115491115</v>
      </c>
    </row>
    <row r="656" spans="1:9" x14ac:dyDescent="0.2">
      <c r="A656" s="4">
        <f>IF('True_Odds_Calculator_3-way'!A657="","",'True_Odds_Calculator_3-way'!A657)</f>
        <v>2.38</v>
      </c>
      <c r="B656" s="4">
        <f>IF('True_Odds_Calculator_3-way'!B657="","",'True_Odds_Calculator_3-way'!B657)</f>
        <v>3.35</v>
      </c>
      <c r="C656" s="4">
        <f>IF('True_Odds_Calculator_3-way'!C657="","",'True_Odds_Calculator_3-way'!C657)</f>
        <v>3.18</v>
      </c>
      <c r="D656" s="4">
        <f t="shared" si="50"/>
        <v>3.3140938718489332E-2</v>
      </c>
      <c r="E656" s="4">
        <f t="shared" si="51"/>
        <v>2.4442641315168925</v>
      </c>
      <c r="F656" s="4">
        <f t="shared" si="52"/>
        <v>3.4787390223801209</v>
      </c>
      <c r="G656" s="4">
        <f t="shared" si="53"/>
        <v>3.2957787123560474</v>
      </c>
      <c r="I656" s="4">
        <f t="shared" si="54"/>
        <v>1.0331409387184893</v>
      </c>
    </row>
    <row r="657" spans="1:9" x14ac:dyDescent="0.2">
      <c r="A657" s="4">
        <f>IF('True_Odds_Calculator_3-way'!A658="","",'True_Odds_Calculator_3-way'!A658)</f>
        <v>1.72</v>
      </c>
      <c r="B657" s="4">
        <f>IF('True_Odds_Calculator_3-way'!B658="","",'True_Odds_Calculator_3-way'!B658)</f>
        <v>3.6</v>
      </c>
      <c r="C657" s="4">
        <f>IF('True_Odds_Calculator_3-way'!C658="","",'True_Odds_Calculator_3-way'!C658)</f>
        <v>5.58</v>
      </c>
      <c r="D657" s="4">
        <f t="shared" si="50"/>
        <v>3.838459614903722E-2</v>
      </c>
      <c r="E657" s="4">
        <f t="shared" si="51"/>
        <v>1.7587040973392949</v>
      </c>
      <c r="F657" s="4">
        <f t="shared" si="52"/>
        <v>3.7738282478766911</v>
      </c>
      <c r="G657" s="4">
        <f t="shared" si="53"/>
        <v>6.0090157776108191</v>
      </c>
      <c r="I657" s="4">
        <f t="shared" si="54"/>
        <v>1.0383845961490372</v>
      </c>
    </row>
    <row r="658" spans="1:9" x14ac:dyDescent="0.2">
      <c r="A658" s="4">
        <f>IF('True_Odds_Calculator_3-way'!A659="","",'True_Odds_Calculator_3-way'!A659)</f>
        <v>2.58</v>
      </c>
      <c r="B658" s="4">
        <f>IF('True_Odds_Calculator_3-way'!B659="","",'True_Odds_Calculator_3-way'!B659)</f>
        <v>2.96</v>
      </c>
      <c r="C658" s="4">
        <f>IF('True_Odds_Calculator_3-way'!C659="","",'True_Odds_Calculator_3-way'!C659)</f>
        <v>3.26</v>
      </c>
      <c r="D658" s="4">
        <f t="shared" si="50"/>
        <v>3.2183203320312659E-2</v>
      </c>
      <c r="E658" s="4">
        <f t="shared" si="51"/>
        <v>2.6534407519683403</v>
      </c>
      <c r="F658" s="4">
        <f t="shared" si="52"/>
        <v>3.0570746351545695</v>
      </c>
      <c r="G658" s="4">
        <f t="shared" si="53"/>
        <v>3.3781417735846047</v>
      </c>
      <c r="I658" s="4">
        <f t="shared" si="54"/>
        <v>1.0321832033203127</v>
      </c>
    </row>
    <row r="659" spans="1:9" x14ac:dyDescent="0.2">
      <c r="A659" s="4">
        <f>IF('True_Odds_Calculator_3-way'!A660="","",'True_Odds_Calculator_3-way'!A660)</f>
        <v>3.05</v>
      </c>
      <c r="B659" s="4">
        <f>IF('True_Odds_Calculator_3-way'!B660="","",'True_Odds_Calculator_3-way'!B660)</f>
        <v>3.4</v>
      </c>
      <c r="C659" s="4">
        <f>IF('True_Odds_Calculator_3-way'!C660="","",'True_Odds_Calculator_3-way'!C660)</f>
        <v>2.44</v>
      </c>
      <c r="D659" s="4">
        <f t="shared" si="50"/>
        <v>3.1822565091610411E-2</v>
      </c>
      <c r="E659" s="4">
        <f t="shared" si="51"/>
        <v>3.1519756838905773</v>
      </c>
      <c r="F659" s="4">
        <f t="shared" si="52"/>
        <v>3.5272108843537411</v>
      </c>
      <c r="G659" s="4">
        <f t="shared" si="53"/>
        <v>2.5048309178743962</v>
      </c>
      <c r="I659" s="4">
        <f t="shared" si="54"/>
        <v>1.0318225650916104</v>
      </c>
    </row>
    <row r="660" spans="1:9" x14ac:dyDescent="0.2">
      <c r="A660" s="4">
        <f>IF('True_Odds_Calculator_3-way'!A661="","",'True_Odds_Calculator_3-way'!A661)</f>
        <v>2.5299999999999998</v>
      </c>
      <c r="B660" s="4">
        <f>IF('True_Odds_Calculator_3-way'!B661="","",'True_Odds_Calculator_3-way'!B661)</f>
        <v>3.09</v>
      </c>
      <c r="C660" s="4">
        <f>IF('True_Odds_Calculator_3-way'!C661="","",'True_Odds_Calculator_3-way'!C661)</f>
        <v>3.18</v>
      </c>
      <c r="D660" s="4">
        <f t="shared" si="50"/>
        <v>3.3346921270334562E-2</v>
      </c>
      <c r="E660" s="4">
        <f t="shared" si="51"/>
        <v>2.6032089259509719</v>
      </c>
      <c r="F660" s="4">
        <f t="shared" si="52"/>
        <v>3.1999083029585806</v>
      </c>
      <c r="G660" s="4">
        <f t="shared" si="53"/>
        <v>3.2965246861243371</v>
      </c>
      <c r="I660" s="4">
        <f t="shared" si="54"/>
        <v>1.0333469212703346</v>
      </c>
    </row>
    <row r="661" spans="1:9" x14ac:dyDescent="0.2">
      <c r="A661" s="4">
        <f>IF('True_Odds_Calculator_3-way'!A662="","",'True_Odds_Calculator_3-way'!A662)</f>
        <v>2.29</v>
      </c>
      <c r="B661" s="4">
        <f>IF('True_Odds_Calculator_3-way'!B662="","",'True_Odds_Calculator_3-way'!B662)</f>
        <v>3.38</v>
      </c>
      <c r="C661" s="4">
        <f>IF('True_Odds_Calculator_3-way'!C662="","",'True_Odds_Calculator_3-way'!C662)</f>
        <v>3.34</v>
      </c>
      <c r="D661" s="4">
        <f t="shared" si="50"/>
        <v>3.19404084778947E-2</v>
      </c>
      <c r="E661" s="4">
        <f t="shared" si="51"/>
        <v>2.3472281893989777</v>
      </c>
      <c r="F661" s="4">
        <f t="shared" si="52"/>
        <v>3.5061738508217974</v>
      </c>
      <c r="G661" s="4">
        <f t="shared" si="53"/>
        <v>3.463150754003105</v>
      </c>
      <c r="I661" s="4">
        <f t="shared" si="54"/>
        <v>1.0319404084778947</v>
      </c>
    </row>
    <row r="662" spans="1:9" x14ac:dyDescent="0.2">
      <c r="A662" s="4">
        <f>IF('True_Odds_Calculator_3-way'!A663="","",'True_Odds_Calculator_3-way'!A663)</f>
        <v>3.53</v>
      </c>
      <c r="B662" s="4">
        <f>IF('True_Odds_Calculator_3-way'!B663="","",'True_Odds_Calculator_3-way'!B663)</f>
        <v>3.34</v>
      </c>
      <c r="C662" s="4">
        <f>IF('True_Odds_Calculator_3-way'!C663="","",'True_Odds_Calculator_3-way'!C663)</f>
        <v>2.2200000000000002</v>
      </c>
      <c r="D662" s="4">
        <f t="shared" si="50"/>
        <v>3.3137767035410715E-2</v>
      </c>
      <c r="E662" s="4">
        <f t="shared" si="51"/>
        <v>3.6732268502604937</v>
      </c>
      <c r="F662" s="4">
        <f t="shared" si="52"/>
        <v>3.4679441848238635</v>
      </c>
      <c r="G662" s="4">
        <f t="shared" si="53"/>
        <v>2.2758072255466759</v>
      </c>
      <c r="I662" s="4">
        <f t="shared" si="54"/>
        <v>1.0331377670354107</v>
      </c>
    </row>
    <row r="663" spans="1:9" x14ac:dyDescent="0.2">
      <c r="A663" s="4">
        <f>IF('True_Odds_Calculator_3-way'!A664="","",'True_Odds_Calculator_3-way'!A664)</f>
        <v>3.59</v>
      </c>
      <c r="B663" s="4">
        <f>IF('True_Odds_Calculator_3-way'!B664="","",'True_Odds_Calculator_3-way'!B664)</f>
        <v>3.3</v>
      </c>
      <c r="C663" s="4">
        <f>IF('True_Odds_Calculator_3-way'!C664="","",'True_Odds_Calculator_3-way'!C664)</f>
        <v>2.21</v>
      </c>
      <c r="D663" s="4">
        <f t="shared" si="50"/>
        <v>3.4070522846534557E-2</v>
      </c>
      <c r="E663" s="4">
        <f t="shared" si="51"/>
        <v>3.7425893304274029</v>
      </c>
      <c r="F663" s="4">
        <f t="shared" si="52"/>
        <v>3.4284915496382085</v>
      </c>
      <c r="G663" s="4">
        <f t="shared" si="53"/>
        <v>2.2668959567917892</v>
      </c>
      <c r="I663" s="4">
        <f t="shared" si="54"/>
        <v>1.0340705228465346</v>
      </c>
    </row>
    <row r="664" spans="1:9" x14ac:dyDescent="0.2">
      <c r="A664" s="4">
        <f>IF('True_Odds_Calculator_3-way'!A665="","",'True_Odds_Calculator_3-way'!A665)</f>
        <v>5.05</v>
      </c>
      <c r="B664" s="4">
        <f>IF('True_Odds_Calculator_3-way'!B665="","",'True_Odds_Calculator_3-way'!B665)</f>
        <v>3.89</v>
      </c>
      <c r="C664" s="4">
        <f>IF('True_Odds_Calculator_3-way'!C665="","",'True_Odds_Calculator_3-way'!C665)</f>
        <v>1.68</v>
      </c>
      <c r="D664" s="4">
        <f t="shared" si="50"/>
        <v>5.032730595865309E-2</v>
      </c>
      <c r="E664" s="4">
        <f t="shared" si="51"/>
        <v>5.5174230105223492</v>
      </c>
      <c r="F664" s="4">
        <f t="shared" si="52"/>
        <v>4.1615749781640661</v>
      </c>
      <c r="G664" s="4">
        <f t="shared" si="53"/>
        <v>1.7287210489630636</v>
      </c>
      <c r="I664" s="4">
        <f t="shared" si="54"/>
        <v>1.0503273059586531</v>
      </c>
    </row>
    <row r="665" spans="1:9" x14ac:dyDescent="0.2">
      <c r="A665" s="4">
        <f>IF('True_Odds_Calculator_3-way'!A666="","",'True_Odds_Calculator_3-way'!A666)</f>
        <v>2.0499999999999998</v>
      </c>
      <c r="B665" s="4">
        <f>IF('True_Odds_Calculator_3-way'!B666="","",'True_Odds_Calculator_3-way'!B666)</f>
        <v>3.59</v>
      </c>
      <c r="C665" s="4">
        <f>IF('True_Odds_Calculator_3-way'!C666="","",'True_Odds_Calculator_3-way'!C666)</f>
        <v>3.57</v>
      </c>
      <c r="D665" s="4">
        <f t="shared" si="50"/>
        <v>4.646845490013396E-2</v>
      </c>
      <c r="E665" s="4">
        <f t="shared" si="51"/>
        <v>2.1172293231320554</v>
      </c>
      <c r="F665" s="4">
        <f t="shared" si="52"/>
        <v>3.801384544637072</v>
      </c>
      <c r="G665" s="4">
        <f t="shared" si="53"/>
        <v>3.7789672980347948</v>
      </c>
      <c r="I665" s="4">
        <f t="shared" si="54"/>
        <v>1.046468454900134</v>
      </c>
    </row>
    <row r="666" spans="1:9" x14ac:dyDescent="0.2">
      <c r="A666" s="4">
        <f>IF('True_Odds_Calculator_3-way'!A667="","",'True_Odds_Calculator_3-way'!A667)</f>
        <v>3</v>
      </c>
      <c r="B666" s="4">
        <f>IF('True_Odds_Calculator_3-way'!B667="","",'True_Odds_Calculator_3-way'!B667)</f>
        <v>3.4</v>
      </c>
      <c r="C666" s="4">
        <f>IF('True_Odds_Calculator_3-way'!C667="","",'True_Odds_Calculator_3-way'!C667)</f>
        <v>2.4</v>
      </c>
      <c r="D666" s="4">
        <f t="shared" si="50"/>
        <v>4.4117647058823595E-2</v>
      </c>
      <c r="E666" s="4">
        <f t="shared" si="51"/>
        <v>3.1384615384615389</v>
      </c>
      <c r="F666" s="4">
        <f t="shared" si="52"/>
        <v>3.5789473684210527</v>
      </c>
      <c r="G666" s="4">
        <f t="shared" si="53"/>
        <v>2.4878048780487805</v>
      </c>
      <c r="I666" s="4">
        <f t="shared" si="54"/>
        <v>1.0441176470588236</v>
      </c>
    </row>
    <row r="667" spans="1:9" x14ac:dyDescent="0.2">
      <c r="A667" s="4">
        <f>IF('True_Odds_Calculator_3-way'!A668="","",'True_Odds_Calculator_3-way'!A668)</f>
        <v>2.14</v>
      </c>
      <c r="B667" s="4">
        <f>IF('True_Odds_Calculator_3-way'!B668="","",'True_Odds_Calculator_3-way'!B668)</f>
        <v>3.05</v>
      </c>
      <c r="C667" s="4">
        <f>IF('True_Odds_Calculator_3-way'!C668="","",'True_Odds_Calculator_3-way'!C668)</f>
        <v>3.99</v>
      </c>
      <c r="D667" s="4">
        <f t="shared" si="50"/>
        <v>4.5785138501224676E-2</v>
      </c>
      <c r="E667" s="4">
        <f t="shared" si="51"/>
        <v>2.2122523051081759</v>
      </c>
      <c r="F667" s="4">
        <f t="shared" si="52"/>
        <v>3.1989032662488435</v>
      </c>
      <c r="G667" s="4">
        <f t="shared" si="53"/>
        <v>4.248722716156669</v>
      </c>
      <c r="I667" s="4">
        <f t="shared" si="54"/>
        <v>1.0457851385012247</v>
      </c>
    </row>
    <row r="668" spans="1:9" x14ac:dyDescent="0.2">
      <c r="A668" s="4">
        <f>IF('True_Odds_Calculator_3-way'!A669="","",'True_Odds_Calculator_3-way'!A669)</f>
        <v>3.69</v>
      </c>
      <c r="B668" s="4">
        <f>IF('True_Odds_Calculator_3-way'!B669="","",'True_Odds_Calculator_3-way'!B669)</f>
        <v>3.32</v>
      </c>
      <c r="C668" s="4">
        <f>IF('True_Odds_Calculator_3-way'!C669="","",'True_Odds_Calculator_3-way'!C669)</f>
        <v>2.12</v>
      </c>
      <c r="D668" s="4">
        <f t="shared" si="50"/>
        <v>4.3905642511755882E-2</v>
      </c>
      <c r="E668" s="4">
        <f t="shared" si="51"/>
        <v>3.9006504965032107</v>
      </c>
      <c r="F668" s="4">
        <f t="shared" si="52"/>
        <v>3.4895536099450664</v>
      </c>
      <c r="G668" s="4">
        <f t="shared" si="53"/>
        <v>2.1878826789639114</v>
      </c>
      <c r="I668" s="4">
        <f t="shared" si="54"/>
        <v>1.0439056425117559</v>
      </c>
    </row>
    <row r="669" spans="1:9" x14ac:dyDescent="0.2">
      <c r="A669" s="4">
        <f>IF('True_Odds_Calculator_3-way'!A670="","",'True_Odds_Calculator_3-way'!A670)</f>
        <v>2.1</v>
      </c>
      <c r="B669" s="4">
        <f>IF('True_Odds_Calculator_3-way'!B670="","",'True_Odds_Calculator_3-way'!B670)</f>
        <v>3.66</v>
      </c>
      <c r="C669" s="4">
        <f>IF('True_Odds_Calculator_3-way'!C670="","",'True_Odds_Calculator_3-way'!C670)</f>
        <v>3.38</v>
      </c>
      <c r="D669" s="4">
        <f t="shared" si="50"/>
        <v>4.5272508072003559E-2</v>
      </c>
      <c r="E669" s="4">
        <f t="shared" si="51"/>
        <v>2.1687286497099869</v>
      </c>
      <c r="F669" s="4">
        <f t="shared" si="52"/>
        <v>3.8739688277293629</v>
      </c>
      <c r="G669" s="4">
        <f t="shared" si="53"/>
        <v>3.5616702038398893</v>
      </c>
      <c r="I669" s="4">
        <f t="shared" si="54"/>
        <v>1.0452725080720036</v>
      </c>
    </row>
    <row r="670" spans="1:9" x14ac:dyDescent="0.2">
      <c r="A670" s="4">
        <f>IF('True_Odds_Calculator_3-way'!A671="","",'True_Odds_Calculator_3-way'!A671)</f>
        <v>2.81</v>
      </c>
      <c r="B670" s="4">
        <f>IF('True_Odds_Calculator_3-way'!B671="","",'True_Odds_Calculator_3-way'!B671)</f>
        <v>3.75</v>
      </c>
      <c r="C670" s="4">
        <f>IF('True_Odds_Calculator_3-way'!C671="","",'True_Odds_Calculator_3-way'!C671)</f>
        <v>2.37</v>
      </c>
      <c r="D670" s="4">
        <f t="shared" si="50"/>
        <v>4.4479481057705161E-2</v>
      </c>
      <c r="E670" s="4">
        <f t="shared" si="51"/>
        <v>2.9321610031436292</v>
      </c>
      <c r="F670" s="4">
        <f t="shared" si="52"/>
        <v>3.9707723679032658</v>
      </c>
      <c r="G670" s="4">
        <f t="shared" si="53"/>
        <v>2.4563118254981076</v>
      </c>
      <c r="I670" s="4">
        <f t="shared" si="54"/>
        <v>1.0444794810577052</v>
      </c>
    </row>
    <row r="671" spans="1:9" x14ac:dyDescent="0.2">
      <c r="A671" s="4">
        <f>IF('True_Odds_Calculator_3-way'!A672="","",'True_Odds_Calculator_3-way'!A672)</f>
        <v>3.39</v>
      </c>
      <c r="B671" s="4">
        <f>IF('True_Odds_Calculator_3-way'!B672="","",'True_Odds_Calculator_3-way'!B672)</f>
        <v>3.05</v>
      </c>
      <c r="C671" s="4">
        <f>IF('True_Odds_Calculator_3-way'!C672="","",'True_Odds_Calculator_3-way'!C672)</f>
        <v>2.37</v>
      </c>
      <c r="D671" s="4">
        <f t="shared" si="50"/>
        <v>4.4795031466521751E-2</v>
      </c>
      <c r="E671" s="4">
        <f t="shared" si="51"/>
        <v>3.570745365644679</v>
      </c>
      <c r="F671" s="4">
        <f t="shared" si="52"/>
        <v>3.1955295788367981</v>
      </c>
      <c r="G671" s="4">
        <f t="shared" si="53"/>
        <v>2.4569466105786222</v>
      </c>
      <c r="I671" s="4">
        <f t="shared" si="54"/>
        <v>1.0447950314665218</v>
      </c>
    </row>
    <row r="672" spans="1:9" x14ac:dyDescent="0.2">
      <c r="A672" s="4">
        <f>IF('True_Odds_Calculator_3-way'!A673="","",'True_Odds_Calculator_3-way'!A673)</f>
        <v>3.93</v>
      </c>
      <c r="B672" s="4">
        <f>IF('True_Odds_Calculator_3-way'!B673="","",'True_Odds_Calculator_3-way'!B673)</f>
        <v>3.69</v>
      </c>
      <c r="C672" s="4">
        <f>IF('True_Odds_Calculator_3-way'!C673="","",'True_Odds_Calculator_3-way'!C673)</f>
        <v>1.98</v>
      </c>
      <c r="D672" s="4">
        <f t="shared" si="50"/>
        <v>3.0506141286256838E-2</v>
      </c>
      <c r="E672" s="4">
        <f t="shared" si="51"/>
        <v>4.0935924183751258</v>
      </c>
      <c r="F672" s="4">
        <f t="shared" si="52"/>
        <v>3.833856070601978</v>
      </c>
      <c r="G672" s="4">
        <f t="shared" si="53"/>
        <v>2.0206845707467043</v>
      </c>
      <c r="I672" s="4">
        <f t="shared" si="54"/>
        <v>1.0305061412862568</v>
      </c>
    </row>
    <row r="673" spans="1:9" x14ac:dyDescent="0.2">
      <c r="A673" s="4">
        <f>IF('True_Odds_Calculator_3-way'!A674="","",'True_Odds_Calculator_3-way'!A674)</f>
        <v>1.58</v>
      </c>
      <c r="B673" s="4">
        <f>IF('True_Odds_Calculator_3-way'!B674="","",'True_Odds_Calculator_3-way'!B674)</f>
        <v>4.32</v>
      </c>
      <c r="C673" s="4">
        <f>IF('True_Odds_Calculator_3-way'!C674="","",'True_Odds_Calculator_3-way'!C674)</f>
        <v>6</v>
      </c>
      <c r="D673" s="4">
        <f t="shared" si="50"/>
        <v>3.1059540553211473E-2</v>
      </c>
      <c r="E673" s="4">
        <f t="shared" si="51"/>
        <v>1.606275494195168</v>
      </c>
      <c r="F673" s="4">
        <f t="shared" si="52"/>
        <v>4.5222614840989408</v>
      </c>
      <c r="G673" s="4">
        <f t="shared" si="53"/>
        <v>6.3974006498375413</v>
      </c>
      <c r="I673" s="4">
        <f t="shared" si="54"/>
        <v>1.0310595405532115</v>
      </c>
    </row>
    <row r="674" spans="1:9" x14ac:dyDescent="0.2">
      <c r="A674" s="4">
        <f>IF('True_Odds_Calculator_3-way'!A675="","",'True_Odds_Calculator_3-way'!A675)</f>
        <v>1.9</v>
      </c>
      <c r="B674" s="4">
        <f>IF('True_Odds_Calculator_3-way'!B675="","",'True_Odds_Calculator_3-way'!B675)</f>
        <v>3.48</v>
      </c>
      <c r="C674" s="4">
        <f>IF('True_Odds_Calculator_3-way'!C675="","",'True_Odds_Calculator_3-way'!C675)</f>
        <v>4.5199999999999996</v>
      </c>
      <c r="D674" s="4">
        <f t="shared" si="50"/>
        <v>3.4911049365861979E-2</v>
      </c>
      <c r="E674" s="4">
        <f t="shared" si="51"/>
        <v>1.9429594776862025</v>
      </c>
      <c r="F674" s="4">
        <f t="shared" si="52"/>
        <v>3.626876974058924</v>
      </c>
      <c r="G674" s="4">
        <f t="shared" si="53"/>
        <v>4.7709486266964074</v>
      </c>
      <c r="I674" s="4">
        <f t="shared" si="54"/>
        <v>1.034911049365862</v>
      </c>
    </row>
    <row r="675" spans="1:9" x14ac:dyDescent="0.2">
      <c r="A675" s="4">
        <f>IF('True_Odds_Calculator_3-way'!A676="","",'True_Odds_Calculator_3-way'!A676)</f>
        <v>2.34</v>
      </c>
      <c r="B675" s="4">
        <f>IF('True_Odds_Calculator_3-way'!B676="","",'True_Odds_Calculator_3-way'!B676)</f>
        <v>3.33</v>
      </c>
      <c r="C675" s="4">
        <f>IF('True_Odds_Calculator_3-way'!C676="","",'True_Odds_Calculator_3-way'!C676)</f>
        <v>3.26</v>
      </c>
      <c r="D675" s="4">
        <f t="shared" si="50"/>
        <v>3.4399193908396519E-2</v>
      </c>
      <c r="E675" s="4">
        <f t="shared" si="51"/>
        <v>2.4045164741923064</v>
      </c>
      <c r="F675" s="4">
        <f t="shared" si="52"/>
        <v>3.4621974495728849</v>
      </c>
      <c r="G675" s="4">
        <f t="shared" si="53"/>
        <v>3.3865923718197921</v>
      </c>
      <c r="I675" s="4">
        <f t="shared" si="54"/>
        <v>1.0343991939083965</v>
      </c>
    </row>
    <row r="676" spans="1:9" x14ac:dyDescent="0.2">
      <c r="A676" s="4">
        <f>IF('True_Odds_Calculator_3-way'!A677="","",'True_Odds_Calculator_3-way'!A677)</f>
        <v>3.47</v>
      </c>
      <c r="B676" s="4">
        <f>IF('True_Odds_Calculator_3-way'!B677="","",'True_Odds_Calculator_3-way'!B677)</f>
        <v>3.26</v>
      </c>
      <c r="C676" s="4">
        <f>IF('True_Odds_Calculator_3-way'!C677="","",'True_Odds_Calculator_3-way'!C677)</f>
        <v>2.34</v>
      </c>
      <c r="D676" s="4">
        <f t="shared" si="50"/>
        <v>2.2283331648441873E-2</v>
      </c>
      <c r="E676" s="4">
        <f t="shared" si="51"/>
        <v>3.5618032963647845</v>
      </c>
      <c r="F676" s="4">
        <f t="shared" si="52"/>
        <v>3.3408983628969295</v>
      </c>
      <c r="G676" s="4">
        <f t="shared" si="53"/>
        <v>2.3813909530248645</v>
      </c>
      <c r="I676" s="4">
        <f t="shared" si="54"/>
        <v>1.0222833316484419</v>
      </c>
    </row>
    <row r="677" spans="1:9" x14ac:dyDescent="0.2">
      <c r="A677" s="4">
        <f>IF('True_Odds_Calculator_3-way'!A678="","",'True_Odds_Calculator_3-way'!A678)</f>
        <v>1.22</v>
      </c>
      <c r="B677" s="4">
        <f>IF('True_Odds_Calculator_3-way'!B678="","",'True_Odds_Calculator_3-way'!B678)</f>
        <v>7.28</v>
      </c>
      <c r="C677" s="4">
        <f>IF('True_Odds_Calculator_3-way'!C678="","",'True_Odds_Calculator_3-way'!C678)</f>
        <v>14.8</v>
      </c>
      <c r="D677" s="4">
        <f t="shared" si="50"/>
        <v>2.4602336077745868E-2</v>
      </c>
      <c r="E677" s="4">
        <f t="shared" si="51"/>
        <v>1.232329393976364</v>
      </c>
      <c r="F677" s="4">
        <f t="shared" si="52"/>
        <v>7.7422236742079162</v>
      </c>
      <c r="G677" s="4">
        <f t="shared" si="53"/>
        <v>16.844434724367471</v>
      </c>
      <c r="I677" s="4">
        <f t="shared" si="54"/>
        <v>1.0246023360777459</v>
      </c>
    </row>
    <row r="678" spans="1:9" x14ac:dyDescent="0.2">
      <c r="A678" s="4">
        <f>IF('True_Odds_Calculator_3-way'!A679="","",'True_Odds_Calculator_3-way'!A679)</f>
        <v>1.93</v>
      </c>
      <c r="B678" s="4">
        <f>IF('True_Odds_Calculator_3-way'!B679="","",'True_Odds_Calculator_3-way'!B679)</f>
        <v>3.44</v>
      </c>
      <c r="C678" s="4">
        <f>IF('True_Odds_Calculator_3-way'!C679="","",'True_Odds_Calculator_3-way'!C679)</f>
        <v>4.53</v>
      </c>
      <c r="D678" s="4">
        <f t="shared" si="50"/>
        <v>2.9582941320891232E-2</v>
      </c>
      <c r="E678" s="4">
        <f t="shared" si="51"/>
        <v>1.967443784627765</v>
      </c>
      <c r="F678" s="4">
        <f t="shared" si="52"/>
        <v>3.5607882496909116</v>
      </c>
      <c r="G678" s="4">
        <f t="shared" si="53"/>
        <v>4.7418181619430371</v>
      </c>
      <c r="I678" s="4">
        <f t="shared" si="54"/>
        <v>1.0295829413208912</v>
      </c>
    </row>
    <row r="679" spans="1:9" x14ac:dyDescent="0.2">
      <c r="A679" s="4">
        <f>IF('True_Odds_Calculator_3-way'!A680="","",'True_Odds_Calculator_3-way'!A680)</f>
        <v>3</v>
      </c>
      <c r="B679" s="4">
        <f>IF('True_Odds_Calculator_3-way'!B680="","",'True_Odds_Calculator_3-way'!B680)</f>
        <v>3.08</v>
      </c>
      <c r="C679" s="4">
        <f>IF('True_Odds_Calculator_3-way'!C680="","",'True_Odds_Calculator_3-way'!C680)</f>
        <v>2.75</v>
      </c>
      <c r="D679" s="4">
        <f t="shared" si="50"/>
        <v>2.1645021645021689E-2</v>
      </c>
      <c r="E679" s="4">
        <f t="shared" si="51"/>
        <v>3.0663716814159292</v>
      </c>
      <c r="F679" s="4">
        <f t="shared" si="52"/>
        <v>3.1500000000000004</v>
      </c>
      <c r="G679" s="4">
        <f t="shared" si="53"/>
        <v>2.8056680161943324</v>
      </c>
      <c r="I679" s="4">
        <f t="shared" si="54"/>
        <v>1.0216450216450217</v>
      </c>
    </row>
    <row r="680" spans="1:9" x14ac:dyDescent="0.2">
      <c r="A680" s="4">
        <f>IF('True_Odds_Calculator_3-way'!A681="","",'True_Odds_Calculator_3-way'!A681)</f>
        <v>2.12</v>
      </c>
      <c r="B680" s="4">
        <f>IF('True_Odds_Calculator_3-way'!B681="","",'True_Odds_Calculator_3-way'!B681)</f>
        <v>3.02</v>
      </c>
      <c r="C680" s="4">
        <f>IF('True_Odds_Calculator_3-way'!C681="","",'True_Odds_Calculator_3-way'!C681)</f>
        <v>4.01</v>
      </c>
      <c r="D680" s="4">
        <f t="shared" si="50"/>
        <v>5.2200499625608021E-2</v>
      </c>
      <c r="E680" s="4">
        <f t="shared" si="51"/>
        <v>2.2011985907915839</v>
      </c>
      <c r="F680" s="4">
        <f t="shared" si="52"/>
        <v>3.1874982618357399</v>
      </c>
      <c r="G680" s="4">
        <f t="shared" si="53"/>
        <v>4.3107834858228209</v>
      </c>
      <c r="I680" s="4">
        <f t="shared" si="54"/>
        <v>1.052200499625608</v>
      </c>
    </row>
    <row r="681" spans="1:9" x14ac:dyDescent="0.2">
      <c r="A681" s="4">
        <f>IF('True_Odds_Calculator_3-way'!A682="","",'True_Odds_Calculator_3-way'!A682)</f>
        <v>1.83</v>
      </c>
      <c r="B681" s="4">
        <f>IF('True_Odds_Calculator_3-way'!B682="","",'True_Odds_Calculator_3-way'!B682)</f>
        <v>3.33</v>
      </c>
      <c r="C681" s="4">
        <f>IF('True_Odds_Calculator_3-way'!C682="","",'True_Odds_Calculator_3-way'!C682)</f>
        <v>5.61</v>
      </c>
      <c r="D681" s="4">
        <f t="shared" si="50"/>
        <v>2.5001507161584335E-2</v>
      </c>
      <c r="E681" s="4">
        <f t="shared" si="51"/>
        <v>1.858341415080663</v>
      </c>
      <c r="F681" s="4">
        <f t="shared" si="52"/>
        <v>3.4250508921951077</v>
      </c>
      <c r="G681" s="4">
        <f t="shared" si="53"/>
        <v>5.8851472191479672</v>
      </c>
      <c r="I681" s="4">
        <f t="shared" si="54"/>
        <v>1.0250015071615843</v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1.75</v>
      </c>
      <c r="B186" s="4">
        <f>IF('True_Odds_Calculator_2-way'!B187="","",'True_Odds_Calculator_2-way'!B187)</f>
        <v>2.17</v>
      </c>
      <c r="C186" s="4">
        <f t="shared" si="22"/>
        <v>0.5714285714285714</v>
      </c>
      <c r="D186">
        <f t="shared" si="23"/>
        <v>0.46082949308755761</v>
      </c>
      <c r="E186">
        <f t="shared" si="24"/>
        <v>3.2258064516129004E-2</v>
      </c>
      <c r="F186">
        <f t="shared" si="25"/>
        <v>-0.23107307439104674</v>
      </c>
      <c r="G186">
        <v>0</v>
      </c>
      <c r="H186">
        <f t="shared" si="26"/>
        <v>0.26333113890717574</v>
      </c>
      <c r="I186">
        <f t="shared" si="27"/>
        <v>-1.0675210253672476</v>
      </c>
      <c r="J186">
        <f t="shared" si="28"/>
        <v>1.0675210253672476</v>
      </c>
      <c r="K186">
        <f t="shared" si="29"/>
        <v>0.55535785771485779</v>
      </c>
      <c r="L186">
        <f t="shared" si="30"/>
        <v>0.44464214228514221</v>
      </c>
      <c r="M186">
        <f t="shared" si="31"/>
        <v>1.8006407690254356</v>
      </c>
      <c r="N186">
        <f t="shared" si="32"/>
        <v>2.2489995996796797</v>
      </c>
    </row>
    <row r="187" spans="1:14" x14ac:dyDescent="0.25">
      <c r="A187" s="4">
        <f>IF('True_Odds_Calculator_2-way'!A188="","",'True_Odds_Calculator_2-way'!A188)</f>
        <v>2.4700000000000002</v>
      </c>
      <c r="B187" s="4">
        <f>IF('True_Odds_Calculator_2-way'!B188="","",'True_Odds_Calculator_2-way'!B188)</f>
        <v>1.59</v>
      </c>
      <c r="C187" s="4">
        <f t="shared" si="22"/>
        <v>0.40485829959514169</v>
      </c>
      <c r="D187">
        <f t="shared" si="23"/>
        <v>0.62893081761006286</v>
      </c>
      <c r="E187">
        <f t="shared" si="24"/>
        <v>3.37891172052045E-2</v>
      </c>
      <c r="F187">
        <f t="shared" si="25"/>
        <v>-0.22083874417538774</v>
      </c>
      <c r="G187">
        <v>0</v>
      </c>
      <c r="H187">
        <f t="shared" si="26"/>
        <v>0.25462786138059224</v>
      </c>
      <c r="I187">
        <f t="shared" si="27"/>
        <v>-1.0737800400040409</v>
      </c>
      <c r="J187">
        <f t="shared" si="28"/>
        <v>1.0737800400040409</v>
      </c>
      <c r="K187">
        <f t="shared" si="29"/>
        <v>0.38782889624489203</v>
      </c>
      <c r="L187">
        <f t="shared" si="30"/>
        <v>0.61217110375510797</v>
      </c>
      <c r="M187">
        <f t="shared" si="31"/>
        <v>2.5784566588059405</v>
      </c>
      <c r="N187">
        <f t="shared" si="32"/>
        <v>1.6335302236023845</v>
      </c>
    </row>
    <row r="188" spans="1:14" x14ac:dyDescent="0.25">
      <c r="A188" s="4">
        <f>IF('True_Odds_Calculator_2-way'!A189="","",'True_Odds_Calculator_2-way'!A189)</f>
        <v>2.58</v>
      </c>
      <c r="B188" s="4">
        <f>IF('True_Odds_Calculator_2-way'!B189="","",'True_Odds_Calculator_2-way'!B189)</f>
        <v>1.55</v>
      </c>
      <c r="C188" s="4">
        <f t="shared" si="22"/>
        <v>0.38759689922480617</v>
      </c>
      <c r="D188">
        <f t="shared" si="23"/>
        <v>0.64516129032258063</v>
      </c>
      <c r="E188">
        <f t="shared" si="24"/>
        <v>3.275818954738674E-2</v>
      </c>
      <c r="F188">
        <f t="shared" si="25"/>
        <v>-0.21730432608152039</v>
      </c>
      <c r="G188">
        <v>0</v>
      </c>
      <c r="H188">
        <f t="shared" si="26"/>
        <v>0.25006251562890719</v>
      </c>
      <c r="I188">
        <f t="shared" si="27"/>
        <v>-1.072729223145815</v>
      </c>
      <c r="J188">
        <f t="shared" si="28"/>
        <v>1.072729223145815</v>
      </c>
      <c r="K188">
        <f t="shared" si="29"/>
        <v>0.37106960671234313</v>
      </c>
      <c r="L188">
        <f t="shared" si="30"/>
        <v>0.6289303932876571</v>
      </c>
      <c r="M188">
        <f t="shared" si="31"/>
        <v>2.6949121725703877</v>
      </c>
      <c r="N188">
        <f t="shared" si="32"/>
        <v>1.5900010727301979</v>
      </c>
    </row>
    <row r="189" spans="1:14" x14ac:dyDescent="0.25">
      <c r="A189" s="4">
        <f>IF('True_Odds_Calculator_2-way'!A190="","",'True_Odds_Calculator_2-way'!A190)</f>
        <v>2.4</v>
      </c>
      <c r="B189" s="4">
        <f>IF('True_Odds_Calculator_2-way'!B190="","",'True_Odds_Calculator_2-way'!B190)</f>
        <v>1.62</v>
      </c>
      <c r="C189" s="4">
        <f t="shared" si="22"/>
        <v>0.41666666666666669</v>
      </c>
      <c r="D189">
        <f t="shared" si="23"/>
        <v>0.61728395061728392</v>
      </c>
      <c r="E189">
        <f t="shared" si="24"/>
        <v>3.3950617283950546E-2</v>
      </c>
      <c r="F189">
        <f t="shared" si="25"/>
        <v>-0.22325102880658443</v>
      </c>
      <c r="G189">
        <v>0</v>
      </c>
      <c r="H189">
        <f t="shared" si="26"/>
        <v>0.25720164609053497</v>
      </c>
      <c r="I189">
        <f t="shared" si="27"/>
        <v>-1.0733469768527295</v>
      </c>
      <c r="J189">
        <f t="shared" si="28"/>
        <v>1.0733469768527295</v>
      </c>
      <c r="K189">
        <f t="shared" si="29"/>
        <v>0.3995707383438068</v>
      </c>
      <c r="L189">
        <f t="shared" si="30"/>
        <v>0.60042926165619326</v>
      </c>
      <c r="M189">
        <f t="shared" si="31"/>
        <v>2.502685767593821</v>
      </c>
      <c r="N189">
        <f t="shared" si="32"/>
        <v>1.6654751256486924</v>
      </c>
    </row>
    <row r="190" spans="1:14" x14ac:dyDescent="0.25">
      <c r="A190" s="4">
        <f>IF('True_Odds_Calculator_2-way'!A191="","",'True_Odds_Calculator_2-way'!A191)</f>
        <v>2.58</v>
      </c>
      <c r="B190" s="4">
        <f>IF('True_Odds_Calculator_2-way'!B191="","",'True_Odds_Calculator_2-way'!B191)</f>
        <v>1.55</v>
      </c>
      <c r="C190" s="4">
        <f t="shared" si="22"/>
        <v>0.38759689922480617</v>
      </c>
      <c r="D190">
        <f t="shared" si="23"/>
        <v>0.64516129032258063</v>
      </c>
      <c r="E190">
        <f t="shared" si="24"/>
        <v>3.275818954738674E-2</v>
      </c>
      <c r="F190">
        <f t="shared" si="25"/>
        <v>-0.21730432608152039</v>
      </c>
      <c r="G190">
        <v>0</v>
      </c>
      <c r="H190">
        <f t="shared" si="26"/>
        <v>0.25006251562890719</v>
      </c>
      <c r="I190">
        <f t="shared" si="27"/>
        <v>-1.072729223145815</v>
      </c>
      <c r="J190">
        <f t="shared" si="28"/>
        <v>1.072729223145815</v>
      </c>
      <c r="K190">
        <f t="shared" si="29"/>
        <v>0.37106960671234313</v>
      </c>
      <c r="L190">
        <f t="shared" si="30"/>
        <v>0.6289303932876571</v>
      </c>
      <c r="M190">
        <f t="shared" si="31"/>
        <v>2.6949121725703877</v>
      </c>
      <c r="N190">
        <f t="shared" si="32"/>
        <v>1.5900010727301979</v>
      </c>
    </row>
    <row r="191" spans="1:14" x14ac:dyDescent="0.25">
      <c r="A191" s="4">
        <f>IF('True_Odds_Calculator_2-way'!A192="","",'True_Odds_Calculator_2-way'!A192)</f>
        <v>2.46</v>
      </c>
      <c r="B191" s="4">
        <f>IF('True_Odds_Calculator_2-way'!B192="","",'True_Odds_Calculator_2-way'!B192)</f>
        <v>1.59</v>
      </c>
      <c r="C191" s="4">
        <f t="shared" si="22"/>
        <v>0.4065040650406504</v>
      </c>
      <c r="D191">
        <f t="shared" si="23"/>
        <v>0.62893081761006286</v>
      </c>
      <c r="E191">
        <f t="shared" si="24"/>
        <v>3.5434882650713373E-2</v>
      </c>
      <c r="F191">
        <f t="shared" si="25"/>
        <v>-0.22022805133711709</v>
      </c>
      <c r="G191">
        <v>0</v>
      </c>
      <c r="H191">
        <f t="shared" si="26"/>
        <v>0.25566293398783041</v>
      </c>
      <c r="I191">
        <f t="shared" si="27"/>
        <v>-1.0774510935845931</v>
      </c>
      <c r="J191">
        <f t="shared" si="28"/>
        <v>1.0774510935845931</v>
      </c>
      <c r="K191">
        <f t="shared" si="29"/>
        <v>0.38863950806180297</v>
      </c>
      <c r="L191">
        <f t="shared" si="30"/>
        <v>0.61136049193819697</v>
      </c>
      <c r="M191">
        <f t="shared" si="31"/>
        <v>2.5730785966335055</v>
      </c>
      <c r="N191">
        <f t="shared" si="32"/>
        <v>1.6356961452149104</v>
      </c>
    </row>
    <row r="192" spans="1:14" x14ac:dyDescent="0.25">
      <c r="A192" s="4">
        <f>IF('True_Odds_Calculator_2-way'!A193="","",'True_Odds_Calculator_2-way'!A193)</f>
        <v>2.1</v>
      </c>
      <c r="B192" s="4">
        <f>IF('True_Odds_Calculator_2-way'!B193="","",'True_Odds_Calculator_2-way'!B193)</f>
        <v>1.79</v>
      </c>
      <c r="C192" s="4">
        <f t="shared" si="22"/>
        <v>0.47619047619047616</v>
      </c>
      <c r="D192">
        <f t="shared" si="23"/>
        <v>0.55865921787709494</v>
      </c>
      <c r="E192">
        <f t="shared" si="24"/>
        <v>3.4849694067571102E-2</v>
      </c>
      <c r="F192">
        <f t="shared" si="25"/>
        <v>-0.2311785049215217</v>
      </c>
      <c r="G192">
        <v>0</v>
      </c>
      <c r="H192">
        <f t="shared" si="26"/>
        <v>0.2660281989890928</v>
      </c>
      <c r="I192">
        <f t="shared" si="27"/>
        <v>-1.072729223145815</v>
      </c>
      <c r="J192">
        <f t="shared" si="28"/>
        <v>1.072729223145815</v>
      </c>
      <c r="K192">
        <f t="shared" si="29"/>
        <v>0.4587151448829464</v>
      </c>
      <c r="L192">
        <f t="shared" si="30"/>
        <v>0.5412848551170536</v>
      </c>
      <c r="M192">
        <f t="shared" si="31"/>
        <v>2.1800021454603971</v>
      </c>
      <c r="N192">
        <f t="shared" si="32"/>
        <v>1.8474560862851939</v>
      </c>
    </row>
    <row r="193" spans="1:14" x14ac:dyDescent="0.25">
      <c r="A193" s="4">
        <f>IF('True_Odds_Calculator_2-way'!A194="","",'True_Odds_Calculator_2-way'!A194)</f>
        <v>1.93</v>
      </c>
      <c r="B193" s="4">
        <f>IF('True_Odds_Calculator_2-way'!B194="","",'True_Odds_Calculator_2-way'!B194)</f>
        <v>1.93</v>
      </c>
      <c r="C193" s="4">
        <f t="shared" si="22"/>
        <v>0.5181347150259068</v>
      </c>
      <c r="D193">
        <f t="shared" si="23"/>
        <v>0.5181347150259068</v>
      </c>
      <c r="E193">
        <f t="shared" si="24"/>
        <v>3.62694300518136E-2</v>
      </c>
      <c r="F193">
        <f t="shared" si="25"/>
        <v>-0.23219415286316403</v>
      </c>
      <c r="G193">
        <v>0</v>
      </c>
      <c r="H193">
        <f t="shared" si="26"/>
        <v>0.26846358291497763</v>
      </c>
      <c r="I193">
        <f t="shared" si="27"/>
        <v>-1.0752688172043015</v>
      </c>
      <c r="J193">
        <f t="shared" si="28"/>
        <v>1.0752688172043015</v>
      </c>
      <c r="K193">
        <f t="shared" si="29"/>
        <v>0.5</v>
      </c>
      <c r="L193">
        <f t="shared" si="30"/>
        <v>0.5</v>
      </c>
      <c r="M193">
        <f t="shared" si="31"/>
        <v>2</v>
      </c>
      <c r="N193">
        <f t="shared" si="32"/>
        <v>2</v>
      </c>
    </row>
    <row r="194" spans="1:14" x14ac:dyDescent="0.25">
      <c r="A194" s="4">
        <f>IF('True_Odds_Calculator_2-way'!A195="","",'True_Odds_Calculator_2-way'!A195)</f>
        <v>1.97</v>
      </c>
      <c r="B194" s="4">
        <f>IF('True_Odds_Calculator_2-way'!B195="","",'True_Odds_Calculator_2-way'!B195)</f>
        <v>1.89</v>
      </c>
      <c r="C194" s="4">
        <f t="shared" si="22"/>
        <v>0.50761421319796951</v>
      </c>
      <c r="D194">
        <f t="shared" si="23"/>
        <v>0.52910052910052918</v>
      </c>
      <c r="E194">
        <f t="shared" si="24"/>
        <v>3.6714742298498582E-2</v>
      </c>
      <c r="F194">
        <f t="shared" si="25"/>
        <v>-0.23186420648349593</v>
      </c>
      <c r="G194">
        <v>0</v>
      </c>
      <c r="H194">
        <f t="shared" si="26"/>
        <v>0.26857894878199451</v>
      </c>
      <c r="I194">
        <f t="shared" si="27"/>
        <v>-1.0762647825142235</v>
      </c>
      <c r="J194">
        <f t="shared" si="28"/>
        <v>1.0762647825142235</v>
      </c>
      <c r="K194">
        <f t="shared" si="29"/>
        <v>0.48924233430661629</v>
      </c>
      <c r="L194">
        <f t="shared" si="30"/>
        <v>0.51075766569338388</v>
      </c>
      <c r="M194">
        <f t="shared" si="31"/>
        <v>2.0439768390387969</v>
      </c>
      <c r="N194">
        <f t="shared" si="32"/>
        <v>1.9578756564376583</v>
      </c>
    </row>
    <row r="195" spans="1:14" x14ac:dyDescent="0.25">
      <c r="A195" s="4">
        <f>IF('True_Odds_Calculator_2-way'!A196="","",'True_Odds_Calculator_2-way'!A196)</f>
        <v>2.34</v>
      </c>
      <c r="B195" s="4">
        <f>IF('True_Odds_Calculator_2-way'!B196="","",'True_Odds_Calculator_2-way'!B196)</f>
        <v>1.63</v>
      </c>
      <c r="C195" s="4">
        <f t="shared" ref="C195:C258" si="33">1/A195</f>
        <v>0.42735042735042739</v>
      </c>
      <c r="D195">
        <f t="shared" ref="D195:D258" si="34">1/B195</f>
        <v>0.61349693251533743</v>
      </c>
      <c r="E195">
        <f t="shared" ref="E195:E258" si="35">C195+D195-1</f>
        <v>4.0847359865764821E-2</v>
      </c>
      <c r="F195">
        <f t="shared" ref="F195:F258" si="36">C195+D195-(C195*D195)-1</f>
        <v>-0.22133081642284091</v>
      </c>
      <c r="G195">
        <v>0</v>
      </c>
      <c r="H195">
        <f t="shared" ref="H195:H258" si="37">C195*D195</f>
        <v>0.26217817628860579</v>
      </c>
      <c r="I195">
        <f t="shared" ref="I195:I258" si="38">((-4*F195*H195)^0.5)/(2*F195)</f>
        <v>-1.0883719140805654</v>
      </c>
      <c r="J195">
        <f t="shared" ref="J195:J258" si="39">(-((-4*F195*H195)^0.5))/(2*F195)</f>
        <v>1.0883719140805654</v>
      </c>
      <c r="K195">
        <f t="shared" ref="K195:K258" si="40">IF(A195="","",(C195/($J195+C195-($J195*C195))))</f>
        <v>0.40676559136170881</v>
      </c>
      <c r="L195">
        <f t="shared" ref="L195:L258" si="41">IF(B195="","",(D195/($J195+D195-($J195*D195))))</f>
        <v>0.59323440863829113</v>
      </c>
      <c r="M195">
        <f t="shared" ref="M195:M258" si="42">IF(A195="","",1/K195)</f>
        <v>2.4584183648679576</v>
      </c>
      <c r="N195">
        <f t="shared" ref="N195:N258" si="43">IF(B195="","",1/L195)</f>
        <v>1.6856743058707564</v>
      </c>
    </row>
    <row r="196" spans="1:14" x14ac:dyDescent="0.25">
      <c r="A196" s="4">
        <f>IF('True_Odds_Calculator_2-way'!A197="","",'True_Odds_Calculator_2-way'!A197)</f>
        <v>2.14</v>
      </c>
      <c r="B196" s="4">
        <f>IF('True_Odds_Calculator_2-way'!B197="","",'True_Odds_Calculator_2-way'!B197)</f>
        <v>1.75</v>
      </c>
      <c r="C196" s="4">
        <f t="shared" si="33"/>
        <v>0.46728971962616822</v>
      </c>
      <c r="D196">
        <f t="shared" si="34"/>
        <v>0.5714285714285714</v>
      </c>
      <c r="E196">
        <f t="shared" si="35"/>
        <v>3.8718291054739673E-2</v>
      </c>
      <c r="F196">
        <f t="shared" si="36"/>
        <v>-0.22830440587449929</v>
      </c>
      <c r="G196">
        <v>0</v>
      </c>
      <c r="H196">
        <f t="shared" si="37"/>
        <v>0.26702269692923897</v>
      </c>
      <c r="I196">
        <f t="shared" si="38"/>
        <v>-1.0814761408717504</v>
      </c>
      <c r="J196">
        <f t="shared" si="39"/>
        <v>1.0814761408717504</v>
      </c>
      <c r="K196">
        <f t="shared" si="40"/>
        <v>0.44785153960345248</v>
      </c>
      <c r="L196">
        <f t="shared" si="41"/>
        <v>0.55214846039654741</v>
      </c>
      <c r="M196">
        <f t="shared" si="42"/>
        <v>2.2328828005937953</v>
      </c>
      <c r="N196">
        <f t="shared" si="43"/>
        <v>1.8111071056538131</v>
      </c>
    </row>
    <row r="197" spans="1:14" x14ac:dyDescent="0.25">
      <c r="A197" s="4">
        <f>IF('True_Odds_Calculator_2-way'!A198="","",'True_Odds_Calculator_2-way'!A198)</f>
        <v>1.7</v>
      </c>
      <c r="B197" s="4">
        <f>IF('True_Odds_Calculator_2-way'!B198="","",'True_Odds_Calculator_2-way'!B198)</f>
        <v>2.12</v>
      </c>
      <c r="C197" s="4">
        <f t="shared" si="33"/>
        <v>0.58823529411764708</v>
      </c>
      <c r="D197">
        <f t="shared" si="34"/>
        <v>0.47169811320754712</v>
      </c>
      <c r="E197">
        <f t="shared" si="35"/>
        <v>5.9933407325194255E-2</v>
      </c>
      <c r="F197">
        <f t="shared" si="36"/>
        <v>-0.21753607103218642</v>
      </c>
      <c r="G197">
        <v>0</v>
      </c>
      <c r="H197">
        <f t="shared" si="37"/>
        <v>0.27746947835738067</v>
      </c>
      <c r="I197">
        <f t="shared" si="38"/>
        <v>-1.1293848786315641</v>
      </c>
      <c r="J197">
        <f t="shared" si="39"/>
        <v>1.1293848786315641</v>
      </c>
      <c r="K197">
        <f t="shared" si="40"/>
        <v>0.55848155988774717</v>
      </c>
      <c r="L197">
        <f t="shared" si="41"/>
        <v>0.44151844011225283</v>
      </c>
      <c r="M197">
        <f t="shared" si="42"/>
        <v>1.7905694150420945</v>
      </c>
      <c r="N197">
        <f t="shared" si="43"/>
        <v>2.264911064067352</v>
      </c>
    </row>
    <row r="198" spans="1:14" x14ac:dyDescent="0.25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1.84</v>
      </c>
      <c r="C198" s="4">
        <f t="shared" si="33"/>
        <v>0.49019607843137253</v>
      </c>
      <c r="D198">
        <f t="shared" si="34"/>
        <v>0.54347826086956519</v>
      </c>
      <c r="E198">
        <f t="shared" si="35"/>
        <v>3.3674339300937772E-2</v>
      </c>
      <c r="F198">
        <f t="shared" si="36"/>
        <v>-0.23273657289002547</v>
      </c>
      <c r="G198">
        <v>0</v>
      </c>
      <c r="H198">
        <f t="shared" si="37"/>
        <v>0.2664109121909633</v>
      </c>
      <c r="I198">
        <f t="shared" si="38"/>
        <v>-1.0699012312772824</v>
      </c>
      <c r="J198">
        <f t="shared" si="39"/>
        <v>1.0699012312772824</v>
      </c>
      <c r="K198">
        <f t="shared" si="40"/>
        <v>0.47332857821916891</v>
      </c>
      <c r="L198">
        <f t="shared" si="41"/>
        <v>0.52667142178083093</v>
      </c>
      <c r="M198">
        <f t="shared" si="42"/>
        <v>2.1126972805283741</v>
      </c>
      <c r="N198">
        <f t="shared" si="43"/>
        <v>1.8987170342729172</v>
      </c>
    </row>
    <row r="199" spans="1:14" x14ac:dyDescent="0.25">
      <c r="A199" s="4">
        <f>IF('True_Odds_Calculator_2-way'!A200="","",'True_Odds_Calculator_2-way'!A200)</f>
        <v>1.71</v>
      </c>
      <c r="B199" s="4">
        <f>IF('True_Odds_Calculator_2-way'!B200="","",'True_Odds_Calculator_2-way'!B200)</f>
        <v>2.2000000000000002</v>
      </c>
      <c r="C199" s="4">
        <f t="shared" si="33"/>
        <v>0.58479532163742687</v>
      </c>
      <c r="D199">
        <f t="shared" si="34"/>
        <v>0.45454545454545453</v>
      </c>
      <c r="E199">
        <f t="shared" si="35"/>
        <v>3.9340776182881454E-2</v>
      </c>
      <c r="F199">
        <f t="shared" si="36"/>
        <v>-0.22647527910685805</v>
      </c>
      <c r="G199">
        <v>0</v>
      </c>
      <c r="H199">
        <f t="shared" si="37"/>
        <v>0.26581605528973945</v>
      </c>
      <c r="I199">
        <f t="shared" si="38"/>
        <v>-1.0833784750435986</v>
      </c>
      <c r="J199">
        <f t="shared" si="39"/>
        <v>1.0833784750435986</v>
      </c>
      <c r="K199">
        <f t="shared" si="40"/>
        <v>0.56522763114868146</v>
      </c>
      <c r="L199">
        <f t="shared" si="41"/>
        <v>0.43477236885131854</v>
      </c>
      <c r="M199">
        <f t="shared" si="42"/>
        <v>1.7691987172809549</v>
      </c>
      <c r="N199">
        <f t="shared" si="43"/>
        <v>2.3000541700523187</v>
      </c>
    </row>
    <row r="200" spans="1:14" x14ac:dyDescent="0.25">
      <c r="A200" s="4">
        <f>IF('True_Odds_Calculator_2-way'!A201="","",'True_Odds_Calculator_2-way'!A201)</f>
        <v>2.2000000000000002</v>
      </c>
      <c r="B200" s="4">
        <f>IF('True_Odds_Calculator_2-way'!B201="","",'True_Odds_Calculator_2-way'!B201)</f>
        <v>1.71</v>
      </c>
      <c r="C200" s="4">
        <f t="shared" si="33"/>
        <v>0.45454545454545453</v>
      </c>
      <c r="D200">
        <f t="shared" si="34"/>
        <v>0.58479532163742687</v>
      </c>
      <c r="E200">
        <f t="shared" si="35"/>
        <v>3.9340776182881454E-2</v>
      </c>
      <c r="F200">
        <f t="shared" si="36"/>
        <v>-0.22647527910685805</v>
      </c>
      <c r="G200">
        <v>0</v>
      </c>
      <c r="H200">
        <f t="shared" si="37"/>
        <v>0.26581605528973945</v>
      </c>
      <c r="I200">
        <f t="shared" si="38"/>
        <v>-1.0833784750435986</v>
      </c>
      <c r="J200">
        <f t="shared" si="39"/>
        <v>1.0833784750435986</v>
      </c>
      <c r="K200">
        <f t="shared" si="40"/>
        <v>0.43477236885131854</v>
      </c>
      <c r="L200">
        <f t="shared" si="41"/>
        <v>0.56522763114868146</v>
      </c>
      <c r="M200">
        <f t="shared" si="42"/>
        <v>2.3000541700523187</v>
      </c>
      <c r="N200">
        <f t="shared" si="43"/>
        <v>1.7691987172809549</v>
      </c>
    </row>
    <row r="201" spans="1:14" x14ac:dyDescent="0.25">
      <c r="A201" s="4">
        <f>IF('True_Odds_Calculator_2-way'!A202="","",'True_Odds_Calculator_2-way'!A202)</f>
        <v>2.08</v>
      </c>
      <c r="B201" s="4">
        <f>IF('True_Odds_Calculator_2-way'!B202="","",'True_Odds_Calculator_2-way'!B202)</f>
        <v>1.79</v>
      </c>
      <c r="C201" s="4">
        <f t="shared" si="33"/>
        <v>0.48076923076923073</v>
      </c>
      <c r="D201">
        <f t="shared" si="34"/>
        <v>0.55865921787709494</v>
      </c>
      <c r="E201">
        <f t="shared" si="35"/>
        <v>3.9428448646325664E-2</v>
      </c>
      <c r="F201">
        <f t="shared" si="36"/>
        <v>-0.22915771379458527</v>
      </c>
      <c r="G201">
        <v>0</v>
      </c>
      <c r="H201">
        <f t="shared" si="37"/>
        <v>0.26858616244091099</v>
      </c>
      <c r="I201">
        <f t="shared" si="38"/>
        <v>-1.0826163374360513</v>
      </c>
      <c r="J201">
        <f t="shared" si="39"/>
        <v>1.0826163374360513</v>
      </c>
      <c r="K201">
        <f t="shared" si="40"/>
        <v>0.46099399689806597</v>
      </c>
      <c r="L201">
        <f t="shared" si="41"/>
        <v>0.53900600310193403</v>
      </c>
      <c r="M201">
        <f t="shared" si="42"/>
        <v>2.1692256444309357</v>
      </c>
      <c r="N201">
        <f t="shared" si="43"/>
        <v>1.8552669065744805</v>
      </c>
    </row>
    <row r="202" spans="1:14" x14ac:dyDescent="0.25">
      <c r="A202" s="4">
        <f>IF('True_Odds_Calculator_2-way'!A203="","",'True_Odds_Calculator_2-way'!A203)</f>
        <v>2.1800000000000002</v>
      </c>
      <c r="B202" s="4">
        <f>IF('True_Odds_Calculator_2-way'!B203="","",'True_Odds_Calculator_2-way'!B203)</f>
        <v>1.72</v>
      </c>
      <c r="C202" s="4">
        <f t="shared" si="33"/>
        <v>0.4587155963302752</v>
      </c>
      <c r="D202">
        <f t="shared" si="34"/>
        <v>0.58139534883720934</v>
      </c>
      <c r="E202">
        <f t="shared" si="35"/>
        <v>4.0110945167484591E-2</v>
      </c>
      <c r="F202">
        <f t="shared" si="36"/>
        <v>-0.22658416897802425</v>
      </c>
      <c r="G202">
        <v>0</v>
      </c>
      <c r="H202">
        <f t="shared" si="37"/>
        <v>0.26669511414550884</v>
      </c>
      <c r="I202">
        <f t="shared" si="38"/>
        <v>-1.0849075915068656</v>
      </c>
      <c r="J202">
        <f t="shared" si="39"/>
        <v>1.0849075915068656</v>
      </c>
      <c r="K202">
        <f t="shared" si="40"/>
        <v>0.43855976031354993</v>
      </c>
      <c r="L202">
        <f t="shared" si="41"/>
        <v>0.56144023968644996</v>
      </c>
      <c r="M202">
        <f t="shared" si="42"/>
        <v>2.2801909579781015</v>
      </c>
      <c r="N202">
        <f t="shared" si="43"/>
        <v>1.7811334658849434</v>
      </c>
    </row>
    <row r="203" spans="1:14" x14ac:dyDescent="0.25">
      <c r="A203" s="4">
        <f>IF('True_Odds_Calculator_2-way'!A204="","",'True_Odds_Calculator_2-way'!A204)</f>
        <v>2.2000000000000002</v>
      </c>
      <c r="B203" s="4">
        <f>IF('True_Odds_Calculator_2-way'!B204="","",'True_Odds_Calculator_2-way'!B204)</f>
        <v>1.71</v>
      </c>
      <c r="C203" s="4">
        <f t="shared" si="33"/>
        <v>0.45454545454545453</v>
      </c>
      <c r="D203">
        <f t="shared" si="34"/>
        <v>0.58479532163742687</v>
      </c>
      <c r="E203">
        <f t="shared" si="35"/>
        <v>3.9340776182881454E-2</v>
      </c>
      <c r="F203">
        <f t="shared" si="36"/>
        <v>-0.22647527910685805</v>
      </c>
      <c r="G203">
        <v>0</v>
      </c>
      <c r="H203">
        <f t="shared" si="37"/>
        <v>0.26581605528973945</v>
      </c>
      <c r="I203">
        <f t="shared" si="38"/>
        <v>-1.0833784750435986</v>
      </c>
      <c r="J203">
        <f t="shared" si="39"/>
        <v>1.0833784750435986</v>
      </c>
      <c r="K203">
        <f t="shared" si="40"/>
        <v>0.43477236885131854</v>
      </c>
      <c r="L203">
        <f t="shared" si="41"/>
        <v>0.56522763114868146</v>
      </c>
      <c r="M203">
        <f t="shared" si="42"/>
        <v>2.3000541700523187</v>
      </c>
      <c r="N203">
        <f t="shared" si="43"/>
        <v>1.7691987172809549</v>
      </c>
    </row>
    <row r="204" spans="1:14" x14ac:dyDescent="0.25">
      <c r="A204" s="4">
        <f>IF('True_Odds_Calculator_2-way'!A205="","",'True_Odds_Calculator_2-way'!A205)</f>
        <v>1.83</v>
      </c>
      <c r="B204" s="4">
        <f>IF('True_Odds_Calculator_2-way'!B205="","",'True_Odds_Calculator_2-way'!B205)</f>
        <v>2.0499999999999998</v>
      </c>
      <c r="C204" s="4">
        <f t="shared" si="33"/>
        <v>0.54644808743169393</v>
      </c>
      <c r="D204">
        <f t="shared" si="34"/>
        <v>0.48780487804878053</v>
      </c>
      <c r="E204">
        <f t="shared" si="35"/>
        <v>3.4252965480474407E-2</v>
      </c>
      <c r="F204">
        <f t="shared" si="36"/>
        <v>-0.23230707716913246</v>
      </c>
      <c r="G204">
        <v>0</v>
      </c>
      <c r="H204">
        <f t="shared" si="37"/>
        <v>0.26656004264960681</v>
      </c>
      <c r="I204">
        <f t="shared" si="38"/>
        <v>-1.0711894933108055</v>
      </c>
      <c r="J204">
        <f t="shared" si="39"/>
        <v>1.0711894933108055</v>
      </c>
      <c r="K204">
        <f t="shared" si="40"/>
        <v>0.52935616627105819</v>
      </c>
      <c r="L204">
        <f t="shared" si="41"/>
        <v>0.47064383372894186</v>
      </c>
      <c r="M204">
        <f t="shared" si="42"/>
        <v>1.8890872794479689</v>
      </c>
      <c r="N204">
        <f t="shared" si="43"/>
        <v>2.1247489679763456</v>
      </c>
    </row>
    <row r="205" spans="1:14" x14ac:dyDescent="0.25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1.89</v>
      </c>
      <c r="C205" s="4">
        <f t="shared" si="33"/>
        <v>0.50505050505050508</v>
      </c>
      <c r="D205">
        <f t="shared" si="34"/>
        <v>0.52910052910052918</v>
      </c>
      <c r="E205">
        <f t="shared" si="35"/>
        <v>3.4151034151034265E-2</v>
      </c>
      <c r="F205">
        <f t="shared" si="36"/>
        <v>-0.23307145529367745</v>
      </c>
      <c r="G205">
        <v>0</v>
      </c>
      <c r="H205">
        <f t="shared" si="37"/>
        <v>0.26722248944471172</v>
      </c>
      <c r="I205">
        <f t="shared" si="38"/>
        <v>-1.0707595557083738</v>
      </c>
      <c r="J205">
        <f t="shared" si="39"/>
        <v>1.0707595557083738</v>
      </c>
      <c r="K205">
        <f t="shared" si="40"/>
        <v>0.48796093876492608</v>
      </c>
      <c r="L205">
        <f t="shared" si="41"/>
        <v>0.5120390612350737</v>
      </c>
      <c r="M205">
        <f t="shared" si="42"/>
        <v>2.0493443645942064</v>
      </c>
      <c r="N205">
        <f t="shared" si="43"/>
        <v>1.9529760045804527</v>
      </c>
    </row>
    <row r="206" spans="1:14" x14ac:dyDescent="0.25">
      <c r="A206" s="4">
        <f>IF('True_Odds_Calculator_2-way'!A207="","",'True_Odds_Calculator_2-way'!A207)</f>
        <v>2.19</v>
      </c>
      <c r="B206" s="4">
        <f>IF('True_Odds_Calculator_2-way'!B207="","",'True_Odds_Calculator_2-way'!B207)</f>
        <v>1.72</v>
      </c>
      <c r="C206" s="4">
        <f t="shared" si="33"/>
        <v>0.45662100456621008</v>
      </c>
      <c r="D206">
        <f t="shared" si="34"/>
        <v>0.58139534883720934</v>
      </c>
      <c r="E206">
        <f t="shared" si="35"/>
        <v>3.8016353403419467E-2</v>
      </c>
      <c r="F206">
        <f t="shared" si="36"/>
        <v>-0.22746097483274919</v>
      </c>
      <c r="G206">
        <v>0</v>
      </c>
      <c r="H206">
        <f t="shared" si="37"/>
        <v>0.26547732823616865</v>
      </c>
      <c r="I206">
        <f t="shared" si="38"/>
        <v>-1.0803395392536077</v>
      </c>
      <c r="J206">
        <f t="shared" si="39"/>
        <v>1.0803395392536077</v>
      </c>
      <c r="K206">
        <f t="shared" si="40"/>
        <v>0.43752110049466114</v>
      </c>
      <c r="L206">
        <f t="shared" si="41"/>
        <v>0.5624788995053388</v>
      </c>
      <c r="M206">
        <f t="shared" si="42"/>
        <v>2.2856040517117928</v>
      </c>
      <c r="N206">
        <f t="shared" si="43"/>
        <v>1.7778444682625973</v>
      </c>
    </row>
    <row r="207" spans="1:14" x14ac:dyDescent="0.25">
      <c r="A207" s="4">
        <f>IF('True_Odds_Calculator_2-way'!A208="","",'True_Odds_Calculator_2-way'!A208)</f>
        <v>2.23</v>
      </c>
      <c r="B207" s="4">
        <f>IF('True_Odds_Calculator_2-way'!B208="","",'True_Odds_Calculator_2-way'!B208)</f>
        <v>1.69</v>
      </c>
      <c r="C207" s="4">
        <f t="shared" si="33"/>
        <v>0.44843049327354262</v>
      </c>
      <c r="D207">
        <f t="shared" si="34"/>
        <v>0.59171597633136097</v>
      </c>
      <c r="E207">
        <f t="shared" si="35"/>
        <v>4.0146469604903645E-2</v>
      </c>
      <c r="F207">
        <f t="shared" si="36"/>
        <v>-0.2251970175392044</v>
      </c>
      <c r="G207">
        <v>0</v>
      </c>
      <c r="H207">
        <f t="shared" si="37"/>
        <v>0.26534348714410805</v>
      </c>
      <c r="I207">
        <f t="shared" si="38"/>
        <v>-1.0854826817097272</v>
      </c>
      <c r="J207">
        <f t="shared" si="39"/>
        <v>1.0854826817097272</v>
      </c>
      <c r="K207">
        <f t="shared" si="40"/>
        <v>0.42823917030934305</v>
      </c>
      <c r="L207">
        <f t="shared" si="41"/>
        <v>0.571760829690657</v>
      </c>
      <c r="M207">
        <f t="shared" si="42"/>
        <v>2.3351436985029639</v>
      </c>
      <c r="N207">
        <f t="shared" si="43"/>
        <v>1.7489830503797115</v>
      </c>
    </row>
    <row r="208" spans="1:14" x14ac:dyDescent="0.25">
      <c r="A208" s="4">
        <f>IF('True_Odds_Calculator_2-way'!A209="","",'True_Odds_Calculator_2-way'!A209)</f>
        <v>2.4900000000000002</v>
      </c>
      <c r="B208" s="4">
        <f>IF('True_Odds_Calculator_2-way'!B209="","",'True_Odds_Calculator_2-way'!B209)</f>
        <v>1.57</v>
      </c>
      <c r="C208" s="4">
        <f t="shared" si="33"/>
        <v>0.40160642570281119</v>
      </c>
      <c r="D208">
        <f t="shared" si="34"/>
        <v>0.63694267515923564</v>
      </c>
      <c r="E208">
        <f t="shared" si="35"/>
        <v>3.8549100862046881E-2</v>
      </c>
      <c r="F208">
        <f t="shared" si="36"/>
        <v>-0.21725117028624052</v>
      </c>
      <c r="G208">
        <v>0</v>
      </c>
      <c r="H208">
        <f t="shared" si="37"/>
        <v>0.25580027114828735</v>
      </c>
      <c r="I208">
        <f t="shared" si="38"/>
        <v>-1.0850991866680071</v>
      </c>
      <c r="J208">
        <f t="shared" si="39"/>
        <v>1.0850991866680071</v>
      </c>
      <c r="K208">
        <f t="shared" si="40"/>
        <v>0.38214645569254196</v>
      </c>
      <c r="L208">
        <f t="shared" si="41"/>
        <v>0.61785354430745798</v>
      </c>
      <c r="M208">
        <f t="shared" si="42"/>
        <v>2.6167977881353308</v>
      </c>
      <c r="N208">
        <f t="shared" si="43"/>
        <v>1.6185065364007643</v>
      </c>
    </row>
    <row r="209" spans="1:14" x14ac:dyDescent="0.25">
      <c r="A209" s="4">
        <f>IF('True_Odds_Calculator_2-way'!A210="","",'True_Odds_Calculator_2-way'!A210)</f>
        <v>2.17</v>
      </c>
      <c r="B209" s="4">
        <f>IF('True_Odds_Calculator_2-way'!B210="","",'True_Odds_Calculator_2-way'!B210)</f>
        <v>1.74</v>
      </c>
      <c r="C209" s="4">
        <f t="shared" si="33"/>
        <v>0.46082949308755761</v>
      </c>
      <c r="D209">
        <f t="shared" si="34"/>
        <v>0.57471264367816088</v>
      </c>
      <c r="E209">
        <f t="shared" si="35"/>
        <v>3.5542136765718491E-2</v>
      </c>
      <c r="F209">
        <f t="shared" si="36"/>
        <v>-0.22930239949149844</v>
      </c>
      <c r="G209">
        <v>0</v>
      </c>
      <c r="H209">
        <f t="shared" si="37"/>
        <v>0.26484453625721699</v>
      </c>
      <c r="I209">
        <f t="shared" si="38"/>
        <v>-1.0747098003652684</v>
      </c>
      <c r="J209">
        <f t="shared" si="39"/>
        <v>1.0747098003652684</v>
      </c>
      <c r="K209">
        <f t="shared" si="40"/>
        <v>0.44298545385174265</v>
      </c>
      <c r="L209">
        <f t="shared" si="41"/>
        <v>0.55701454614825729</v>
      </c>
      <c r="M209">
        <f t="shared" si="42"/>
        <v>2.2574104664273644</v>
      </c>
      <c r="N209">
        <f t="shared" si="43"/>
        <v>1.7952852522702987</v>
      </c>
    </row>
    <row r="210" spans="1:14" x14ac:dyDescent="0.25">
      <c r="A210" s="4">
        <f>IF('True_Odds_Calculator_2-way'!A211="","",'True_Odds_Calculator_2-way'!A211)</f>
        <v>2.0699999999999998</v>
      </c>
      <c r="B210" s="4">
        <f>IF('True_Odds_Calculator_2-way'!B211="","",'True_Odds_Calculator_2-way'!B211)</f>
        <v>1.8</v>
      </c>
      <c r="C210" s="4">
        <f t="shared" si="33"/>
        <v>0.48309178743961356</v>
      </c>
      <c r="D210">
        <f t="shared" si="34"/>
        <v>0.55555555555555558</v>
      </c>
      <c r="E210">
        <f t="shared" si="35"/>
        <v>3.8647342995169254E-2</v>
      </c>
      <c r="F210">
        <f t="shared" si="36"/>
        <v>-0.22973698336017168</v>
      </c>
      <c r="G210">
        <v>0</v>
      </c>
      <c r="H210">
        <f t="shared" si="37"/>
        <v>0.26838432635534087</v>
      </c>
      <c r="I210">
        <f t="shared" si="38"/>
        <v>-1.0808442529177926</v>
      </c>
      <c r="J210">
        <f t="shared" si="39"/>
        <v>1.0808442529177926</v>
      </c>
      <c r="K210">
        <f t="shared" si="40"/>
        <v>0.46371363147270434</v>
      </c>
      <c r="L210">
        <f t="shared" si="41"/>
        <v>0.53628636852729539</v>
      </c>
      <c r="M210">
        <f t="shared" si="42"/>
        <v>2.1565033506220384</v>
      </c>
      <c r="N210">
        <f t="shared" si="43"/>
        <v>1.8646754023342345</v>
      </c>
    </row>
    <row r="211" spans="1:14" x14ac:dyDescent="0.25">
      <c r="A211" s="4">
        <f>IF('True_Odds_Calculator_2-way'!A212="","",'True_Odds_Calculator_2-way'!A212)</f>
        <v>1.89</v>
      </c>
      <c r="B211" s="4">
        <f>IF('True_Odds_Calculator_2-way'!B212="","",'True_Odds_Calculator_2-way'!B212)</f>
        <v>1.98</v>
      </c>
      <c r="C211" s="4">
        <f t="shared" si="33"/>
        <v>0.52910052910052918</v>
      </c>
      <c r="D211">
        <f t="shared" si="34"/>
        <v>0.50505050505050508</v>
      </c>
      <c r="E211">
        <f t="shared" si="35"/>
        <v>3.4151034151034265E-2</v>
      </c>
      <c r="F211">
        <f t="shared" si="36"/>
        <v>-0.23307145529367745</v>
      </c>
      <c r="G211">
        <v>0</v>
      </c>
      <c r="H211">
        <f t="shared" si="37"/>
        <v>0.26722248944471172</v>
      </c>
      <c r="I211">
        <f t="shared" si="38"/>
        <v>-1.0707595557083738</v>
      </c>
      <c r="J211">
        <f t="shared" si="39"/>
        <v>1.0707595557083738</v>
      </c>
      <c r="K211">
        <f t="shared" si="40"/>
        <v>0.5120390612350737</v>
      </c>
      <c r="L211">
        <f t="shared" si="41"/>
        <v>0.48796093876492608</v>
      </c>
      <c r="M211">
        <f t="shared" si="42"/>
        <v>1.9529760045804527</v>
      </c>
      <c r="N211">
        <f t="shared" si="43"/>
        <v>2.0493443645942064</v>
      </c>
    </row>
    <row r="212" spans="1:14" x14ac:dyDescent="0.25">
      <c r="A212" s="4">
        <f>IF('True_Odds_Calculator_2-way'!A213="","",'True_Odds_Calculator_2-way'!A213)</f>
        <v>2.38</v>
      </c>
      <c r="B212" s="4">
        <f>IF('True_Odds_Calculator_2-way'!B213="","",'True_Odds_Calculator_2-way'!B213)</f>
        <v>1.62</v>
      </c>
      <c r="C212" s="4">
        <f t="shared" si="33"/>
        <v>0.42016806722689076</v>
      </c>
      <c r="D212">
        <f t="shared" si="34"/>
        <v>0.61728395061728392</v>
      </c>
      <c r="E212">
        <f t="shared" si="35"/>
        <v>3.7452017844174623E-2</v>
      </c>
      <c r="F212">
        <f t="shared" si="36"/>
        <v>-0.22191098661686903</v>
      </c>
      <c r="G212">
        <v>0</v>
      </c>
      <c r="H212">
        <f t="shared" si="37"/>
        <v>0.25936300446104366</v>
      </c>
      <c r="I212">
        <f t="shared" si="38"/>
        <v>-1.0810968751610261</v>
      </c>
      <c r="J212">
        <f t="shared" si="39"/>
        <v>1.0810968751610261</v>
      </c>
      <c r="K212">
        <f t="shared" si="40"/>
        <v>0.4012980084049661</v>
      </c>
      <c r="L212">
        <f t="shared" si="41"/>
        <v>0.59870199159503401</v>
      </c>
      <c r="M212">
        <f t="shared" si="42"/>
        <v>2.4919136877222163</v>
      </c>
      <c r="N212">
        <f t="shared" si="43"/>
        <v>1.6702800625998362</v>
      </c>
    </row>
    <row r="213" spans="1:14" x14ac:dyDescent="0.25">
      <c r="A213" s="4">
        <f>IF('True_Odds_Calculator_2-way'!A214="","",'True_Odds_Calculator_2-way'!A214)</f>
        <v>1.74</v>
      </c>
      <c r="B213" s="4">
        <f>IF('True_Odds_Calculator_2-way'!B214="","",'True_Odds_Calculator_2-way'!B214)</f>
        <v>2.16</v>
      </c>
      <c r="C213" s="4">
        <f t="shared" si="33"/>
        <v>0.57471264367816088</v>
      </c>
      <c r="D213">
        <f t="shared" si="34"/>
        <v>0.46296296296296291</v>
      </c>
      <c r="E213">
        <f t="shared" si="35"/>
        <v>3.7675606641123682E-2</v>
      </c>
      <c r="F213">
        <f t="shared" si="36"/>
        <v>-0.22839506172839519</v>
      </c>
      <c r="G213">
        <v>0</v>
      </c>
      <c r="H213">
        <f t="shared" si="37"/>
        <v>0.26607066836951887</v>
      </c>
      <c r="I213">
        <f t="shared" si="38"/>
        <v>-1.0793322294408634</v>
      </c>
      <c r="J213">
        <f t="shared" si="39"/>
        <v>1.0793322294408634</v>
      </c>
      <c r="K213">
        <f t="shared" si="40"/>
        <v>0.55595527201895822</v>
      </c>
      <c r="L213">
        <f t="shared" si="41"/>
        <v>0.44404472798104189</v>
      </c>
      <c r="M213">
        <f t="shared" si="42"/>
        <v>1.7987058497862392</v>
      </c>
      <c r="N213">
        <f t="shared" si="43"/>
        <v>2.2520253861514017</v>
      </c>
    </row>
    <row r="214" spans="1:14" x14ac:dyDescent="0.25">
      <c r="A214" s="4">
        <f>IF('True_Odds_Calculator_2-way'!A215="","",'True_Odds_Calculator_2-way'!A215)</f>
        <v>2.2799999999999998</v>
      </c>
      <c r="B214" s="4">
        <f>IF('True_Odds_Calculator_2-way'!B215="","",'True_Odds_Calculator_2-way'!B215)</f>
        <v>1.66</v>
      </c>
      <c r="C214" s="4">
        <f t="shared" si="33"/>
        <v>0.43859649122807021</v>
      </c>
      <c r="D214">
        <f t="shared" si="34"/>
        <v>0.60240963855421692</v>
      </c>
      <c r="E214">
        <f t="shared" si="35"/>
        <v>4.1006129782287015E-2</v>
      </c>
      <c r="F214">
        <f t="shared" si="36"/>
        <v>-0.22320862396956254</v>
      </c>
      <c r="G214">
        <v>0</v>
      </c>
      <c r="H214">
        <f t="shared" si="37"/>
        <v>0.26421475375184955</v>
      </c>
      <c r="I214">
        <f t="shared" si="38"/>
        <v>-1.0879853497231113</v>
      </c>
      <c r="J214">
        <f t="shared" si="39"/>
        <v>1.0879853497231113</v>
      </c>
      <c r="K214">
        <f t="shared" si="40"/>
        <v>0.41795165071949136</v>
      </c>
      <c r="L214">
        <f t="shared" si="41"/>
        <v>0.58204834928050886</v>
      </c>
      <c r="M214">
        <f t="shared" si="42"/>
        <v>2.3926212476455824</v>
      </c>
      <c r="N214">
        <f t="shared" si="43"/>
        <v>1.7180703308172531</v>
      </c>
    </row>
    <row r="215" spans="1:14" x14ac:dyDescent="0.25">
      <c r="A215" s="4">
        <f>IF('True_Odds_Calculator_2-way'!A216="","",'True_Odds_Calculator_2-way'!A216)</f>
        <v>2.33</v>
      </c>
      <c r="B215" s="4">
        <f>IF('True_Odds_Calculator_2-way'!B216="","",'True_Odds_Calculator_2-way'!B216)</f>
        <v>1.64</v>
      </c>
      <c r="C215" s="4">
        <f t="shared" si="33"/>
        <v>0.42918454935622319</v>
      </c>
      <c r="D215">
        <f t="shared" si="34"/>
        <v>0.6097560975609756</v>
      </c>
      <c r="E215">
        <f t="shared" si="35"/>
        <v>3.8940646917198674E-2</v>
      </c>
      <c r="F215">
        <f t="shared" si="36"/>
        <v>-0.2227572490317179</v>
      </c>
      <c r="G215">
        <v>0</v>
      </c>
      <c r="H215">
        <f t="shared" si="37"/>
        <v>0.26169789594891657</v>
      </c>
      <c r="I215">
        <f t="shared" si="38"/>
        <v>-1.0838874619051497</v>
      </c>
      <c r="J215">
        <f t="shared" si="39"/>
        <v>1.0838874619051497</v>
      </c>
      <c r="K215">
        <f t="shared" si="40"/>
        <v>0.4095724747444402</v>
      </c>
      <c r="L215">
        <f t="shared" si="41"/>
        <v>0.59042752525555997</v>
      </c>
      <c r="M215">
        <f t="shared" si="42"/>
        <v>2.4415703243338491</v>
      </c>
      <c r="N215">
        <f t="shared" si="43"/>
        <v>1.6936879756192957</v>
      </c>
    </row>
    <row r="216" spans="1:14" x14ac:dyDescent="0.25">
      <c r="A216" s="4">
        <f>IF('True_Odds_Calculator_2-way'!A217="","",'True_Odds_Calculator_2-way'!A217)</f>
        <v>2.35</v>
      </c>
      <c r="B216" s="4">
        <f>IF('True_Odds_Calculator_2-way'!B217="","",'True_Odds_Calculator_2-way'!B217)</f>
        <v>1.63</v>
      </c>
      <c r="C216" s="4">
        <f t="shared" si="33"/>
        <v>0.42553191489361702</v>
      </c>
      <c r="D216">
        <f t="shared" si="34"/>
        <v>0.61349693251533743</v>
      </c>
      <c r="E216">
        <f t="shared" si="35"/>
        <v>3.9028847408954404E-2</v>
      </c>
      <c r="F216">
        <f t="shared" si="36"/>
        <v>-0.22203367706565724</v>
      </c>
      <c r="G216">
        <v>0</v>
      </c>
      <c r="H216">
        <f t="shared" si="37"/>
        <v>0.2610625244746117</v>
      </c>
      <c r="I216">
        <f t="shared" si="38"/>
        <v>-1.0843334143872592</v>
      </c>
      <c r="J216">
        <f t="shared" si="39"/>
        <v>1.0843334143872592</v>
      </c>
      <c r="K216">
        <f t="shared" si="40"/>
        <v>0.4058688457449498</v>
      </c>
      <c r="L216">
        <f t="shared" si="41"/>
        <v>0.59413115425505014</v>
      </c>
      <c r="M216">
        <f t="shared" si="42"/>
        <v>2.4638501094227996</v>
      </c>
      <c r="N216">
        <f t="shared" si="43"/>
        <v>1.6831300510639733</v>
      </c>
    </row>
    <row r="217" spans="1:14" x14ac:dyDescent="0.25">
      <c r="A217" s="4">
        <f>IF('True_Odds_Calculator_2-way'!A218="","",'True_Odds_Calculator_2-way'!A218)</f>
        <v>2.06</v>
      </c>
      <c r="B217" s="4">
        <f>IF('True_Odds_Calculator_2-way'!B218="","",'True_Odds_Calculator_2-way'!B218)</f>
        <v>1.76</v>
      </c>
      <c r="C217" s="4">
        <f t="shared" si="33"/>
        <v>0.4854368932038835</v>
      </c>
      <c r="D217">
        <f t="shared" si="34"/>
        <v>0.56818181818181823</v>
      </c>
      <c r="E217">
        <f t="shared" si="35"/>
        <v>5.3618711385701623E-2</v>
      </c>
      <c r="F217">
        <f t="shared" si="36"/>
        <v>-0.222197705207414</v>
      </c>
      <c r="G217">
        <v>0</v>
      </c>
      <c r="H217">
        <f t="shared" si="37"/>
        <v>0.27581641659311568</v>
      </c>
      <c r="I217">
        <f t="shared" si="38"/>
        <v>-1.1141412945539659</v>
      </c>
      <c r="J217">
        <f t="shared" si="39"/>
        <v>1.1141412945539659</v>
      </c>
      <c r="K217">
        <f t="shared" si="40"/>
        <v>0.45850742297558345</v>
      </c>
      <c r="L217">
        <f t="shared" si="41"/>
        <v>0.54149257702441678</v>
      </c>
      <c r="M217">
        <f t="shared" si="42"/>
        <v>2.1809897722272038</v>
      </c>
      <c r="N217">
        <f t="shared" si="43"/>
        <v>1.8467473838610133</v>
      </c>
    </row>
    <row r="218" spans="1:14" x14ac:dyDescent="0.25">
      <c r="A218" s="4">
        <f>IF('True_Odds_Calculator_2-way'!A219="","",'True_Odds_Calculator_2-way'!A219)</f>
        <v>1.91</v>
      </c>
      <c r="B218" s="4">
        <f>IF('True_Odds_Calculator_2-way'!B219="","",'True_Odds_Calculator_2-way'!B219)</f>
        <v>1.93</v>
      </c>
      <c r="C218" s="4">
        <f t="shared" si="33"/>
        <v>0.52356020942408377</v>
      </c>
      <c r="D218">
        <f t="shared" si="34"/>
        <v>0.5181347150259068</v>
      </c>
      <c r="E218">
        <f t="shared" si="35"/>
        <v>4.1694924449990456E-2</v>
      </c>
      <c r="F218">
        <f t="shared" si="36"/>
        <v>-0.2295797954588612</v>
      </c>
      <c r="G218">
        <v>0</v>
      </c>
      <c r="H218">
        <f t="shared" si="37"/>
        <v>0.27127471990885171</v>
      </c>
      <c r="I218">
        <f t="shared" si="38"/>
        <v>-1.0870207379990005</v>
      </c>
      <c r="J218">
        <f t="shared" si="39"/>
        <v>1.0870207379990005</v>
      </c>
      <c r="K218">
        <f t="shared" si="40"/>
        <v>0.50271747157230162</v>
      </c>
      <c r="L218">
        <f t="shared" si="41"/>
        <v>0.49728252842769838</v>
      </c>
      <c r="M218">
        <f t="shared" si="42"/>
        <v>1.9891888715790902</v>
      </c>
      <c r="N218">
        <f t="shared" si="43"/>
        <v>2.0109292863390706</v>
      </c>
    </row>
    <row r="219" spans="1:14" x14ac:dyDescent="0.25">
      <c r="A219" s="4">
        <f>IF('True_Odds_Calculator_2-way'!A220="","",'True_Odds_Calculator_2-way'!A220)</f>
        <v>2.12</v>
      </c>
      <c r="B219" s="4">
        <f>IF('True_Odds_Calculator_2-way'!B220="","",'True_Odds_Calculator_2-way'!B220)</f>
        <v>1.72</v>
      </c>
      <c r="C219" s="4">
        <f t="shared" si="33"/>
        <v>0.47169811320754712</v>
      </c>
      <c r="D219">
        <f t="shared" si="34"/>
        <v>0.58139534883720934</v>
      </c>
      <c r="E219">
        <f t="shared" si="35"/>
        <v>5.3093462044756512E-2</v>
      </c>
      <c r="F219">
        <f t="shared" si="36"/>
        <v>-0.22114962702939889</v>
      </c>
      <c r="G219">
        <v>0</v>
      </c>
      <c r="H219">
        <f t="shared" si="37"/>
        <v>0.27424308907415534</v>
      </c>
      <c r="I219">
        <f t="shared" si="38"/>
        <v>-1.1135885079684349</v>
      </c>
      <c r="J219">
        <f t="shared" si="39"/>
        <v>1.1135885079684349</v>
      </c>
      <c r="K219">
        <f t="shared" si="40"/>
        <v>0.44499443206436479</v>
      </c>
      <c r="L219">
        <f t="shared" si="41"/>
        <v>0.55500556793563516</v>
      </c>
      <c r="M219">
        <f t="shared" si="42"/>
        <v>2.2472191289246473</v>
      </c>
      <c r="N219">
        <f t="shared" si="43"/>
        <v>1.8017837257372731</v>
      </c>
    </row>
    <row r="220" spans="1:14" x14ac:dyDescent="0.25">
      <c r="A220" s="4">
        <f>IF('True_Odds_Calculator_2-way'!A221="","",'True_Odds_Calculator_2-way'!A221)</f>
        <v>2.08</v>
      </c>
      <c r="B220" s="4">
        <f>IF('True_Odds_Calculator_2-way'!B221="","",'True_Odds_Calculator_2-way'!B221)</f>
        <v>1.76</v>
      </c>
      <c r="C220" s="4">
        <f t="shared" si="33"/>
        <v>0.48076923076923073</v>
      </c>
      <c r="D220">
        <f t="shared" si="34"/>
        <v>0.56818181818181823</v>
      </c>
      <c r="E220">
        <f t="shared" si="35"/>
        <v>4.8951048951048959E-2</v>
      </c>
      <c r="F220">
        <f t="shared" si="36"/>
        <v>-0.22421328671328666</v>
      </c>
      <c r="G220">
        <v>0</v>
      </c>
      <c r="H220">
        <f t="shared" si="37"/>
        <v>0.27316433566433568</v>
      </c>
      <c r="I220">
        <f t="shared" si="38"/>
        <v>-1.1037769642208699</v>
      </c>
      <c r="J220">
        <f t="shared" si="39"/>
        <v>1.1037769642208699</v>
      </c>
      <c r="K220">
        <f t="shared" si="40"/>
        <v>0.45618791322653113</v>
      </c>
      <c r="L220">
        <f t="shared" si="41"/>
        <v>0.54381208677346893</v>
      </c>
      <c r="M220">
        <f t="shared" si="42"/>
        <v>2.1920791213585393</v>
      </c>
      <c r="N220">
        <f t="shared" si="43"/>
        <v>1.838870492807861</v>
      </c>
    </row>
    <row r="221" spans="1:14" x14ac:dyDescent="0.25">
      <c r="A221" s="4">
        <f>IF('True_Odds_Calculator_2-way'!A222="","",'True_Odds_Calculator_2-way'!A222)</f>
        <v>1.78</v>
      </c>
      <c r="B221" s="4">
        <f>IF('True_Odds_Calculator_2-way'!B222="","",'True_Odds_Calculator_2-way'!B222)</f>
        <v>2.04</v>
      </c>
      <c r="C221" s="4">
        <f t="shared" si="33"/>
        <v>0.5617977528089888</v>
      </c>
      <c r="D221">
        <f t="shared" si="34"/>
        <v>0.49019607843137253</v>
      </c>
      <c r="E221">
        <f t="shared" si="35"/>
        <v>5.1993831240361388E-2</v>
      </c>
      <c r="F221">
        <f t="shared" si="36"/>
        <v>-0.22339722405816254</v>
      </c>
      <c r="G221">
        <v>0</v>
      </c>
      <c r="H221">
        <f t="shared" si="37"/>
        <v>0.27539105529852392</v>
      </c>
      <c r="I221">
        <f t="shared" si="38"/>
        <v>-1.1102889792108188</v>
      </c>
      <c r="J221">
        <f t="shared" si="39"/>
        <v>1.1102889792108188</v>
      </c>
      <c r="K221">
        <f t="shared" si="40"/>
        <v>0.53589838486224539</v>
      </c>
      <c r="L221">
        <f t="shared" si="41"/>
        <v>0.4641016151377545</v>
      </c>
      <c r="M221">
        <f t="shared" si="42"/>
        <v>1.8660254037844388</v>
      </c>
      <c r="N221">
        <f t="shared" si="43"/>
        <v>2.1547005383792519</v>
      </c>
    </row>
    <row r="222" spans="1:14" x14ac:dyDescent="0.25">
      <c r="A222" s="4">
        <f>IF('True_Odds_Calculator_2-way'!A223="","",'True_Odds_Calculator_2-way'!A223)</f>
        <v>1.76</v>
      </c>
      <c r="B222" s="4">
        <f>IF('True_Odds_Calculator_2-way'!B223="","",'True_Odds_Calculator_2-way'!B223)</f>
        <v>2.0699999999999998</v>
      </c>
      <c r="C222" s="4">
        <f t="shared" si="33"/>
        <v>0.56818181818181823</v>
      </c>
      <c r="D222">
        <f t="shared" si="34"/>
        <v>0.48309178743961356</v>
      </c>
      <c r="E222">
        <f t="shared" si="35"/>
        <v>5.1273605621431795E-2</v>
      </c>
      <c r="F222">
        <f t="shared" si="36"/>
        <v>-0.22321036451471232</v>
      </c>
      <c r="G222">
        <v>0</v>
      </c>
      <c r="H222">
        <f t="shared" si="37"/>
        <v>0.27448397013614412</v>
      </c>
      <c r="I222">
        <f t="shared" si="38"/>
        <v>-1.1089228054693063</v>
      </c>
      <c r="J222">
        <f t="shared" si="39"/>
        <v>1.1089228054693063</v>
      </c>
      <c r="K222">
        <f t="shared" si="40"/>
        <v>0.54265798255600095</v>
      </c>
      <c r="L222">
        <f t="shared" si="41"/>
        <v>0.45734201744399888</v>
      </c>
      <c r="M222">
        <f t="shared" si="42"/>
        <v>1.8427813321566728</v>
      </c>
      <c r="N222">
        <f t="shared" si="43"/>
        <v>2.1865474018521578</v>
      </c>
    </row>
    <row r="223" spans="1:14" x14ac:dyDescent="0.25">
      <c r="A223" s="4">
        <f>IF('True_Odds_Calculator_2-way'!A224="","",'True_Odds_Calculator_2-way'!A224)</f>
        <v>1.66</v>
      </c>
      <c r="B223" s="4">
        <f>IF('True_Odds_Calculator_2-way'!B224="","",'True_Odds_Calculator_2-way'!B224)</f>
        <v>2.2200000000000002</v>
      </c>
      <c r="C223" s="4">
        <f t="shared" si="33"/>
        <v>0.60240963855421692</v>
      </c>
      <c r="D223">
        <f t="shared" si="34"/>
        <v>0.4504504504504504</v>
      </c>
      <c r="E223">
        <f t="shared" si="35"/>
        <v>5.2860089004667321E-2</v>
      </c>
      <c r="F223">
        <f t="shared" si="36"/>
        <v>-0.21849560403777268</v>
      </c>
      <c r="G223">
        <v>0</v>
      </c>
      <c r="H223">
        <f t="shared" si="37"/>
        <v>0.27135569304244</v>
      </c>
      <c r="I223">
        <f t="shared" si="38"/>
        <v>-1.114417996729983</v>
      </c>
      <c r="J223">
        <f t="shared" si="39"/>
        <v>1.114417996729983</v>
      </c>
      <c r="K223">
        <f t="shared" si="40"/>
        <v>0.57619755184467469</v>
      </c>
      <c r="L223">
        <f t="shared" si="41"/>
        <v>0.42380244815532536</v>
      </c>
      <c r="M223">
        <f t="shared" si="42"/>
        <v>1.7355158778417885</v>
      </c>
      <c r="N223">
        <f t="shared" si="43"/>
        <v>2.3595899560105793</v>
      </c>
    </row>
    <row r="224" spans="1:14" x14ac:dyDescent="0.25">
      <c r="A224" s="4">
        <f>IF('True_Odds_Calculator_2-way'!A225="","",'True_Odds_Calculator_2-way'!A225)</f>
        <v>1.81</v>
      </c>
      <c r="B224" s="4">
        <f>IF('True_Odds_Calculator_2-way'!B225="","",'True_Odds_Calculator_2-way'!B225)</f>
        <v>2.02</v>
      </c>
      <c r="C224" s="4">
        <f t="shared" si="33"/>
        <v>0.5524861878453039</v>
      </c>
      <c r="D224">
        <f t="shared" si="34"/>
        <v>0.49504950495049505</v>
      </c>
      <c r="E224">
        <f t="shared" si="35"/>
        <v>4.7535692795798834E-2</v>
      </c>
      <c r="F224">
        <f t="shared" si="36"/>
        <v>-0.22597232098900499</v>
      </c>
      <c r="G224">
        <v>0</v>
      </c>
      <c r="H224">
        <f t="shared" si="37"/>
        <v>0.27350801378480388</v>
      </c>
      <c r="I224">
        <f t="shared" si="38"/>
        <v>-1.1001639366407492</v>
      </c>
      <c r="J224">
        <f t="shared" si="39"/>
        <v>1.1001639366407492</v>
      </c>
      <c r="K224">
        <f t="shared" si="40"/>
        <v>0.52878359784482387</v>
      </c>
      <c r="L224">
        <f t="shared" si="41"/>
        <v>0.47121640215517624</v>
      </c>
      <c r="M224">
        <f t="shared" si="42"/>
        <v>1.8911327886790064</v>
      </c>
      <c r="N224">
        <f t="shared" si="43"/>
        <v>2.1221672153735645</v>
      </c>
    </row>
    <row r="225" spans="1:14" x14ac:dyDescent="0.25">
      <c r="A225" s="4">
        <f>IF('True_Odds_Calculator_2-way'!A226="","",'True_Odds_Calculator_2-way'!A226)</f>
        <v>2.75</v>
      </c>
      <c r="B225" s="4">
        <f>IF('True_Odds_Calculator_2-way'!B226="","",'True_Odds_Calculator_2-way'!B226)</f>
        <v>1.48</v>
      </c>
      <c r="C225" s="4">
        <f t="shared" si="33"/>
        <v>0.36363636363636365</v>
      </c>
      <c r="D225">
        <f t="shared" si="34"/>
        <v>0.67567567567567566</v>
      </c>
      <c r="E225">
        <f t="shared" si="35"/>
        <v>3.9312039312039193E-2</v>
      </c>
      <c r="F225">
        <f t="shared" si="36"/>
        <v>-0.20638820638820654</v>
      </c>
      <c r="G225">
        <v>0</v>
      </c>
      <c r="H225">
        <f t="shared" si="37"/>
        <v>0.24570024570024571</v>
      </c>
      <c r="I225">
        <f t="shared" si="38"/>
        <v>-1.0910894511799616</v>
      </c>
      <c r="J225">
        <f t="shared" si="39"/>
        <v>1.0910894511799616</v>
      </c>
      <c r="K225">
        <f t="shared" si="40"/>
        <v>0.34371270786706143</v>
      </c>
      <c r="L225">
        <f t="shared" si="41"/>
        <v>0.65628729213293868</v>
      </c>
      <c r="M225">
        <f t="shared" si="42"/>
        <v>2.9094065395649333</v>
      </c>
      <c r="N225">
        <f t="shared" si="43"/>
        <v>1.5237229365663816</v>
      </c>
    </row>
    <row r="226" spans="1:14" x14ac:dyDescent="0.25">
      <c r="A226" s="4">
        <f>IF('True_Odds_Calculator_2-way'!A227="","",'True_Odds_Calculator_2-way'!A227)</f>
        <v>2.4300000000000002</v>
      </c>
      <c r="B226" s="4">
        <f>IF('True_Odds_Calculator_2-way'!B227="","",'True_Odds_Calculator_2-way'!B227)</f>
        <v>1.6</v>
      </c>
      <c r="C226" s="4">
        <f t="shared" si="33"/>
        <v>0.41152263374485593</v>
      </c>
      <c r="D226">
        <f t="shared" si="34"/>
        <v>0.625</v>
      </c>
      <c r="E226">
        <f t="shared" si="35"/>
        <v>3.652263374485587E-2</v>
      </c>
      <c r="F226">
        <f t="shared" si="36"/>
        <v>-0.2206790123456791</v>
      </c>
      <c r="G226">
        <v>0</v>
      </c>
      <c r="H226">
        <f t="shared" si="37"/>
        <v>0.25720164609053497</v>
      </c>
      <c r="I226">
        <f t="shared" si="38"/>
        <v>-1.0795837927188259</v>
      </c>
      <c r="J226">
        <f t="shared" si="39"/>
        <v>1.0795837927188259</v>
      </c>
      <c r="K226">
        <f t="shared" si="40"/>
        <v>0.39311192066596734</v>
      </c>
      <c r="L226">
        <f t="shared" si="41"/>
        <v>0.60688807933403277</v>
      </c>
      <c r="M226">
        <f t="shared" si="42"/>
        <v>2.5438048235879216</v>
      </c>
      <c r="N226">
        <f t="shared" si="43"/>
        <v>1.6477502756312954</v>
      </c>
    </row>
    <row r="227" spans="1:14" x14ac:dyDescent="0.25">
      <c r="A227" s="4">
        <f>IF('True_Odds_Calculator_2-way'!A228="","",'True_Odds_Calculator_2-way'!A228)</f>
        <v>1.91</v>
      </c>
      <c r="B227" s="4">
        <f>IF('True_Odds_Calculator_2-way'!B228="","",'True_Odds_Calculator_2-way'!B228)</f>
        <v>1.96</v>
      </c>
      <c r="C227" s="4">
        <f t="shared" si="33"/>
        <v>0.52356020942408377</v>
      </c>
      <c r="D227">
        <f t="shared" si="34"/>
        <v>0.51020408163265307</v>
      </c>
      <c r="E227">
        <f t="shared" si="35"/>
        <v>3.3764291056736839E-2</v>
      </c>
      <c r="F227">
        <f t="shared" si="36"/>
        <v>-0.23335826477187727</v>
      </c>
      <c r="G227">
        <v>0</v>
      </c>
      <c r="H227">
        <f t="shared" si="37"/>
        <v>0.26712255582861416</v>
      </c>
      <c r="I227">
        <f t="shared" si="38"/>
        <v>-1.0699012312772824</v>
      </c>
      <c r="J227">
        <f t="shared" si="39"/>
        <v>1.0699012312772824</v>
      </c>
      <c r="K227">
        <f t="shared" si="40"/>
        <v>0.50668568712332396</v>
      </c>
      <c r="L227">
        <f t="shared" si="41"/>
        <v>0.49331431287667615</v>
      </c>
      <c r="M227">
        <f t="shared" si="42"/>
        <v>1.9736101204623264</v>
      </c>
      <c r="N227">
        <f t="shared" si="43"/>
        <v>2.0271051820261912</v>
      </c>
    </row>
    <row r="228" spans="1:14" x14ac:dyDescent="0.25">
      <c r="A228" s="4">
        <f>IF('True_Odds_Calculator_2-way'!A229="","",'True_Odds_Calculator_2-way'!A229)</f>
        <v>1.96</v>
      </c>
      <c r="B228" s="4">
        <f>IF('True_Odds_Calculator_2-way'!B229="","",'True_Odds_Calculator_2-way'!B229)</f>
        <v>1.91</v>
      </c>
      <c r="C228" s="4">
        <f t="shared" si="33"/>
        <v>0.51020408163265307</v>
      </c>
      <c r="D228">
        <f t="shared" si="34"/>
        <v>0.52356020942408377</v>
      </c>
      <c r="E228">
        <f t="shared" si="35"/>
        <v>3.3764291056736839E-2</v>
      </c>
      <c r="F228">
        <f t="shared" si="36"/>
        <v>-0.23335826477187727</v>
      </c>
      <c r="G228">
        <v>0</v>
      </c>
      <c r="H228">
        <f t="shared" si="37"/>
        <v>0.26712255582861416</v>
      </c>
      <c r="I228">
        <f t="shared" si="38"/>
        <v>-1.0699012312772824</v>
      </c>
      <c r="J228">
        <f t="shared" si="39"/>
        <v>1.0699012312772824</v>
      </c>
      <c r="K228">
        <f t="shared" si="40"/>
        <v>0.49331431287667615</v>
      </c>
      <c r="L228">
        <f t="shared" si="41"/>
        <v>0.50668568712332396</v>
      </c>
      <c r="M228">
        <f t="shared" si="42"/>
        <v>2.0271051820261912</v>
      </c>
      <c r="N228">
        <f t="shared" si="43"/>
        <v>1.9736101204623264</v>
      </c>
    </row>
    <row r="229" spans="1:14" x14ac:dyDescent="0.25">
      <c r="A229" s="4">
        <f>IF('True_Odds_Calculator_2-way'!A230="","",'True_Odds_Calculator_2-way'!A230)</f>
        <v>2.61</v>
      </c>
      <c r="B229" s="4">
        <f>IF('True_Odds_Calculator_2-way'!B230="","",'True_Odds_Calculator_2-way'!B230)</f>
        <v>1.53</v>
      </c>
      <c r="C229" s="4">
        <f t="shared" si="33"/>
        <v>0.38314176245210729</v>
      </c>
      <c r="D229">
        <f t="shared" si="34"/>
        <v>0.65359477124183007</v>
      </c>
      <c r="E229">
        <f t="shared" si="35"/>
        <v>3.6736533693937368E-2</v>
      </c>
      <c r="F229">
        <f t="shared" si="36"/>
        <v>-0.21368291888913937</v>
      </c>
      <c r="G229">
        <v>0</v>
      </c>
      <c r="H229">
        <f t="shared" si="37"/>
        <v>0.25041945258307668</v>
      </c>
      <c r="I229">
        <f t="shared" si="38"/>
        <v>-1.0825528985483326</v>
      </c>
      <c r="J229">
        <f t="shared" si="39"/>
        <v>1.0825528985483326</v>
      </c>
      <c r="K229">
        <f t="shared" si="40"/>
        <v>0.36457628549193738</v>
      </c>
      <c r="L229">
        <f t="shared" si="41"/>
        <v>0.63542371450806256</v>
      </c>
      <c r="M229">
        <f t="shared" si="42"/>
        <v>2.7429101666628148</v>
      </c>
      <c r="N229">
        <f t="shared" si="43"/>
        <v>1.5737530362306167</v>
      </c>
    </row>
    <row r="230" spans="1:14" x14ac:dyDescent="0.25">
      <c r="A230" s="4">
        <f>IF('True_Odds_Calculator_2-way'!A231="","",'True_Odds_Calculator_2-way'!A231)</f>
        <v>2.4900000000000002</v>
      </c>
      <c r="B230" s="4">
        <f>IF('True_Odds_Calculator_2-way'!B231="","",'True_Odds_Calculator_2-way'!B231)</f>
        <v>1.57</v>
      </c>
      <c r="C230" s="4">
        <f t="shared" si="33"/>
        <v>0.40160642570281119</v>
      </c>
      <c r="D230">
        <f t="shared" si="34"/>
        <v>0.63694267515923564</v>
      </c>
      <c r="E230">
        <f t="shared" si="35"/>
        <v>3.8549100862046881E-2</v>
      </c>
      <c r="F230">
        <f t="shared" si="36"/>
        <v>-0.21725117028624052</v>
      </c>
      <c r="G230">
        <v>0</v>
      </c>
      <c r="H230">
        <f t="shared" si="37"/>
        <v>0.25580027114828735</v>
      </c>
      <c r="I230">
        <f t="shared" si="38"/>
        <v>-1.0850991866680071</v>
      </c>
      <c r="J230">
        <f t="shared" si="39"/>
        <v>1.0850991866680071</v>
      </c>
      <c r="K230">
        <f t="shared" si="40"/>
        <v>0.38214645569254196</v>
      </c>
      <c r="L230">
        <f t="shared" si="41"/>
        <v>0.61785354430745798</v>
      </c>
      <c r="M230">
        <f t="shared" si="42"/>
        <v>2.6167977881353308</v>
      </c>
      <c r="N230">
        <f t="shared" si="43"/>
        <v>1.6185065364007643</v>
      </c>
    </row>
    <row r="231" spans="1:14" x14ac:dyDescent="0.25">
      <c r="A231" s="4">
        <f>IF('True_Odds_Calculator_2-way'!A232="","",'True_Odds_Calculator_2-way'!A232)</f>
        <v>2.44</v>
      </c>
      <c r="B231" s="4">
        <f>IF('True_Odds_Calculator_2-way'!B232="","",'True_Odds_Calculator_2-way'!B232)</f>
        <v>1.59</v>
      </c>
      <c r="C231" s="4">
        <f t="shared" si="33"/>
        <v>0.4098360655737705</v>
      </c>
      <c r="D231">
        <f t="shared" si="34"/>
        <v>0.62893081761006286</v>
      </c>
      <c r="E231">
        <f t="shared" si="35"/>
        <v>3.8766883183833478E-2</v>
      </c>
      <c r="F231">
        <f t="shared" si="36"/>
        <v>-0.21899164862356935</v>
      </c>
      <c r="G231">
        <v>0</v>
      </c>
      <c r="H231">
        <f t="shared" si="37"/>
        <v>0.25775853180740282</v>
      </c>
      <c r="I231">
        <f t="shared" si="38"/>
        <v>-1.0849075915068658</v>
      </c>
      <c r="J231">
        <f t="shared" si="39"/>
        <v>1.0849075915068658</v>
      </c>
      <c r="K231">
        <f t="shared" si="40"/>
        <v>0.39027939969909758</v>
      </c>
      <c r="L231">
        <f t="shared" si="41"/>
        <v>0.60972060030090225</v>
      </c>
      <c r="M231">
        <f t="shared" si="42"/>
        <v>2.5622669317698867</v>
      </c>
      <c r="N231">
        <f t="shared" si="43"/>
        <v>1.6400954789890509</v>
      </c>
    </row>
    <row r="232" spans="1:14" x14ac:dyDescent="0.25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1.74</v>
      </c>
      <c r="C232" s="4">
        <f t="shared" si="33"/>
        <v>0.46296296296296291</v>
      </c>
      <c r="D232">
        <f t="shared" si="34"/>
        <v>0.57471264367816088</v>
      </c>
      <c r="E232">
        <f t="shared" si="35"/>
        <v>3.7675606641123682E-2</v>
      </c>
      <c r="F232">
        <f t="shared" si="36"/>
        <v>-0.22839506172839519</v>
      </c>
      <c r="G232">
        <v>0</v>
      </c>
      <c r="H232">
        <f t="shared" si="37"/>
        <v>0.26607066836951887</v>
      </c>
      <c r="I232">
        <f t="shared" si="38"/>
        <v>-1.0793322294408634</v>
      </c>
      <c r="J232">
        <f t="shared" si="39"/>
        <v>1.0793322294408634</v>
      </c>
      <c r="K232">
        <f t="shared" si="40"/>
        <v>0.44404472798104189</v>
      </c>
      <c r="L232">
        <f t="shared" si="41"/>
        <v>0.55595527201895822</v>
      </c>
      <c r="M232">
        <f t="shared" si="42"/>
        <v>2.2520253861514017</v>
      </c>
      <c r="N232">
        <f t="shared" si="43"/>
        <v>1.7987058497862392</v>
      </c>
    </row>
    <row r="233" spans="1:14" x14ac:dyDescent="0.25">
      <c r="A233" s="4">
        <f>IF('True_Odds_Calculator_2-way'!A234="","",'True_Odds_Calculator_2-way'!A234)</f>
        <v>2.36</v>
      </c>
      <c r="B233" s="4">
        <f>IF('True_Odds_Calculator_2-way'!B234="","",'True_Odds_Calculator_2-way'!B234)</f>
        <v>1.63</v>
      </c>
      <c r="C233" s="4">
        <f t="shared" si="33"/>
        <v>0.42372881355932207</v>
      </c>
      <c r="D233">
        <f t="shared" si="34"/>
        <v>0.61349693251533743</v>
      </c>
      <c r="E233">
        <f t="shared" si="35"/>
        <v>3.7225746074659449E-2</v>
      </c>
      <c r="F233">
        <f t="shared" si="36"/>
        <v>-0.2227305812623479</v>
      </c>
      <c r="G233">
        <v>0</v>
      </c>
      <c r="H233">
        <f t="shared" si="37"/>
        <v>0.25995632733700741</v>
      </c>
      <c r="I233">
        <f t="shared" si="38"/>
        <v>-1.0803395392536073</v>
      </c>
      <c r="J233">
        <f t="shared" si="39"/>
        <v>1.0803395392536073</v>
      </c>
      <c r="K233">
        <f t="shared" si="40"/>
        <v>0.40497933867464492</v>
      </c>
      <c r="L233">
        <f t="shared" si="41"/>
        <v>0.59502066132535514</v>
      </c>
      <c r="M233">
        <f t="shared" si="42"/>
        <v>2.4692617733849058</v>
      </c>
      <c r="N233">
        <f t="shared" si="43"/>
        <v>1.6806139097297725</v>
      </c>
    </row>
    <row r="234" spans="1:14" x14ac:dyDescent="0.25">
      <c r="A234" s="4">
        <f>IF('True_Odds_Calculator_2-way'!A235="","",'True_Odds_Calculator_2-way'!A235)</f>
        <v>1.78</v>
      </c>
      <c r="B234" s="4">
        <f>IF('True_Odds_Calculator_2-way'!B235="","",'True_Odds_Calculator_2-way'!B235)</f>
        <v>2.1</v>
      </c>
      <c r="C234" s="4">
        <f t="shared" si="33"/>
        <v>0.5617977528089888</v>
      </c>
      <c r="D234">
        <f t="shared" si="34"/>
        <v>0.47619047619047616</v>
      </c>
      <c r="E234">
        <f t="shared" si="35"/>
        <v>3.7988228999465079E-2</v>
      </c>
      <c r="F234">
        <f t="shared" si="36"/>
        <v>-0.2295345104333868</v>
      </c>
      <c r="G234">
        <v>0</v>
      </c>
      <c r="H234">
        <f t="shared" si="37"/>
        <v>0.26752273943285182</v>
      </c>
      <c r="I234">
        <f t="shared" si="38"/>
        <v>-1.0795837927188263</v>
      </c>
      <c r="J234">
        <f t="shared" si="39"/>
        <v>1.0795837927188263</v>
      </c>
      <c r="K234">
        <f t="shared" si="40"/>
        <v>0.54286595577264729</v>
      </c>
      <c r="L234">
        <f t="shared" si="41"/>
        <v>0.45713404422735271</v>
      </c>
      <c r="M234">
        <f t="shared" si="42"/>
        <v>1.8420753583206844</v>
      </c>
      <c r="N234">
        <f t="shared" si="43"/>
        <v>2.1875421719907089</v>
      </c>
    </row>
    <row r="235" spans="1:14" x14ac:dyDescent="0.25">
      <c r="A235" s="4">
        <f>IF('True_Odds_Calculator_2-way'!A236="","",'True_Odds_Calculator_2-way'!A236)</f>
        <v>1.83</v>
      </c>
      <c r="B235" s="4">
        <f>IF('True_Odds_Calculator_2-way'!B236="","",'True_Odds_Calculator_2-way'!B236)</f>
        <v>2.0699999999999998</v>
      </c>
      <c r="C235" s="4">
        <f t="shared" si="33"/>
        <v>0.54644808743169393</v>
      </c>
      <c r="D235">
        <f t="shared" si="34"/>
        <v>0.48309178743961356</v>
      </c>
      <c r="E235">
        <f t="shared" si="35"/>
        <v>2.9539874871307603E-2</v>
      </c>
      <c r="F235">
        <f t="shared" si="36"/>
        <v>-0.23444470842902765</v>
      </c>
      <c r="G235">
        <v>0</v>
      </c>
      <c r="H235">
        <f t="shared" si="37"/>
        <v>0.26398458330033525</v>
      </c>
      <c r="I235">
        <f t="shared" si="38"/>
        <v>-1.0611311532512866</v>
      </c>
      <c r="J235">
        <f t="shared" si="39"/>
        <v>1.0611311532512866</v>
      </c>
      <c r="K235">
        <f t="shared" si="40"/>
        <v>0.53170592832305175</v>
      </c>
      <c r="L235">
        <f t="shared" si="41"/>
        <v>0.46829407167694814</v>
      </c>
      <c r="M235">
        <f t="shared" si="42"/>
        <v>1.8807388571985679</v>
      </c>
      <c r="N235">
        <f t="shared" si="43"/>
        <v>2.1354103339788768</v>
      </c>
    </row>
    <row r="236" spans="1:14" x14ac:dyDescent="0.25">
      <c r="A236" s="4">
        <f>IF('True_Odds_Calculator_2-way'!A237="","",'True_Odds_Calculator_2-way'!A237)</f>
        <v>1.57</v>
      </c>
      <c r="B236" s="4">
        <f>IF('True_Odds_Calculator_2-way'!B237="","",'True_Odds_Calculator_2-way'!B237)</f>
        <v>2.5299999999999998</v>
      </c>
      <c r="C236" s="4">
        <f t="shared" si="33"/>
        <v>0.63694267515923564</v>
      </c>
      <c r="D236">
        <f t="shared" si="34"/>
        <v>0.39525691699604748</v>
      </c>
      <c r="E236">
        <f t="shared" si="35"/>
        <v>3.2199592155283119E-2</v>
      </c>
      <c r="F236">
        <f t="shared" si="36"/>
        <v>-0.21955640593137127</v>
      </c>
      <c r="G236">
        <v>0</v>
      </c>
      <c r="H236">
        <f t="shared" si="37"/>
        <v>0.25175599808665444</v>
      </c>
      <c r="I236">
        <f t="shared" si="38"/>
        <v>-1.0708209436720593</v>
      </c>
      <c r="J236">
        <f t="shared" si="39"/>
        <v>1.0708209436720593</v>
      </c>
      <c r="K236">
        <f t="shared" si="40"/>
        <v>0.62097609898291362</v>
      </c>
      <c r="L236">
        <f t="shared" si="41"/>
        <v>0.37902390101708633</v>
      </c>
      <c r="M236">
        <f t="shared" si="42"/>
        <v>1.610367937893074</v>
      </c>
      <c r="N236">
        <f t="shared" si="43"/>
        <v>2.6383560438182503</v>
      </c>
    </row>
    <row r="237" spans="1:14" x14ac:dyDescent="0.25">
      <c r="A237" s="4">
        <f>IF('True_Odds_Calculator_2-way'!A238="","",'True_Odds_Calculator_2-way'!A238)</f>
        <v>2.4</v>
      </c>
      <c r="B237" s="4">
        <f>IF('True_Odds_Calculator_2-way'!B238="","",'True_Odds_Calculator_2-way'!B238)</f>
        <v>1.62</v>
      </c>
      <c r="C237" s="4">
        <f t="shared" si="33"/>
        <v>0.41666666666666669</v>
      </c>
      <c r="D237">
        <f t="shared" si="34"/>
        <v>0.61728395061728392</v>
      </c>
      <c r="E237">
        <f t="shared" si="35"/>
        <v>3.3950617283950546E-2</v>
      </c>
      <c r="F237">
        <f t="shared" si="36"/>
        <v>-0.22325102880658443</v>
      </c>
      <c r="G237">
        <v>0</v>
      </c>
      <c r="H237">
        <f t="shared" si="37"/>
        <v>0.25720164609053497</v>
      </c>
      <c r="I237">
        <f t="shared" si="38"/>
        <v>-1.0733469768527295</v>
      </c>
      <c r="J237">
        <f t="shared" si="39"/>
        <v>1.0733469768527295</v>
      </c>
      <c r="K237">
        <f t="shared" si="40"/>
        <v>0.3995707383438068</v>
      </c>
      <c r="L237">
        <f t="shared" si="41"/>
        <v>0.60042926165619326</v>
      </c>
      <c r="M237">
        <f t="shared" si="42"/>
        <v>2.502685767593821</v>
      </c>
      <c r="N237">
        <f t="shared" si="43"/>
        <v>1.6654751256486924</v>
      </c>
    </row>
    <row r="238" spans="1:14" x14ac:dyDescent="0.25">
      <c r="A238" s="4">
        <f>IF('True_Odds_Calculator_2-way'!A239="","",'True_Odds_Calculator_2-way'!A239)</f>
        <v>2.23</v>
      </c>
      <c r="B238" s="4">
        <f>IF('True_Odds_Calculator_2-way'!B239="","",'True_Odds_Calculator_2-way'!B239)</f>
        <v>1.71</v>
      </c>
      <c r="C238" s="4">
        <f t="shared" si="33"/>
        <v>0.44843049327354262</v>
      </c>
      <c r="D238">
        <f t="shared" si="34"/>
        <v>0.58479532163742687</v>
      </c>
      <c r="E238">
        <f t="shared" si="35"/>
        <v>3.3225814910969431E-2</v>
      </c>
      <c r="F238">
        <f t="shared" si="36"/>
        <v>-0.22901423963496192</v>
      </c>
      <c r="G238">
        <v>0</v>
      </c>
      <c r="H238">
        <f t="shared" si="37"/>
        <v>0.26224005454593136</v>
      </c>
      <c r="I238">
        <f t="shared" si="38"/>
        <v>-1.070084984173661</v>
      </c>
      <c r="J238">
        <f t="shared" si="39"/>
        <v>1.070084984173661</v>
      </c>
      <c r="K238">
        <f t="shared" si="40"/>
        <v>0.43174080130549697</v>
      </c>
      <c r="L238">
        <f t="shared" si="41"/>
        <v>0.56825919869450314</v>
      </c>
      <c r="M238">
        <f t="shared" si="42"/>
        <v>2.3162045305336028</v>
      </c>
      <c r="N238">
        <f t="shared" si="43"/>
        <v>1.7597603387632996</v>
      </c>
    </row>
    <row r="239" spans="1:14" x14ac:dyDescent="0.25">
      <c r="A239" s="4">
        <f>IF('True_Odds_Calculator_2-way'!A240="","",'True_Odds_Calculator_2-way'!A240)</f>
        <v>2.0299999999999998</v>
      </c>
      <c r="B239" s="4">
        <f>IF('True_Odds_Calculator_2-way'!B240="","",'True_Odds_Calculator_2-way'!B240)</f>
        <v>1.86</v>
      </c>
      <c r="C239" s="4">
        <f t="shared" si="33"/>
        <v>0.49261083743842371</v>
      </c>
      <c r="D239">
        <f t="shared" si="34"/>
        <v>0.5376344086021505</v>
      </c>
      <c r="E239">
        <f t="shared" si="35"/>
        <v>3.0245246040574214E-2</v>
      </c>
      <c r="F239">
        <f t="shared" si="36"/>
        <v>-0.23459929021664283</v>
      </c>
      <c r="G239">
        <v>0</v>
      </c>
      <c r="H239">
        <f t="shared" si="37"/>
        <v>0.26484453625721704</v>
      </c>
      <c r="I239">
        <f t="shared" si="38"/>
        <v>-1.0625078858299792</v>
      </c>
      <c r="J239">
        <f t="shared" si="39"/>
        <v>1.0625078858299792</v>
      </c>
      <c r="K239">
        <f t="shared" si="40"/>
        <v>0.47746756040114985</v>
      </c>
      <c r="L239">
        <f t="shared" si="41"/>
        <v>0.5225324395988501</v>
      </c>
      <c r="M239">
        <f t="shared" si="42"/>
        <v>2.0943831224048783</v>
      </c>
      <c r="N239">
        <f t="shared" si="43"/>
        <v>1.9137567818137824</v>
      </c>
    </row>
    <row r="240" spans="1:14" x14ac:dyDescent="0.25">
      <c r="A240" s="4">
        <f>IF('True_Odds_Calculator_2-way'!A241="","",'True_Odds_Calculator_2-way'!A241)</f>
        <v>2.4500000000000002</v>
      </c>
      <c r="B240" s="4">
        <f>IF('True_Odds_Calculator_2-way'!B241="","",'True_Odds_Calculator_2-way'!B241)</f>
        <v>1.6</v>
      </c>
      <c r="C240" s="4">
        <f t="shared" si="33"/>
        <v>0.4081632653061224</v>
      </c>
      <c r="D240">
        <f t="shared" si="34"/>
        <v>0.625</v>
      </c>
      <c r="E240">
        <f t="shared" si="35"/>
        <v>3.3163265306122458E-2</v>
      </c>
      <c r="F240">
        <f t="shared" si="36"/>
        <v>-0.22193877551020402</v>
      </c>
      <c r="G240">
        <v>0</v>
      </c>
      <c r="H240">
        <f t="shared" si="37"/>
        <v>0.25510204081632648</v>
      </c>
      <c r="I240">
        <f t="shared" si="38"/>
        <v>-1.0721125348377949</v>
      </c>
      <c r="J240">
        <f t="shared" si="39"/>
        <v>1.0721125348377949</v>
      </c>
      <c r="K240">
        <f t="shared" si="40"/>
        <v>0.39145635918691934</v>
      </c>
      <c r="L240">
        <f t="shared" si="41"/>
        <v>0.60854364081308054</v>
      </c>
      <c r="M240">
        <f t="shared" si="42"/>
        <v>2.5545631755148031</v>
      </c>
      <c r="N240">
        <f t="shared" si="43"/>
        <v>1.643267520902677</v>
      </c>
    </row>
    <row r="241" spans="1:14" x14ac:dyDescent="0.25">
      <c r="A241" s="4">
        <f>IF('True_Odds_Calculator_2-way'!A242="","",'True_Odds_Calculator_2-way'!A242)</f>
        <v>2.1</v>
      </c>
      <c r="B241" s="4">
        <f>IF('True_Odds_Calculator_2-way'!B242="","",'True_Odds_Calculator_2-way'!B242)</f>
        <v>1.79</v>
      </c>
      <c r="C241" s="4">
        <f t="shared" si="33"/>
        <v>0.47619047619047616</v>
      </c>
      <c r="D241">
        <f t="shared" si="34"/>
        <v>0.55865921787709494</v>
      </c>
      <c r="E241">
        <f t="shared" si="35"/>
        <v>3.4849694067571102E-2</v>
      </c>
      <c r="F241">
        <f t="shared" si="36"/>
        <v>-0.2311785049215217</v>
      </c>
      <c r="G241">
        <v>0</v>
      </c>
      <c r="H241">
        <f t="shared" si="37"/>
        <v>0.2660281989890928</v>
      </c>
      <c r="I241">
        <f t="shared" si="38"/>
        <v>-1.072729223145815</v>
      </c>
      <c r="J241">
        <f t="shared" si="39"/>
        <v>1.072729223145815</v>
      </c>
      <c r="K241">
        <f t="shared" si="40"/>
        <v>0.4587151448829464</v>
      </c>
      <c r="L241">
        <f t="shared" si="41"/>
        <v>0.5412848551170536</v>
      </c>
      <c r="M241">
        <f t="shared" si="42"/>
        <v>2.1800021454603971</v>
      </c>
      <c r="N241">
        <f t="shared" si="43"/>
        <v>1.8474560862851939</v>
      </c>
    </row>
    <row r="242" spans="1:14" x14ac:dyDescent="0.25">
      <c r="A242" s="4">
        <f>IF('True_Odds_Calculator_2-way'!A243="","",'True_Odds_Calculator_2-way'!A243)</f>
        <v>1.85</v>
      </c>
      <c r="B242" s="4">
        <f>IF('True_Odds_Calculator_2-way'!B243="","",'True_Odds_Calculator_2-way'!B243)</f>
        <v>2.0499999999999998</v>
      </c>
      <c r="C242" s="4">
        <f t="shared" si="33"/>
        <v>0.54054054054054046</v>
      </c>
      <c r="D242">
        <f t="shared" si="34"/>
        <v>0.48780487804878053</v>
      </c>
      <c r="E242">
        <f t="shared" si="35"/>
        <v>2.8345418589321048E-2</v>
      </c>
      <c r="F242">
        <f t="shared" si="36"/>
        <v>-0.2353328938694792</v>
      </c>
      <c r="G242">
        <v>0</v>
      </c>
      <c r="H242">
        <f t="shared" si="37"/>
        <v>0.26367831245880025</v>
      </c>
      <c r="I242">
        <f t="shared" si="38"/>
        <v>-1.0585122480499263</v>
      </c>
      <c r="J242">
        <f t="shared" si="39"/>
        <v>1.0585122480499263</v>
      </c>
      <c r="K242">
        <f t="shared" si="40"/>
        <v>0.52638909307720383</v>
      </c>
      <c r="L242">
        <f t="shared" si="41"/>
        <v>0.47361090692279612</v>
      </c>
      <c r="M242">
        <f t="shared" si="42"/>
        <v>1.8997354108424378</v>
      </c>
      <c r="N242">
        <f t="shared" si="43"/>
        <v>2.1114378604524222</v>
      </c>
    </row>
    <row r="243" spans="1:14" x14ac:dyDescent="0.25">
      <c r="A243" s="4">
        <f>IF('True_Odds_Calculator_2-way'!A244="","",'True_Odds_Calculator_2-way'!A244)</f>
        <v>2.21</v>
      </c>
      <c r="B243" s="4">
        <f>IF('True_Odds_Calculator_2-way'!B244="","",'True_Odds_Calculator_2-way'!B244)</f>
        <v>1.72</v>
      </c>
      <c r="C243" s="4">
        <f t="shared" si="33"/>
        <v>0.45248868778280543</v>
      </c>
      <c r="D243">
        <f t="shared" si="34"/>
        <v>0.58139534883720934</v>
      </c>
      <c r="E243">
        <f t="shared" si="35"/>
        <v>3.3884036620014824E-2</v>
      </c>
      <c r="F243">
        <f t="shared" si="36"/>
        <v>-0.2291907818583605</v>
      </c>
      <c r="G243">
        <v>0</v>
      </c>
      <c r="H243">
        <f t="shared" si="37"/>
        <v>0.26307481847837527</v>
      </c>
      <c r="I243">
        <f t="shared" si="38"/>
        <v>-1.0713739108887084</v>
      </c>
      <c r="J243">
        <f t="shared" si="39"/>
        <v>1.0713739108887084</v>
      </c>
      <c r="K243">
        <f t="shared" si="40"/>
        <v>0.43547132891069945</v>
      </c>
      <c r="L243">
        <f t="shared" si="41"/>
        <v>0.56452867108930049</v>
      </c>
      <c r="M243">
        <f t="shared" si="42"/>
        <v>2.2963624321753371</v>
      </c>
      <c r="N243">
        <f t="shared" si="43"/>
        <v>1.7713892158398703</v>
      </c>
    </row>
    <row r="244" spans="1:14" x14ac:dyDescent="0.25">
      <c r="A244" s="4">
        <f>IF('True_Odds_Calculator_2-way'!A245="","",'True_Odds_Calculator_2-way'!A245)</f>
        <v>2.33</v>
      </c>
      <c r="B244" s="4">
        <f>IF('True_Odds_Calculator_2-way'!B245="","",'True_Odds_Calculator_2-way'!B245)</f>
        <v>1.65</v>
      </c>
      <c r="C244" s="4">
        <f t="shared" si="33"/>
        <v>0.42918454935622319</v>
      </c>
      <c r="D244">
        <f t="shared" si="34"/>
        <v>0.60606060606060608</v>
      </c>
      <c r="E244">
        <f t="shared" si="35"/>
        <v>3.5245155416829377E-2</v>
      </c>
      <c r="F244">
        <f t="shared" si="36"/>
        <v>-0.22486669267785131</v>
      </c>
      <c r="G244">
        <v>0</v>
      </c>
      <c r="H244">
        <f t="shared" si="37"/>
        <v>0.26011184809468074</v>
      </c>
      <c r="I244">
        <f t="shared" si="38"/>
        <v>-1.0755175492958089</v>
      </c>
      <c r="J244">
        <f t="shared" si="39"/>
        <v>1.0755175492958089</v>
      </c>
      <c r="K244">
        <f t="shared" si="40"/>
        <v>0.41144841377386249</v>
      </c>
      <c r="L244">
        <f t="shared" si="41"/>
        <v>0.58855158622613757</v>
      </c>
      <c r="M244">
        <f t="shared" si="42"/>
        <v>2.4304383405634256</v>
      </c>
      <c r="N244">
        <f t="shared" si="43"/>
        <v>1.6990864070422753</v>
      </c>
    </row>
    <row r="245" spans="1:14" x14ac:dyDescent="0.25">
      <c r="A245" s="4">
        <f>IF('True_Odds_Calculator_2-way'!A246="","",'True_Odds_Calculator_2-way'!A246)</f>
        <v>2.17</v>
      </c>
      <c r="B245" s="4">
        <f>IF('True_Odds_Calculator_2-way'!B246="","",'True_Odds_Calculator_2-way'!B246)</f>
        <v>1.74</v>
      </c>
      <c r="C245" s="4">
        <f t="shared" si="33"/>
        <v>0.46082949308755761</v>
      </c>
      <c r="D245">
        <f t="shared" si="34"/>
        <v>0.57471264367816088</v>
      </c>
      <c r="E245">
        <f t="shared" si="35"/>
        <v>3.5542136765718491E-2</v>
      </c>
      <c r="F245">
        <f t="shared" si="36"/>
        <v>-0.22930239949149844</v>
      </c>
      <c r="G245">
        <v>0</v>
      </c>
      <c r="H245">
        <f t="shared" si="37"/>
        <v>0.26484453625721699</v>
      </c>
      <c r="I245">
        <f t="shared" si="38"/>
        <v>-1.0747098003652684</v>
      </c>
      <c r="J245">
        <f t="shared" si="39"/>
        <v>1.0747098003652684</v>
      </c>
      <c r="K245">
        <f t="shared" si="40"/>
        <v>0.44298545385174265</v>
      </c>
      <c r="L245">
        <f t="shared" si="41"/>
        <v>0.55701454614825729</v>
      </c>
      <c r="M245">
        <f t="shared" si="42"/>
        <v>2.2574104664273644</v>
      </c>
      <c r="N245">
        <f t="shared" si="43"/>
        <v>1.7952852522702987</v>
      </c>
    </row>
    <row r="246" spans="1:14" x14ac:dyDescent="0.25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1.88</v>
      </c>
      <c r="C246" s="4">
        <f t="shared" si="33"/>
        <v>0.50505050505050508</v>
      </c>
      <c r="D246">
        <f t="shared" si="34"/>
        <v>0.53191489361702127</v>
      </c>
      <c r="E246">
        <f t="shared" si="35"/>
        <v>3.6965398667526461E-2</v>
      </c>
      <c r="F246">
        <f t="shared" si="36"/>
        <v>-0.23167848699763582</v>
      </c>
      <c r="G246">
        <v>0</v>
      </c>
      <c r="H246">
        <f t="shared" si="37"/>
        <v>0.26864388566516229</v>
      </c>
      <c r="I246">
        <f t="shared" si="38"/>
        <v>-1.0768262306348704</v>
      </c>
      <c r="J246">
        <f t="shared" si="39"/>
        <v>1.0768262306348704</v>
      </c>
      <c r="K246">
        <f t="shared" si="40"/>
        <v>0.4865494129951195</v>
      </c>
      <c r="L246">
        <f t="shared" si="41"/>
        <v>0.51345058700488033</v>
      </c>
      <c r="M246">
        <f t="shared" si="42"/>
        <v>2.0552897060221729</v>
      </c>
      <c r="N246">
        <f t="shared" si="43"/>
        <v>1.947607082958686</v>
      </c>
    </row>
    <row r="247" spans="1:14" x14ac:dyDescent="0.25">
      <c r="A247" s="4">
        <f>IF('True_Odds_Calculator_2-way'!A248="","",'True_Odds_Calculator_2-way'!A248)</f>
        <v>2.02</v>
      </c>
      <c r="B247" s="4">
        <f>IF('True_Odds_Calculator_2-way'!B248="","",'True_Odds_Calculator_2-way'!B248)</f>
        <v>1.88</v>
      </c>
      <c r="C247" s="4">
        <f t="shared" si="33"/>
        <v>0.49504950495049505</v>
      </c>
      <c r="D247">
        <f t="shared" si="34"/>
        <v>0.53191489361702127</v>
      </c>
      <c r="E247">
        <f t="shared" si="35"/>
        <v>2.6964398567516312E-2</v>
      </c>
      <c r="F247">
        <f t="shared" si="36"/>
        <v>-0.23635980619338537</v>
      </c>
      <c r="G247">
        <v>0</v>
      </c>
      <c r="H247">
        <f t="shared" si="37"/>
        <v>0.26332420476090163</v>
      </c>
      <c r="I247">
        <f t="shared" si="38"/>
        <v>-1.0555008273018724</v>
      </c>
      <c r="J247">
        <f t="shared" si="39"/>
        <v>1.0555008273018724</v>
      </c>
      <c r="K247">
        <f t="shared" si="40"/>
        <v>0.48155387561543506</v>
      </c>
      <c r="L247">
        <f t="shared" si="41"/>
        <v>0.51844612438456505</v>
      </c>
      <c r="M247">
        <f t="shared" si="42"/>
        <v>2.0766108438479098</v>
      </c>
      <c r="N247">
        <f t="shared" si="43"/>
        <v>1.9288407280256479</v>
      </c>
    </row>
    <row r="248" spans="1:14" x14ac:dyDescent="0.25">
      <c r="A248" s="4">
        <f>IF('True_Odds_Calculator_2-way'!A249="","",'True_Odds_Calculator_2-way'!A249)</f>
        <v>1.81</v>
      </c>
      <c r="B248" s="4">
        <f>IF('True_Odds_Calculator_2-way'!B249="","",'True_Odds_Calculator_2-way'!B249)</f>
        <v>2.08</v>
      </c>
      <c r="C248" s="4">
        <f t="shared" si="33"/>
        <v>0.5524861878453039</v>
      </c>
      <c r="D248">
        <f t="shared" si="34"/>
        <v>0.48076923076923073</v>
      </c>
      <c r="E248">
        <f t="shared" si="35"/>
        <v>3.3255418614534626E-2</v>
      </c>
      <c r="F248">
        <f t="shared" si="36"/>
        <v>-0.23236294092647691</v>
      </c>
      <c r="G248">
        <v>0</v>
      </c>
      <c r="H248">
        <f t="shared" si="37"/>
        <v>0.26561835954101148</v>
      </c>
      <c r="I248">
        <f t="shared" si="38"/>
        <v>-1.0691671651659735</v>
      </c>
      <c r="J248">
        <f t="shared" si="39"/>
        <v>1.0691671651659735</v>
      </c>
      <c r="K248">
        <f t="shared" si="40"/>
        <v>0.5358983848622455</v>
      </c>
      <c r="L248">
        <f t="shared" si="41"/>
        <v>0.4641016151377545</v>
      </c>
      <c r="M248">
        <f t="shared" si="42"/>
        <v>1.8660254037844384</v>
      </c>
      <c r="N248">
        <f t="shared" si="43"/>
        <v>2.1547005383792519</v>
      </c>
    </row>
    <row r="249" spans="1:14" x14ac:dyDescent="0.25">
      <c r="A249" s="4">
        <f>IF('True_Odds_Calculator_2-way'!A250="","",'True_Odds_Calculator_2-way'!A250)</f>
        <v>2.19</v>
      </c>
      <c r="B249" s="4">
        <f>IF('True_Odds_Calculator_2-way'!B250="","",'True_Odds_Calculator_2-way'!B250)</f>
        <v>1.75</v>
      </c>
      <c r="C249" s="4">
        <f t="shared" si="33"/>
        <v>0.45662100456621008</v>
      </c>
      <c r="D249">
        <f t="shared" si="34"/>
        <v>0.5714285714285714</v>
      </c>
      <c r="E249">
        <f t="shared" si="35"/>
        <v>2.8049575994781417E-2</v>
      </c>
      <c r="F249">
        <f t="shared" si="36"/>
        <v>-0.23287671232876717</v>
      </c>
      <c r="G249">
        <v>0</v>
      </c>
      <c r="H249">
        <f t="shared" si="37"/>
        <v>0.26092628832354858</v>
      </c>
      <c r="I249">
        <f t="shared" si="38"/>
        <v>-1.0585122480499263</v>
      </c>
      <c r="J249">
        <f t="shared" si="39"/>
        <v>1.0585122480499263</v>
      </c>
      <c r="K249">
        <f t="shared" si="40"/>
        <v>0.44255041223763469</v>
      </c>
      <c r="L249">
        <f t="shared" si="41"/>
        <v>0.55744958776236542</v>
      </c>
      <c r="M249">
        <f t="shared" si="42"/>
        <v>2.2596295751794115</v>
      </c>
      <c r="N249">
        <f t="shared" si="43"/>
        <v>1.7938841860374448</v>
      </c>
    </row>
    <row r="250" spans="1:14" x14ac:dyDescent="0.25">
      <c r="A250" s="4">
        <f>IF('True_Odds_Calculator_2-way'!A251="","",'True_Odds_Calculator_2-way'!A251)</f>
        <v>2.1800000000000002</v>
      </c>
      <c r="B250" s="4">
        <f>IF('True_Odds_Calculator_2-way'!B251="","",'True_Odds_Calculator_2-way'!B251)</f>
        <v>1.75</v>
      </c>
      <c r="C250" s="4">
        <f t="shared" si="33"/>
        <v>0.4587155963302752</v>
      </c>
      <c r="D250">
        <f t="shared" si="34"/>
        <v>0.5714285714285714</v>
      </c>
      <c r="E250">
        <f t="shared" si="35"/>
        <v>3.0144167758846541E-2</v>
      </c>
      <c r="F250">
        <f t="shared" si="36"/>
        <v>-0.23197903014416776</v>
      </c>
      <c r="G250">
        <v>0</v>
      </c>
      <c r="H250">
        <f t="shared" si="37"/>
        <v>0.26212319790301436</v>
      </c>
      <c r="I250">
        <f t="shared" si="38"/>
        <v>-1.0629880069054676</v>
      </c>
      <c r="J250">
        <f t="shared" si="39"/>
        <v>1.0629880069054676</v>
      </c>
      <c r="K250">
        <f t="shared" si="40"/>
        <v>0.44359159560776512</v>
      </c>
      <c r="L250">
        <f t="shared" si="41"/>
        <v>0.55640840439223493</v>
      </c>
      <c r="M250">
        <f t="shared" si="42"/>
        <v>2.2543258481484516</v>
      </c>
      <c r="N250">
        <f t="shared" si="43"/>
        <v>1.797241005179101</v>
      </c>
    </row>
    <row r="251" spans="1:14" x14ac:dyDescent="0.25">
      <c r="A251" s="4">
        <f>IF('True_Odds_Calculator_2-way'!A252="","",'True_Odds_Calculator_2-way'!A252)</f>
        <v>1.81</v>
      </c>
      <c r="B251" s="4">
        <f>IF('True_Odds_Calculator_2-way'!B252="","",'True_Odds_Calculator_2-way'!B252)</f>
        <v>2.09</v>
      </c>
      <c r="C251" s="4">
        <f t="shared" si="33"/>
        <v>0.5524861878453039</v>
      </c>
      <c r="D251">
        <f t="shared" si="34"/>
        <v>0.47846889952153115</v>
      </c>
      <c r="E251">
        <f t="shared" si="35"/>
        <v>3.0955087366835166E-2</v>
      </c>
      <c r="F251">
        <f t="shared" si="36"/>
        <v>-0.23339237093235332</v>
      </c>
      <c r="G251">
        <v>0</v>
      </c>
      <c r="H251">
        <f t="shared" si="37"/>
        <v>0.26434745829918849</v>
      </c>
      <c r="I251">
        <f t="shared" si="38"/>
        <v>-1.064251428023502</v>
      </c>
      <c r="J251">
        <f t="shared" si="39"/>
        <v>1.064251428023502</v>
      </c>
      <c r="K251">
        <f t="shared" si="40"/>
        <v>0.53704433642160887</v>
      </c>
      <c r="L251">
        <f t="shared" si="41"/>
        <v>0.46295566357839102</v>
      </c>
      <c r="M251">
        <f t="shared" si="42"/>
        <v>1.8620436566990362</v>
      </c>
      <c r="N251">
        <f t="shared" si="43"/>
        <v>2.1600340565456171</v>
      </c>
    </row>
    <row r="252" spans="1:14" x14ac:dyDescent="0.25">
      <c r="A252" s="4">
        <f>IF('True_Odds_Calculator_2-way'!A253="","",'True_Odds_Calculator_2-way'!A253)</f>
        <v>1.9</v>
      </c>
      <c r="B252" s="4">
        <f>IF('True_Odds_Calculator_2-way'!B253="","",'True_Odds_Calculator_2-way'!B253)</f>
        <v>1.98</v>
      </c>
      <c r="C252" s="4">
        <f t="shared" si="33"/>
        <v>0.52631578947368418</v>
      </c>
      <c r="D252">
        <f t="shared" si="34"/>
        <v>0.50505050505050508</v>
      </c>
      <c r="E252">
        <f t="shared" si="35"/>
        <v>3.1366294524189264E-2</v>
      </c>
      <c r="F252">
        <f t="shared" si="36"/>
        <v>-0.23444976076555024</v>
      </c>
      <c r="G252">
        <v>0</v>
      </c>
      <c r="H252">
        <f t="shared" si="37"/>
        <v>0.26581605528973951</v>
      </c>
      <c r="I252">
        <f t="shared" si="38"/>
        <v>-1.0647942749998998</v>
      </c>
      <c r="J252">
        <f t="shared" si="39"/>
        <v>1.0647942749998998</v>
      </c>
      <c r="K252">
        <f t="shared" si="40"/>
        <v>0.51064311812610408</v>
      </c>
      <c r="L252">
        <f t="shared" si="41"/>
        <v>0.48935688187389592</v>
      </c>
      <c r="M252">
        <f t="shared" si="42"/>
        <v>1.9583148474999099</v>
      </c>
      <c r="N252">
        <f t="shared" si="43"/>
        <v>2.0434983894999017</v>
      </c>
    </row>
    <row r="253" spans="1:14" x14ac:dyDescent="0.25">
      <c r="A253" s="4">
        <f>IF('True_Odds_Calculator_2-way'!A254="","",'True_Odds_Calculator_2-way'!A254)</f>
        <v>2.13</v>
      </c>
      <c r="B253" s="4">
        <f>IF('True_Odds_Calculator_2-way'!B254="","",'True_Odds_Calculator_2-way'!B254)</f>
        <v>1.77</v>
      </c>
      <c r="C253" s="4">
        <f t="shared" si="33"/>
        <v>0.46948356807511737</v>
      </c>
      <c r="D253">
        <f t="shared" si="34"/>
        <v>0.56497175141242939</v>
      </c>
      <c r="E253">
        <f t="shared" si="35"/>
        <v>3.4455319487546765E-2</v>
      </c>
      <c r="F253">
        <f t="shared" si="36"/>
        <v>-0.23078963422720888</v>
      </c>
      <c r="G253">
        <v>0</v>
      </c>
      <c r="H253">
        <f t="shared" si="37"/>
        <v>0.26524495371475559</v>
      </c>
      <c r="I253">
        <f t="shared" si="38"/>
        <v>-1.0720509244860594</v>
      </c>
      <c r="J253">
        <f t="shared" si="39"/>
        <v>1.0720509244860594</v>
      </c>
      <c r="K253">
        <f t="shared" si="40"/>
        <v>0.45219863720922326</v>
      </c>
      <c r="L253">
        <f t="shared" si="41"/>
        <v>0.54780136279077696</v>
      </c>
      <c r="M253">
        <f t="shared" si="42"/>
        <v>2.2114175446692466</v>
      </c>
      <c r="N253">
        <f t="shared" si="43"/>
        <v>1.8254792118542653</v>
      </c>
    </row>
    <row r="254" spans="1:14" x14ac:dyDescent="0.25">
      <c r="A254" s="4">
        <f>IF('True_Odds_Calculator_2-way'!A255="","",'True_Odds_Calculator_2-way'!A255)</f>
        <v>1.8</v>
      </c>
      <c r="B254" s="4">
        <f>IF('True_Odds_Calculator_2-way'!B255="","",'True_Odds_Calculator_2-way'!B255)</f>
        <v>2.09</v>
      </c>
      <c r="C254" s="4">
        <f t="shared" si="33"/>
        <v>0.55555555555555558</v>
      </c>
      <c r="D254">
        <f t="shared" si="34"/>
        <v>0.47846889952153115</v>
      </c>
      <c r="E254">
        <f t="shared" si="35"/>
        <v>3.4024455077086735E-2</v>
      </c>
      <c r="F254">
        <f t="shared" si="36"/>
        <v>-0.23179160021265277</v>
      </c>
      <c r="G254">
        <v>0</v>
      </c>
      <c r="H254">
        <f t="shared" si="37"/>
        <v>0.26581605528973956</v>
      </c>
      <c r="I254">
        <f t="shared" si="38"/>
        <v>-1.0708823421952987</v>
      </c>
      <c r="J254">
        <f t="shared" si="39"/>
        <v>1.0708823421952987</v>
      </c>
      <c r="K254">
        <f t="shared" si="40"/>
        <v>0.53858826760586154</v>
      </c>
      <c r="L254">
        <f t="shared" si="41"/>
        <v>0.46141173239413841</v>
      </c>
      <c r="M254">
        <f t="shared" si="42"/>
        <v>1.8567058737562385</v>
      </c>
      <c r="N254">
        <f t="shared" si="43"/>
        <v>2.1672617529928755</v>
      </c>
    </row>
    <row r="255" spans="1:14" x14ac:dyDescent="0.25">
      <c r="A255" s="4">
        <f>IF('True_Odds_Calculator_2-way'!A256="","",'True_Odds_Calculator_2-way'!A256)</f>
        <v>2.02</v>
      </c>
      <c r="B255" s="4">
        <f>IF('True_Odds_Calculator_2-way'!B256="","",'True_Odds_Calculator_2-way'!B256)</f>
        <v>1.87</v>
      </c>
      <c r="C255" s="4">
        <f t="shared" si="33"/>
        <v>0.49504950495049505</v>
      </c>
      <c r="D255">
        <f t="shared" si="34"/>
        <v>0.53475935828876997</v>
      </c>
      <c r="E255">
        <f t="shared" si="35"/>
        <v>2.9808863239265015E-2</v>
      </c>
      <c r="F255">
        <f t="shared" si="36"/>
        <v>-0.23492349234923493</v>
      </c>
      <c r="G255">
        <v>0</v>
      </c>
      <c r="H255">
        <f t="shared" si="37"/>
        <v>0.2647323555885</v>
      </c>
      <c r="I255">
        <f t="shared" si="38"/>
        <v>-1.0615495921641367</v>
      </c>
      <c r="J255">
        <f t="shared" si="39"/>
        <v>1.0615495921641367</v>
      </c>
      <c r="K255">
        <f t="shared" si="40"/>
        <v>0.48012738724303272</v>
      </c>
      <c r="L255">
        <f t="shared" si="41"/>
        <v>0.51987261275696728</v>
      </c>
      <c r="M255">
        <f t="shared" si="42"/>
        <v>2.0827805840074194</v>
      </c>
      <c r="N255">
        <f t="shared" si="43"/>
        <v>1.9235481451827992</v>
      </c>
    </row>
    <row r="256" spans="1:14" x14ac:dyDescent="0.25">
      <c r="A256" s="4">
        <f>IF('True_Odds_Calculator_2-way'!A257="","",'True_Odds_Calculator_2-way'!A257)</f>
        <v>2.2799999999999998</v>
      </c>
      <c r="B256" s="4">
        <f>IF('True_Odds_Calculator_2-way'!B257="","",'True_Odds_Calculator_2-way'!B257)</f>
        <v>1.68</v>
      </c>
      <c r="C256" s="4">
        <f t="shared" si="33"/>
        <v>0.43859649122807021</v>
      </c>
      <c r="D256">
        <f t="shared" si="34"/>
        <v>0.59523809523809523</v>
      </c>
      <c r="E256">
        <f t="shared" si="35"/>
        <v>3.383458646616555E-2</v>
      </c>
      <c r="F256">
        <f t="shared" si="36"/>
        <v>-0.2272347535505429</v>
      </c>
      <c r="G256">
        <v>0</v>
      </c>
      <c r="H256">
        <f t="shared" si="37"/>
        <v>0.26106934001670845</v>
      </c>
      <c r="I256">
        <f t="shared" si="38"/>
        <v>-1.0718661571406805</v>
      </c>
      <c r="J256">
        <f t="shared" si="39"/>
        <v>1.0718661571406805</v>
      </c>
      <c r="K256">
        <f t="shared" si="40"/>
        <v>0.42158717195874679</v>
      </c>
      <c r="L256">
        <f t="shared" si="41"/>
        <v>0.57841282804125305</v>
      </c>
      <c r="M256">
        <f t="shared" si="42"/>
        <v>2.3719886811400706</v>
      </c>
      <c r="N256">
        <f t="shared" si="43"/>
        <v>1.728868986855663</v>
      </c>
    </row>
    <row r="257" spans="1:14" x14ac:dyDescent="0.25">
      <c r="A257" s="4">
        <f>IF('True_Odds_Calculator_2-way'!A258="","",'True_Odds_Calculator_2-way'!A258)</f>
        <v>2.68</v>
      </c>
      <c r="B257" s="4">
        <f>IF('True_Odds_Calculator_2-way'!B258="","",'True_Odds_Calculator_2-way'!B258)</f>
        <v>1.51</v>
      </c>
      <c r="C257" s="4">
        <f t="shared" si="33"/>
        <v>0.37313432835820892</v>
      </c>
      <c r="D257">
        <f t="shared" si="34"/>
        <v>0.66225165562913912</v>
      </c>
      <c r="E257">
        <f t="shared" si="35"/>
        <v>3.5385983987348046E-2</v>
      </c>
      <c r="F257">
        <f t="shared" si="36"/>
        <v>-0.21172284273994268</v>
      </c>
      <c r="G257">
        <v>0</v>
      </c>
      <c r="H257">
        <f t="shared" si="37"/>
        <v>0.2471088267272907</v>
      </c>
      <c r="I257">
        <f t="shared" si="38"/>
        <v>-1.0803395392536073</v>
      </c>
      <c r="J257">
        <f t="shared" si="39"/>
        <v>1.0803395392536073</v>
      </c>
      <c r="K257">
        <f t="shared" si="40"/>
        <v>0.3552435190021288</v>
      </c>
      <c r="L257">
        <f t="shared" si="41"/>
        <v>0.64475648099787108</v>
      </c>
      <c r="M257">
        <f t="shared" si="42"/>
        <v>2.8149704259460604</v>
      </c>
      <c r="N257">
        <f t="shared" si="43"/>
        <v>1.5509731650193399</v>
      </c>
    </row>
    <row r="258" spans="1:14" x14ac:dyDescent="0.25">
      <c r="A258" s="4">
        <f>IF('True_Odds_Calculator_2-way'!A259="","",'True_Odds_Calculator_2-way'!A259)</f>
        <v>1.79</v>
      </c>
      <c r="B258" s="4">
        <f>IF('True_Odds_Calculator_2-way'!B259="","",'True_Odds_Calculator_2-way'!B259)</f>
        <v>2.13</v>
      </c>
      <c r="C258" s="4">
        <f t="shared" si="33"/>
        <v>0.55865921787709494</v>
      </c>
      <c r="D258">
        <f t="shared" si="34"/>
        <v>0.46948356807511737</v>
      </c>
      <c r="E258">
        <f t="shared" si="35"/>
        <v>2.8142785952212312E-2</v>
      </c>
      <c r="F258">
        <f t="shared" si="36"/>
        <v>-0.2341385369947806</v>
      </c>
      <c r="G258">
        <v>0</v>
      </c>
      <c r="H258">
        <f t="shared" si="37"/>
        <v>0.26228132294699291</v>
      </c>
      <c r="I258">
        <f t="shared" si="38"/>
        <v>-1.0583936671670078</v>
      </c>
      <c r="J258">
        <f t="shared" si="39"/>
        <v>1.0583936671670078</v>
      </c>
      <c r="K258">
        <f t="shared" si="40"/>
        <v>0.5446234509412119</v>
      </c>
      <c r="L258">
        <f t="shared" si="41"/>
        <v>0.45537654905878816</v>
      </c>
      <c r="M258">
        <f t="shared" si="42"/>
        <v>1.8361309970619364</v>
      </c>
      <c r="N258">
        <f t="shared" si="43"/>
        <v>2.1959848438987186</v>
      </c>
    </row>
    <row r="259" spans="1:14" x14ac:dyDescent="0.25">
      <c r="A259" s="4">
        <f>IF('True_Odds_Calculator_2-way'!A260="","",'True_Odds_Calculator_2-way'!A260)</f>
        <v>1.67</v>
      </c>
      <c r="B259" s="4">
        <f>IF('True_Odds_Calculator_2-way'!B260="","",'True_Odds_Calculator_2-way'!B260)</f>
        <v>2.3199999999999998</v>
      </c>
      <c r="C259" s="4">
        <f t="shared" ref="C259:C322" si="44">1/A259</f>
        <v>0.5988023952095809</v>
      </c>
      <c r="D259">
        <f t="shared" ref="D259:D322" si="45">1/B259</f>
        <v>0.43103448275862072</v>
      </c>
      <c r="E259">
        <f t="shared" ref="E259:E322" si="46">C259+D259-1</f>
        <v>2.9836877968201669E-2</v>
      </c>
      <c r="F259">
        <f t="shared" ref="F259:F322" si="47">C259+D259-(C259*D259)-1</f>
        <v>-0.22826760272558322</v>
      </c>
      <c r="G259">
        <v>0</v>
      </c>
      <c r="H259">
        <f t="shared" ref="H259:H322" si="48">C259*D259</f>
        <v>0.25810448069378489</v>
      </c>
      <c r="I259">
        <f t="shared" ref="I259:I322" si="49">((-4*F259*H259)^0.5)/(2*F259)</f>
        <v>-1.0633485251477839</v>
      </c>
      <c r="J259">
        <f t="shared" ref="J259:J322" si="50">(-((-4*F259*H259)^0.5))/(2*F259)</f>
        <v>1.0633485251477839</v>
      </c>
      <c r="K259">
        <f t="shared" ref="K259:K322" si="51">IF(A259="","",(C259/($J259+C259-($J259*C259))))</f>
        <v>0.5839608682450772</v>
      </c>
      <c r="L259">
        <f t="shared" ref="L259:L322" si="52">IF(B259="","",(D259/($J259+D259-($J259*D259))))</f>
        <v>0.41603913175492269</v>
      </c>
      <c r="M259">
        <f t="shared" ref="M259:M322" si="53">IF(A259="","",1/K259)</f>
        <v>1.7124435118490151</v>
      </c>
      <c r="N259">
        <f t="shared" ref="N259:N322" si="54">IF(B259="","",1/L259)</f>
        <v>2.4036200531950747</v>
      </c>
    </row>
    <row r="260" spans="1:14" x14ac:dyDescent="0.25">
      <c r="A260" s="4">
        <f>IF('True_Odds_Calculator_2-way'!A261="","",'True_Odds_Calculator_2-way'!A261)</f>
        <v>2.68</v>
      </c>
      <c r="B260" s="4">
        <f>IF('True_Odds_Calculator_2-way'!B261="","",'True_Odds_Calculator_2-way'!B261)</f>
        <v>1.52</v>
      </c>
      <c r="C260" s="4">
        <f t="shared" si="44"/>
        <v>0.37313432835820892</v>
      </c>
      <c r="D260">
        <f t="shared" si="45"/>
        <v>0.65789473684210531</v>
      </c>
      <c r="E260">
        <f t="shared" si="46"/>
        <v>3.1029065200314232E-2</v>
      </c>
      <c r="F260">
        <f t="shared" si="47"/>
        <v>-0.21445404556166536</v>
      </c>
      <c r="G260">
        <v>0</v>
      </c>
      <c r="H260">
        <f t="shared" si="48"/>
        <v>0.24548311076197957</v>
      </c>
      <c r="I260">
        <f t="shared" si="49"/>
        <v>-1.0699012312772824</v>
      </c>
      <c r="J260">
        <f t="shared" si="50"/>
        <v>1.0699012312772824</v>
      </c>
      <c r="K260">
        <f t="shared" si="51"/>
        <v>0.35747044452054633</v>
      </c>
      <c r="L260">
        <f t="shared" si="52"/>
        <v>0.64252955547945367</v>
      </c>
      <c r="M260">
        <f t="shared" si="53"/>
        <v>2.7974340685458348</v>
      </c>
      <c r="N260">
        <f t="shared" si="54"/>
        <v>1.5563486402641866</v>
      </c>
    </row>
    <row r="261" spans="1:14" x14ac:dyDescent="0.25">
      <c r="A261" s="4">
        <f>IF('True_Odds_Calculator_2-way'!A262="","",'True_Odds_Calculator_2-way'!A262)</f>
        <v>1.86</v>
      </c>
      <c r="B261" s="4">
        <f>IF('True_Odds_Calculator_2-way'!B262="","",'True_Odds_Calculator_2-way'!B262)</f>
        <v>2.0499999999999998</v>
      </c>
      <c r="C261" s="4">
        <f t="shared" si="44"/>
        <v>0.5376344086021505</v>
      </c>
      <c r="D261">
        <f t="shared" si="45"/>
        <v>0.48780487804878053</v>
      </c>
      <c r="E261">
        <f t="shared" si="46"/>
        <v>2.5439286650930981E-2</v>
      </c>
      <c r="F261">
        <f t="shared" si="47"/>
        <v>-0.23682140047206923</v>
      </c>
      <c r="G261">
        <v>0</v>
      </c>
      <c r="H261">
        <f t="shared" si="48"/>
        <v>0.26226068712300027</v>
      </c>
      <c r="I261">
        <f t="shared" si="49"/>
        <v>-1.0523401123547818</v>
      </c>
      <c r="J261">
        <f t="shared" si="50"/>
        <v>1.0523401123547818</v>
      </c>
      <c r="K261">
        <f t="shared" si="51"/>
        <v>0.52493093970332627</v>
      </c>
      <c r="L261">
        <f t="shared" si="52"/>
        <v>0.47506906029667378</v>
      </c>
      <c r="M261">
        <f t="shared" si="53"/>
        <v>1.9050124966251125</v>
      </c>
      <c r="N261">
        <f t="shared" si="54"/>
        <v>2.1049571179725204</v>
      </c>
    </row>
    <row r="262" spans="1:14" x14ac:dyDescent="0.25">
      <c r="A262" s="4">
        <f>IF('True_Odds_Calculator_2-way'!A263="","",'True_Odds_Calculator_2-way'!A263)</f>
        <v>2.2599999999999998</v>
      </c>
      <c r="B262" s="4">
        <f>IF('True_Odds_Calculator_2-way'!B263="","",'True_Odds_Calculator_2-way'!B263)</f>
        <v>1.7</v>
      </c>
      <c r="C262" s="4">
        <f t="shared" si="44"/>
        <v>0.44247787610619471</v>
      </c>
      <c r="D262">
        <f t="shared" si="45"/>
        <v>0.58823529411764708</v>
      </c>
      <c r="E262">
        <f t="shared" si="46"/>
        <v>3.0713170223841679E-2</v>
      </c>
      <c r="F262">
        <f t="shared" si="47"/>
        <v>-0.2295679333680376</v>
      </c>
      <c r="G262">
        <v>0</v>
      </c>
      <c r="H262">
        <f t="shared" si="48"/>
        <v>0.26028110359187923</v>
      </c>
      <c r="I262">
        <f t="shared" si="49"/>
        <v>-1.0647942749998995</v>
      </c>
      <c r="J262">
        <f t="shared" si="50"/>
        <v>1.0647942749998995</v>
      </c>
      <c r="K262">
        <f t="shared" si="51"/>
        <v>0.42705098312484241</v>
      </c>
      <c r="L262">
        <f t="shared" si="52"/>
        <v>0.57294901687515787</v>
      </c>
      <c r="M262">
        <f t="shared" si="53"/>
        <v>2.3416407864998732</v>
      </c>
      <c r="N262">
        <f t="shared" si="54"/>
        <v>1.7453559924999296</v>
      </c>
    </row>
    <row r="263" spans="1:14" x14ac:dyDescent="0.25">
      <c r="A263" s="4">
        <f>IF('True_Odds_Calculator_2-way'!A264="","",'True_Odds_Calculator_2-way'!A264)</f>
        <v>1.77</v>
      </c>
      <c r="B263" s="4">
        <f>IF('True_Odds_Calculator_2-way'!B264="","",'True_Odds_Calculator_2-way'!B264)</f>
        <v>2.16</v>
      </c>
      <c r="C263" s="4">
        <f t="shared" si="44"/>
        <v>0.56497175141242939</v>
      </c>
      <c r="D263">
        <f t="shared" si="45"/>
        <v>0.46296296296296291</v>
      </c>
      <c r="E263">
        <f t="shared" si="46"/>
        <v>2.79347143753923E-2</v>
      </c>
      <c r="F263">
        <f t="shared" si="47"/>
        <v>-0.23362628164888055</v>
      </c>
      <c r="G263">
        <v>0</v>
      </c>
      <c r="H263">
        <f t="shared" si="48"/>
        <v>0.26156099602427285</v>
      </c>
      <c r="I263">
        <f t="shared" si="49"/>
        <v>-1.0580973892262122</v>
      </c>
      <c r="J263">
        <f t="shared" si="50"/>
        <v>1.0580973892262122</v>
      </c>
      <c r="K263">
        <f t="shared" si="51"/>
        <v>0.55104464600806979</v>
      </c>
      <c r="L263">
        <f t="shared" si="52"/>
        <v>0.44895535399193021</v>
      </c>
      <c r="M263">
        <f t="shared" si="53"/>
        <v>1.8147349897041836</v>
      </c>
      <c r="N263">
        <f t="shared" si="54"/>
        <v>2.2273929715024061</v>
      </c>
    </row>
    <row r="264" spans="1:14" x14ac:dyDescent="0.25">
      <c r="A264" s="4">
        <f>IF('True_Odds_Calculator_2-way'!A265="","",'True_Odds_Calculator_2-way'!A265)</f>
        <v>2.5099999999999998</v>
      </c>
      <c r="B264" s="4">
        <f>IF('True_Odds_Calculator_2-way'!B265="","",'True_Odds_Calculator_2-way'!B265)</f>
        <v>1.58</v>
      </c>
      <c r="C264" s="4">
        <f t="shared" si="44"/>
        <v>0.39840637450199207</v>
      </c>
      <c r="D264">
        <f t="shared" si="45"/>
        <v>0.63291139240506322</v>
      </c>
      <c r="E264">
        <f t="shared" si="46"/>
        <v>3.1317766907055233E-2</v>
      </c>
      <c r="F264">
        <f t="shared" si="47"/>
        <v>-0.22083816632205366</v>
      </c>
      <c r="G264">
        <v>0</v>
      </c>
      <c r="H264">
        <f t="shared" si="48"/>
        <v>0.2521559332291089</v>
      </c>
      <c r="I264">
        <f t="shared" si="49"/>
        <v>-1.0685565962365233</v>
      </c>
      <c r="J264">
        <f t="shared" si="50"/>
        <v>1.0685565962365233</v>
      </c>
      <c r="K264">
        <f t="shared" si="51"/>
        <v>0.38262566342359927</v>
      </c>
      <c r="L264">
        <f t="shared" si="52"/>
        <v>0.61737433657640084</v>
      </c>
      <c r="M264">
        <f t="shared" si="53"/>
        <v>2.61352046031715</v>
      </c>
      <c r="N264">
        <f t="shared" si="54"/>
        <v>1.6197628258171834</v>
      </c>
    </row>
    <row r="265" spans="1:14" x14ac:dyDescent="0.25">
      <c r="A265" s="4">
        <f>IF('True_Odds_Calculator_2-way'!A266="","",'True_Odds_Calculator_2-way'!A266)</f>
        <v>1.93</v>
      </c>
      <c r="B265" s="4">
        <f>IF('True_Odds_Calculator_2-way'!B266="","",'True_Odds_Calculator_2-way'!B266)</f>
        <v>1.98</v>
      </c>
      <c r="C265" s="4">
        <f t="shared" si="44"/>
        <v>0.5181347150259068</v>
      </c>
      <c r="D265">
        <f t="shared" si="45"/>
        <v>0.50505050505050508</v>
      </c>
      <c r="E265">
        <f t="shared" si="46"/>
        <v>2.3185220076411994E-2</v>
      </c>
      <c r="F265">
        <f t="shared" si="47"/>
        <v>-0.23849897943162168</v>
      </c>
      <c r="G265">
        <v>0</v>
      </c>
      <c r="H265">
        <f t="shared" si="48"/>
        <v>0.26168419950803373</v>
      </c>
      <c r="I265">
        <f t="shared" si="49"/>
        <v>-1.0474793930096669</v>
      </c>
      <c r="J265">
        <f t="shared" si="50"/>
        <v>1.0474793930096669</v>
      </c>
      <c r="K265">
        <f t="shared" si="51"/>
        <v>0.50654562421980165</v>
      </c>
      <c r="L265">
        <f t="shared" si="52"/>
        <v>0.49345437578019818</v>
      </c>
      <c r="M265">
        <f t="shared" si="53"/>
        <v>1.9741558354989901</v>
      </c>
      <c r="N265">
        <f t="shared" si="54"/>
        <v>2.0265298051494733</v>
      </c>
    </row>
    <row r="266" spans="1:14" x14ac:dyDescent="0.25">
      <c r="A266" s="4">
        <f>IF('True_Odds_Calculator_2-way'!A267="","",'True_Odds_Calculator_2-way'!A267)</f>
        <v>2.72</v>
      </c>
      <c r="B266" s="4">
        <f>IF('True_Odds_Calculator_2-way'!B267="","",'True_Odds_Calculator_2-way'!B267)</f>
        <v>1.51</v>
      </c>
      <c r="C266" s="4">
        <f t="shared" si="44"/>
        <v>0.36764705882352938</v>
      </c>
      <c r="D266">
        <f t="shared" si="45"/>
        <v>0.66225165562913912</v>
      </c>
      <c r="E266">
        <f t="shared" si="46"/>
        <v>2.9898714452668562E-2</v>
      </c>
      <c r="F266">
        <f t="shared" si="47"/>
        <v>-0.21357615894039728</v>
      </c>
      <c r="G266">
        <v>0</v>
      </c>
      <c r="H266">
        <f t="shared" si="48"/>
        <v>0.24347487339306584</v>
      </c>
      <c r="I266">
        <f t="shared" si="49"/>
        <v>-1.0677035543974553</v>
      </c>
      <c r="J266">
        <f t="shared" si="50"/>
        <v>1.0677035543974553</v>
      </c>
      <c r="K266">
        <f t="shared" si="51"/>
        <v>0.35255335365078311</v>
      </c>
      <c r="L266">
        <f t="shared" si="52"/>
        <v>0.64744664634921678</v>
      </c>
      <c r="M266">
        <f t="shared" si="53"/>
        <v>2.8364501135636235</v>
      </c>
      <c r="N266">
        <f t="shared" si="54"/>
        <v>1.5445288127427022</v>
      </c>
    </row>
    <row r="267" spans="1:14" x14ac:dyDescent="0.25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1.98</v>
      </c>
      <c r="C267" s="4">
        <f t="shared" si="44"/>
        <v>0.5181347150259068</v>
      </c>
      <c r="D267">
        <f t="shared" si="45"/>
        <v>0.50505050505050508</v>
      </c>
      <c r="E267">
        <f t="shared" si="46"/>
        <v>2.3185220076411994E-2</v>
      </c>
      <c r="F267">
        <f t="shared" si="47"/>
        <v>-0.23849897943162168</v>
      </c>
      <c r="G267">
        <v>0</v>
      </c>
      <c r="H267">
        <f t="shared" si="48"/>
        <v>0.26168419950803373</v>
      </c>
      <c r="I267">
        <f t="shared" si="49"/>
        <v>-1.0474793930096669</v>
      </c>
      <c r="J267">
        <f t="shared" si="50"/>
        <v>1.0474793930096669</v>
      </c>
      <c r="K267">
        <f t="shared" si="51"/>
        <v>0.50654562421980165</v>
      </c>
      <c r="L267">
        <f t="shared" si="52"/>
        <v>0.49345437578019818</v>
      </c>
      <c r="M267">
        <f t="shared" si="53"/>
        <v>1.9741558354989901</v>
      </c>
      <c r="N267">
        <f t="shared" si="54"/>
        <v>2.0265298051494733</v>
      </c>
    </row>
    <row r="268" spans="1:14" x14ac:dyDescent="0.25">
      <c r="A268" s="4">
        <f>IF('True_Odds_Calculator_2-way'!A269="","",'True_Odds_Calculator_2-way'!A269)</f>
        <v>1.7</v>
      </c>
      <c r="B268" s="4">
        <f>IF('True_Odds_Calculator_2-way'!B269="","",'True_Odds_Calculator_2-way'!B269)</f>
        <v>2.2599999999999998</v>
      </c>
      <c r="C268" s="4">
        <f t="shared" si="44"/>
        <v>0.58823529411764708</v>
      </c>
      <c r="D268">
        <f t="shared" si="45"/>
        <v>0.44247787610619471</v>
      </c>
      <c r="E268">
        <f t="shared" si="46"/>
        <v>3.0713170223841679E-2</v>
      </c>
      <c r="F268">
        <f t="shared" si="47"/>
        <v>-0.2295679333680376</v>
      </c>
      <c r="G268">
        <v>0</v>
      </c>
      <c r="H268">
        <f t="shared" si="48"/>
        <v>0.26028110359187923</v>
      </c>
      <c r="I268">
        <f t="shared" si="49"/>
        <v>-1.0647942749998995</v>
      </c>
      <c r="J268">
        <f t="shared" si="50"/>
        <v>1.0647942749998995</v>
      </c>
      <c r="K268">
        <f t="shared" si="51"/>
        <v>0.57294901687515787</v>
      </c>
      <c r="L268">
        <f t="shared" si="52"/>
        <v>0.42705098312484241</v>
      </c>
      <c r="M268">
        <f t="shared" si="53"/>
        <v>1.7453559924999296</v>
      </c>
      <c r="N268">
        <f t="shared" si="54"/>
        <v>2.3416407864998732</v>
      </c>
    </row>
    <row r="269" spans="1:14" x14ac:dyDescent="0.25">
      <c r="A269" s="4">
        <f>IF('True_Odds_Calculator_2-way'!A270="","",'True_Odds_Calculator_2-way'!A270)</f>
        <v>1.41</v>
      </c>
      <c r="B269" s="4">
        <f>IF('True_Odds_Calculator_2-way'!B270="","",'True_Odds_Calculator_2-way'!B270)</f>
        <v>3.05</v>
      </c>
      <c r="C269" s="4">
        <f t="shared" si="44"/>
        <v>0.70921985815602839</v>
      </c>
      <c r="D269">
        <f t="shared" si="45"/>
        <v>0.32786885245901642</v>
      </c>
      <c r="E269">
        <f t="shared" si="46"/>
        <v>3.7088710615044818E-2</v>
      </c>
      <c r="F269">
        <f t="shared" si="47"/>
        <v>-0.19544239041971867</v>
      </c>
      <c r="G269">
        <v>0</v>
      </c>
      <c r="H269">
        <f t="shared" si="48"/>
        <v>0.23253110103476343</v>
      </c>
      <c r="I269">
        <f t="shared" si="49"/>
        <v>-1.0907648670730681</v>
      </c>
      <c r="J269">
        <f t="shared" si="50"/>
        <v>1.0907648670730681</v>
      </c>
      <c r="K269">
        <f t="shared" si="51"/>
        <v>0.69098300562505255</v>
      </c>
      <c r="L269">
        <f t="shared" si="52"/>
        <v>0.30901699437494751</v>
      </c>
      <c r="M269">
        <f t="shared" si="53"/>
        <v>1.4472135954999581</v>
      </c>
      <c r="N269">
        <f t="shared" si="54"/>
        <v>3.2360679774997889</v>
      </c>
    </row>
    <row r="270" spans="1:14" x14ac:dyDescent="0.25">
      <c r="A270" s="4">
        <f>IF('True_Odds_Calculator_2-way'!A271="","",'True_Odds_Calculator_2-way'!A271)</f>
        <v>1.95</v>
      </c>
      <c r="B270" s="4">
        <f>IF('True_Odds_Calculator_2-way'!B271="","",'True_Odds_Calculator_2-way'!B271)</f>
        <v>1.95</v>
      </c>
      <c r="C270" s="4">
        <f t="shared" si="44"/>
        <v>0.51282051282051289</v>
      </c>
      <c r="D270">
        <f t="shared" si="45"/>
        <v>0.51282051282051289</v>
      </c>
      <c r="E270">
        <f t="shared" si="46"/>
        <v>2.5641025641025772E-2</v>
      </c>
      <c r="F270">
        <f t="shared" si="47"/>
        <v>-0.23734385272846803</v>
      </c>
      <c r="G270">
        <v>0</v>
      </c>
      <c r="H270">
        <f t="shared" si="48"/>
        <v>0.2629848783694938</v>
      </c>
      <c r="I270">
        <f t="shared" si="49"/>
        <v>-1.0526315789473688</v>
      </c>
      <c r="J270">
        <f t="shared" si="50"/>
        <v>1.0526315789473688</v>
      </c>
      <c r="K270">
        <f t="shared" si="51"/>
        <v>0.49999999999999989</v>
      </c>
      <c r="L270">
        <f t="shared" si="52"/>
        <v>0.49999999999999989</v>
      </c>
      <c r="M270">
        <f t="shared" si="53"/>
        <v>2.0000000000000004</v>
      </c>
      <c r="N270">
        <f t="shared" si="54"/>
        <v>2.0000000000000004</v>
      </c>
    </row>
    <row r="271" spans="1:14" x14ac:dyDescent="0.25">
      <c r="A271" s="4">
        <f>IF('True_Odds_Calculator_2-way'!A272="","",'True_Odds_Calculator_2-way'!A272)</f>
        <v>1.91</v>
      </c>
      <c r="B271" s="4">
        <f>IF('True_Odds_Calculator_2-way'!B272="","",'True_Odds_Calculator_2-way'!B272)</f>
        <v>1.99</v>
      </c>
      <c r="C271" s="4">
        <f t="shared" si="44"/>
        <v>0.52356020942408377</v>
      </c>
      <c r="D271">
        <f t="shared" si="45"/>
        <v>0.50251256281407031</v>
      </c>
      <c r="E271">
        <f t="shared" si="46"/>
        <v>2.6072772238153963E-2</v>
      </c>
      <c r="F271">
        <f t="shared" si="47"/>
        <v>-0.23702281038701378</v>
      </c>
      <c r="G271">
        <v>0</v>
      </c>
      <c r="H271">
        <f t="shared" si="48"/>
        <v>0.26309558262516769</v>
      </c>
      <c r="I271">
        <f t="shared" si="49"/>
        <v>-1.0535659020683561</v>
      </c>
      <c r="J271">
        <f t="shared" si="50"/>
        <v>1.0535659020683561</v>
      </c>
      <c r="K271">
        <f t="shared" si="51"/>
        <v>0.51053098533271912</v>
      </c>
      <c r="L271">
        <f t="shared" si="52"/>
        <v>0.48946901466728099</v>
      </c>
      <c r="M271">
        <f t="shared" si="53"/>
        <v>1.9587449708822042</v>
      </c>
      <c r="N271">
        <f t="shared" si="54"/>
        <v>2.043030243047673</v>
      </c>
    </row>
    <row r="272" spans="1:14" x14ac:dyDescent="0.25">
      <c r="A272" s="4">
        <f>IF('True_Odds_Calculator_2-way'!A273="","",'True_Odds_Calculator_2-way'!A273)</f>
        <v>1.83</v>
      </c>
      <c r="B272" s="4">
        <f>IF('True_Odds_Calculator_2-way'!B273="","",'True_Odds_Calculator_2-way'!B273)</f>
        <v>2.0699999999999998</v>
      </c>
      <c r="C272" s="4">
        <f t="shared" si="44"/>
        <v>0.54644808743169393</v>
      </c>
      <c r="D272">
        <f t="shared" si="45"/>
        <v>0.48309178743961356</v>
      </c>
      <c r="E272">
        <f t="shared" si="46"/>
        <v>2.9539874871307603E-2</v>
      </c>
      <c r="F272">
        <f t="shared" si="47"/>
        <v>-0.23444470842902765</v>
      </c>
      <c r="G272">
        <v>0</v>
      </c>
      <c r="H272">
        <f t="shared" si="48"/>
        <v>0.26398458330033525</v>
      </c>
      <c r="I272">
        <f t="shared" si="49"/>
        <v>-1.0611311532512866</v>
      </c>
      <c r="J272">
        <f t="shared" si="50"/>
        <v>1.0611311532512866</v>
      </c>
      <c r="K272">
        <f t="shared" si="51"/>
        <v>0.53170592832305175</v>
      </c>
      <c r="L272">
        <f t="shared" si="52"/>
        <v>0.46829407167694814</v>
      </c>
      <c r="M272">
        <f t="shared" si="53"/>
        <v>1.8807388571985679</v>
      </c>
      <c r="N272">
        <f t="shared" si="54"/>
        <v>2.1354103339788768</v>
      </c>
    </row>
    <row r="273" spans="1:14" x14ac:dyDescent="0.25">
      <c r="A273" s="4">
        <f>IF('True_Odds_Calculator_2-way'!A274="","",'True_Odds_Calculator_2-way'!A274)</f>
        <v>2.15</v>
      </c>
      <c r="B273" s="4">
        <f>IF('True_Odds_Calculator_2-way'!B274="","",'True_Odds_Calculator_2-way'!B274)</f>
        <v>1.78</v>
      </c>
      <c r="C273" s="4">
        <f t="shared" si="44"/>
        <v>0.46511627906976744</v>
      </c>
      <c r="D273">
        <f t="shared" si="45"/>
        <v>0.5617977528089888</v>
      </c>
      <c r="E273">
        <f t="shared" si="46"/>
        <v>2.6914031878756184E-2</v>
      </c>
      <c r="F273">
        <f t="shared" si="47"/>
        <v>-0.23438724849751769</v>
      </c>
      <c r="G273">
        <v>0</v>
      </c>
      <c r="H273">
        <f t="shared" si="48"/>
        <v>0.26130128037627387</v>
      </c>
      <c r="I273">
        <f t="shared" si="49"/>
        <v>-1.0558537785999174</v>
      </c>
      <c r="J273">
        <f t="shared" si="50"/>
        <v>1.0558537785999174</v>
      </c>
      <c r="K273">
        <f t="shared" si="51"/>
        <v>0.45162389028142153</v>
      </c>
      <c r="L273">
        <f t="shared" si="52"/>
        <v>0.54837610971857853</v>
      </c>
      <c r="M273">
        <f t="shared" si="53"/>
        <v>2.214231845389905</v>
      </c>
      <c r="N273">
        <f t="shared" si="54"/>
        <v>1.8235659473079355</v>
      </c>
    </row>
    <row r="274" spans="1:14" x14ac:dyDescent="0.25">
      <c r="A274" s="4">
        <f>IF('True_Odds_Calculator_2-way'!A275="","",'True_Odds_Calculator_2-way'!A275)</f>
        <v>1.88</v>
      </c>
      <c r="B274" s="4">
        <f>IF('True_Odds_Calculator_2-way'!B275="","",'True_Odds_Calculator_2-way'!B275)</f>
        <v>2.04</v>
      </c>
      <c r="C274" s="4">
        <f t="shared" si="44"/>
        <v>0.53191489361702127</v>
      </c>
      <c r="D274">
        <f t="shared" si="45"/>
        <v>0.49019607843137253</v>
      </c>
      <c r="E274">
        <f t="shared" si="46"/>
        <v>2.2110972048393851E-2</v>
      </c>
      <c r="F274">
        <f t="shared" si="47"/>
        <v>-0.23863162286191075</v>
      </c>
      <c r="G274">
        <v>0</v>
      </c>
      <c r="H274">
        <f t="shared" si="48"/>
        <v>0.26074259491030455</v>
      </c>
      <c r="I274">
        <f t="shared" si="49"/>
        <v>-1.0453025125088635</v>
      </c>
      <c r="J274">
        <f t="shared" si="50"/>
        <v>1.0453025125088635</v>
      </c>
      <c r="K274">
        <f t="shared" si="51"/>
        <v>0.52086962844930107</v>
      </c>
      <c r="L274">
        <f t="shared" si="52"/>
        <v>0.47913037155069899</v>
      </c>
      <c r="M274">
        <f t="shared" si="53"/>
        <v>1.9198662110077995</v>
      </c>
      <c r="N274">
        <f t="shared" si="54"/>
        <v>2.0871146130092182</v>
      </c>
    </row>
    <row r="275" spans="1:14" x14ac:dyDescent="0.25">
      <c r="A275" s="4">
        <f>IF('True_Odds_Calculator_2-way'!A276="","",'True_Odds_Calculator_2-way'!A276)</f>
        <v>2.13</v>
      </c>
      <c r="B275" s="4">
        <f>IF('True_Odds_Calculator_2-way'!B276="","",'True_Odds_Calculator_2-way'!B276)</f>
        <v>1.78</v>
      </c>
      <c r="C275" s="4">
        <f t="shared" si="44"/>
        <v>0.46948356807511737</v>
      </c>
      <c r="D275">
        <f t="shared" si="45"/>
        <v>0.5617977528089888</v>
      </c>
      <c r="E275">
        <f t="shared" si="46"/>
        <v>3.128132088410629E-2</v>
      </c>
      <c r="F275">
        <f t="shared" si="47"/>
        <v>-0.23247349264124062</v>
      </c>
      <c r="G275">
        <v>0</v>
      </c>
      <c r="H275">
        <f t="shared" si="48"/>
        <v>0.26375481352534685</v>
      </c>
      <c r="I275">
        <f t="shared" si="49"/>
        <v>-1.0651566348113084</v>
      </c>
      <c r="J275">
        <f t="shared" si="50"/>
        <v>1.0651566348113084</v>
      </c>
      <c r="K275">
        <f t="shared" si="51"/>
        <v>0.45379730835053417</v>
      </c>
      <c r="L275">
        <f t="shared" si="52"/>
        <v>0.54620269164946567</v>
      </c>
      <c r="M275">
        <f t="shared" si="53"/>
        <v>2.2036269973367788</v>
      </c>
      <c r="N275">
        <f t="shared" si="54"/>
        <v>1.8308221751528204</v>
      </c>
    </row>
    <row r="276" spans="1:14" x14ac:dyDescent="0.25">
      <c r="A276" s="4">
        <f>IF('True_Odds_Calculator_2-way'!A277="","",'True_Odds_Calculator_2-way'!A277)</f>
        <v>1.94</v>
      </c>
      <c r="B276" s="4">
        <f>IF('True_Odds_Calculator_2-way'!B277="","",'True_Odds_Calculator_2-way'!B277)</f>
        <v>1.94</v>
      </c>
      <c r="C276" s="4">
        <f t="shared" si="44"/>
        <v>0.51546391752577325</v>
      </c>
      <c r="D276">
        <f t="shared" si="45"/>
        <v>0.51546391752577325</v>
      </c>
      <c r="E276">
        <f t="shared" si="46"/>
        <v>3.0927835051546504E-2</v>
      </c>
      <c r="F276">
        <f t="shared" si="47"/>
        <v>-0.23477521521947065</v>
      </c>
      <c r="G276">
        <v>0</v>
      </c>
      <c r="H276">
        <f t="shared" si="48"/>
        <v>0.26570305027101715</v>
      </c>
      <c r="I276">
        <f t="shared" si="49"/>
        <v>-1.0638297872340428</v>
      </c>
      <c r="J276">
        <f t="shared" si="50"/>
        <v>1.0638297872340428</v>
      </c>
      <c r="K276">
        <f t="shared" si="51"/>
        <v>0.49999999999999989</v>
      </c>
      <c r="L276">
        <f t="shared" si="52"/>
        <v>0.49999999999999989</v>
      </c>
      <c r="M276">
        <f t="shared" si="53"/>
        <v>2.0000000000000004</v>
      </c>
      <c r="N276">
        <f t="shared" si="54"/>
        <v>2.0000000000000004</v>
      </c>
    </row>
    <row r="277" spans="1:14" x14ac:dyDescent="0.25">
      <c r="A277" s="4">
        <f>IF('True_Odds_Calculator_2-way'!A278="","",'True_Odds_Calculator_2-way'!A278)</f>
        <v>2.2200000000000002</v>
      </c>
      <c r="B277" s="4">
        <f>IF('True_Odds_Calculator_2-way'!B278="","",'True_Odds_Calculator_2-way'!B278)</f>
        <v>1.71</v>
      </c>
      <c r="C277" s="4">
        <f t="shared" si="44"/>
        <v>0.4504504504504504</v>
      </c>
      <c r="D277">
        <f t="shared" si="45"/>
        <v>0.58479532163742687</v>
      </c>
      <c r="E277">
        <f t="shared" si="46"/>
        <v>3.5245772087877381E-2</v>
      </c>
      <c r="F277">
        <f t="shared" si="47"/>
        <v>-0.2281755439650176</v>
      </c>
      <c r="G277">
        <v>0</v>
      </c>
      <c r="H277">
        <f t="shared" si="48"/>
        <v>0.26342131605289498</v>
      </c>
      <c r="I277">
        <f t="shared" si="49"/>
        <v>-1.0744616281415775</v>
      </c>
      <c r="J277">
        <f t="shared" si="50"/>
        <v>1.0744616281415775</v>
      </c>
      <c r="K277">
        <f t="shared" si="51"/>
        <v>0.43274247509065539</v>
      </c>
      <c r="L277">
        <f t="shared" si="52"/>
        <v>0.56725752490934445</v>
      </c>
      <c r="M277">
        <f t="shared" si="53"/>
        <v>2.310843186332725</v>
      </c>
      <c r="N277">
        <f t="shared" si="54"/>
        <v>1.7628677559805201</v>
      </c>
    </row>
    <row r="278" spans="1:14" x14ac:dyDescent="0.25">
      <c r="A278" s="4">
        <f>IF('True_Odds_Calculator_2-way'!A279="","",'True_Odds_Calculator_2-way'!A279)</f>
        <v>2.08</v>
      </c>
      <c r="B278" s="4">
        <f>IF('True_Odds_Calculator_2-way'!B279="","",'True_Odds_Calculator_2-way'!B279)</f>
        <v>1.81</v>
      </c>
      <c r="C278" s="4">
        <f t="shared" si="44"/>
        <v>0.48076923076923073</v>
      </c>
      <c r="D278">
        <f t="shared" si="45"/>
        <v>0.5524861878453039</v>
      </c>
      <c r="E278">
        <f t="shared" si="46"/>
        <v>3.3255418614534626E-2</v>
      </c>
      <c r="F278">
        <f t="shared" si="47"/>
        <v>-0.23236294092647691</v>
      </c>
      <c r="G278">
        <v>0</v>
      </c>
      <c r="H278">
        <f t="shared" si="48"/>
        <v>0.26561835954101148</v>
      </c>
      <c r="I278">
        <f t="shared" si="49"/>
        <v>-1.0691671651659735</v>
      </c>
      <c r="J278">
        <f t="shared" si="50"/>
        <v>1.0691671651659735</v>
      </c>
      <c r="K278">
        <f t="shared" si="51"/>
        <v>0.4641016151377545</v>
      </c>
      <c r="L278">
        <f t="shared" si="52"/>
        <v>0.5358983848622455</v>
      </c>
      <c r="M278">
        <f t="shared" si="53"/>
        <v>2.1547005383792519</v>
      </c>
      <c r="N278">
        <f t="shared" si="54"/>
        <v>1.8660254037844384</v>
      </c>
    </row>
    <row r="279" spans="1:14" x14ac:dyDescent="0.25">
      <c r="A279" s="4">
        <f>IF('True_Odds_Calculator_2-way'!A280="","",'True_Odds_Calculator_2-way'!A280)</f>
        <v>2.2400000000000002</v>
      </c>
      <c r="B279" s="4">
        <f>IF('True_Odds_Calculator_2-way'!B280="","",'True_Odds_Calculator_2-way'!B280)</f>
        <v>1.69</v>
      </c>
      <c r="C279" s="4">
        <f t="shared" si="44"/>
        <v>0.4464285714285714</v>
      </c>
      <c r="D279">
        <f t="shared" si="45"/>
        <v>0.59171597633136097</v>
      </c>
      <c r="E279">
        <f t="shared" si="46"/>
        <v>3.8144547759932479E-2</v>
      </c>
      <c r="F279">
        <f t="shared" si="47"/>
        <v>-0.22601437024513937</v>
      </c>
      <c r="G279">
        <v>0</v>
      </c>
      <c r="H279">
        <f t="shared" si="48"/>
        <v>0.26415891800507185</v>
      </c>
      <c r="I279">
        <f t="shared" si="49"/>
        <v>-1.0810968751610266</v>
      </c>
      <c r="J279">
        <f t="shared" si="50"/>
        <v>1.0810968751610266</v>
      </c>
      <c r="K279">
        <f t="shared" si="51"/>
        <v>0.42724815706868025</v>
      </c>
      <c r="L279">
        <f t="shared" si="52"/>
        <v>0.57275184293131953</v>
      </c>
      <c r="M279">
        <f t="shared" si="53"/>
        <v>2.3405601251996737</v>
      </c>
      <c r="N279">
        <f t="shared" si="54"/>
        <v>1.7459568438611086</v>
      </c>
    </row>
    <row r="280" spans="1:14" x14ac:dyDescent="0.25">
      <c r="A280" s="4">
        <f>IF('True_Odds_Calculator_2-way'!A281="","",'True_Odds_Calculator_2-way'!A281)</f>
        <v>1.7</v>
      </c>
      <c r="B280" s="4">
        <f>IF('True_Odds_Calculator_2-way'!B281="","",'True_Odds_Calculator_2-way'!B281)</f>
        <v>2.21</v>
      </c>
      <c r="C280" s="4">
        <f t="shared" si="44"/>
        <v>0.58823529411764708</v>
      </c>
      <c r="D280">
        <f t="shared" si="45"/>
        <v>0.45248868778280543</v>
      </c>
      <c r="E280">
        <f t="shared" si="46"/>
        <v>4.0723981900452566E-2</v>
      </c>
      <c r="F280">
        <f t="shared" si="47"/>
        <v>-0.2254458344423742</v>
      </c>
      <c r="G280">
        <v>0</v>
      </c>
      <c r="H280">
        <f t="shared" si="48"/>
        <v>0.26616981634282671</v>
      </c>
      <c r="I280">
        <f t="shared" si="49"/>
        <v>-1.0865714630312671</v>
      </c>
      <c r="J280">
        <f t="shared" si="50"/>
        <v>1.0865714630312671</v>
      </c>
      <c r="K280">
        <f t="shared" si="51"/>
        <v>0.56798817806375879</v>
      </c>
      <c r="L280">
        <f t="shared" si="52"/>
        <v>0.43201182193624138</v>
      </c>
      <c r="M280">
        <f t="shared" si="53"/>
        <v>1.7606000241218864</v>
      </c>
      <c r="N280">
        <f t="shared" si="54"/>
        <v>2.3147514702678329</v>
      </c>
    </row>
    <row r="281" spans="1:14" x14ac:dyDescent="0.25">
      <c r="A281" s="4">
        <f>IF('True_Odds_Calculator_2-way'!A282="","",'True_Odds_Calculator_2-way'!A282)</f>
        <v>2.25</v>
      </c>
      <c r="B281" s="4">
        <f>IF('True_Odds_Calculator_2-way'!B282="","",'True_Odds_Calculator_2-way'!B282)</f>
        <v>1.68</v>
      </c>
      <c r="C281" s="4">
        <f t="shared" si="44"/>
        <v>0.44444444444444442</v>
      </c>
      <c r="D281">
        <f t="shared" si="45"/>
        <v>0.59523809523809523</v>
      </c>
      <c r="E281">
        <f t="shared" si="46"/>
        <v>3.9682539682539542E-2</v>
      </c>
      <c r="F281">
        <f t="shared" si="47"/>
        <v>-0.22486772486772499</v>
      </c>
      <c r="G281">
        <v>0</v>
      </c>
      <c r="H281">
        <f t="shared" si="48"/>
        <v>0.26455026455026454</v>
      </c>
      <c r="I281">
        <f t="shared" si="49"/>
        <v>-1.0846522890932806</v>
      </c>
      <c r="J281">
        <f t="shared" si="50"/>
        <v>1.0846522890932806</v>
      </c>
      <c r="K281">
        <f t="shared" si="51"/>
        <v>0.42448148373559424</v>
      </c>
      <c r="L281">
        <f t="shared" si="52"/>
        <v>0.57551851626440576</v>
      </c>
      <c r="M281">
        <f t="shared" si="53"/>
        <v>2.3558153613666013</v>
      </c>
      <c r="N281">
        <f t="shared" si="54"/>
        <v>1.7375635565834309</v>
      </c>
    </row>
    <row r="282" spans="1:14" x14ac:dyDescent="0.25">
      <c r="A282" s="4">
        <f>IF('True_Odds_Calculator_2-way'!A283="","",'True_Odds_Calculator_2-way'!A283)</f>
        <v>2.0499999999999998</v>
      </c>
      <c r="B282" s="4">
        <f>IF('True_Odds_Calculator_2-way'!B283="","",'True_Odds_Calculator_2-way'!B283)</f>
        <v>1.86</v>
      </c>
      <c r="C282" s="4">
        <f t="shared" si="44"/>
        <v>0.48780487804878053</v>
      </c>
      <c r="D282">
        <f t="shared" si="45"/>
        <v>0.5376344086021505</v>
      </c>
      <c r="E282">
        <f t="shared" si="46"/>
        <v>2.5439286650930981E-2</v>
      </c>
      <c r="F282">
        <f t="shared" si="47"/>
        <v>-0.23682140047206923</v>
      </c>
      <c r="G282">
        <v>0</v>
      </c>
      <c r="H282">
        <f t="shared" si="48"/>
        <v>0.26226068712300027</v>
      </c>
      <c r="I282">
        <f t="shared" si="49"/>
        <v>-1.0523401123547818</v>
      </c>
      <c r="J282">
        <f t="shared" si="50"/>
        <v>1.0523401123547818</v>
      </c>
      <c r="K282">
        <f t="shared" si="51"/>
        <v>0.47506906029667378</v>
      </c>
      <c r="L282">
        <f t="shared" si="52"/>
        <v>0.52493093970332627</v>
      </c>
      <c r="M282">
        <f t="shared" si="53"/>
        <v>2.1049571179725204</v>
      </c>
      <c r="N282">
        <f t="shared" si="54"/>
        <v>1.9050124966251125</v>
      </c>
    </row>
    <row r="283" spans="1:14" x14ac:dyDescent="0.25">
      <c r="A283" s="4">
        <f>IF('True_Odds_Calculator_2-way'!A284="","",'True_Odds_Calculator_2-way'!A284)</f>
        <v>2.0099999999999998</v>
      </c>
      <c r="B283" s="4">
        <f>IF('True_Odds_Calculator_2-way'!B284="","",'True_Odds_Calculator_2-way'!B284)</f>
        <v>1.9</v>
      </c>
      <c r="C283" s="4">
        <f t="shared" si="44"/>
        <v>0.49751243781094534</v>
      </c>
      <c r="D283">
        <f t="shared" si="45"/>
        <v>0.52631578947368418</v>
      </c>
      <c r="E283">
        <f t="shared" si="46"/>
        <v>2.3828227284629522E-2</v>
      </c>
      <c r="F283">
        <f t="shared" si="47"/>
        <v>-0.23802042419481539</v>
      </c>
      <c r="G283">
        <v>0</v>
      </c>
      <c r="H283">
        <f t="shared" si="48"/>
        <v>0.26184865147944492</v>
      </c>
      <c r="I283">
        <f t="shared" si="49"/>
        <v>-1.0488612925459211</v>
      </c>
      <c r="J283">
        <f t="shared" si="50"/>
        <v>1.0488612925459211</v>
      </c>
      <c r="K283">
        <f t="shared" si="51"/>
        <v>0.48559013567492909</v>
      </c>
      <c r="L283">
        <f t="shared" si="52"/>
        <v>0.51440986432507074</v>
      </c>
      <c r="M283">
        <f t="shared" si="53"/>
        <v>2.0593499054713802</v>
      </c>
      <c r="N283">
        <f t="shared" si="54"/>
        <v>1.9439751632913294</v>
      </c>
    </row>
    <row r="284" spans="1:14" x14ac:dyDescent="0.25">
      <c r="A284" s="4">
        <f>IF('True_Odds_Calculator_2-way'!A285="","",'True_Odds_Calculator_2-way'!A285)</f>
        <v>1.83</v>
      </c>
      <c r="B284" s="4">
        <f>IF('True_Odds_Calculator_2-way'!B285="","",'True_Odds_Calculator_2-way'!B285)</f>
        <v>2.0699999999999998</v>
      </c>
      <c r="C284" s="4">
        <f t="shared" si="44"/>
        <v>0.54644808743169393</v>
      </c>
      <c r="D284">
        <f t="shared" si="45"/>
        <v>0.48309178743961356</v>
      </c>
      <c r="E284">
        <f t="shared" si="46"/>
        <v>2.9539874871307603E-2</v>
      </c>
      <c r="F284">
        <f t="shared" si="47"/>
        <v>-0.23444470842902765</v>
      </c>
      <c r="G284">
        <v>0</v>
      </c>
      <c r="H284">
        <f t="shared" si="48"/>
        <v>0.26398458330033525</v>
      </c>
      <c r="I284">
        <f t="shared" si="49"/>
        <v>-1.0611311532512866</v>
      </c>
      <c r="J284">
        <f t="shared" si="50"/>
        <v>1.0611311532512866</v>
      </c>
      <c r="K284">
        <f t="shared" si="51"/>
        <v>0.53170592832305175</v>
      </c>
      <c r="L284">
        <f t="shared" si="52"/>
        <v>0.46829407167694814</v>
      </c>
      <c r="M284">
        <f t="shared" si="53"/>
        <v>1.8807388571985679</v>
      </c>
      <c r="N284">
        <f t="shared" si="54"/>
        <v>2.1354103339788768</v>
      </c>
    </row>
    <row r="285" spans="1:14" x14ac:dyDescent="0.25">
      <c r="A285" s="4">
        <f>IF('True_Odds_Calculator_2-way'!A286="","",'True_Odds_Calculator_2-way'!A286)</f>
        <v>1.52</v>
      </c>
      <c r="B285" s="4">
        <f>IF('True_Odds_Calculator_2-way'!B286="","",'True_Odds_Calculator_2-way'!B286)</f>
        <v>2.67</v>
      </c>
      <c r="C285" s="4">
        <f t="shared" si="44"/>
        <v>0.65789473684210531</v>
      </c>
      <c r="D285">
        <f t="shared" si="45"/>
        <v>0.37453183520599254</v>
      </c>
      <c r="E285">
        <f t="shared" si="46"/>
        <v>3.2426572048097846E-2</v>
      </c>
      <c r="F285">
        <f t="shared" si="47"/>
        <v>-0.21397595111373935</v>
      </c>
      <c r="G285">
        <v>0</v>
      </c>
      <c r="H285">
        <f t="shared" si="48"/>
        <v>0.24640252316183722</v>
      </c>
      <c r="I285">
        <f t="shared" si="49"/>
        <v>-1.0730997473258173</v>
      </c>
      <c r="J285">
        <f t="shared" si="50"/>
        <v>1.0730997473258173</v>
      </c>
      <c r="K285">
        <f t="shared" si="51"/>
        <v>0.6418436342802265</v>
      </c>
      <c r="L285">
        <f t="shared" si="52"/>
        <v>0.3581563657197735</v>
      </c>
      <c r="M285">
        <f t="shared" si="53"/>
        <v>1.5580118686094249</v>
      </c>
      <c r="N285">
        <f t="shared" si="54"/>
        <v>2.7920765780341146</v>
      </c>
    </row>
    <row r="286" spans="1:14" x14ac:dyDescent="0.25">
      <c r="A286" s="4">
        <f>IF('True_Odds_Calculator_2-way'!A287="","",'True_Odds_Calculator_2-way'!A287)</f>
        <v>1.76</v>
      </c>
      <c r="B286" s="4">
        <f>IF('True_Odds_Calculator_2-way'!B287="","",'True_Odds_Calculator_2-way'!B287)</f>
        <v>2.12</v>
      </c>
      <c r="C286" s="4">
        <f t="shared" si="44"/>
        <v>0.56818181818181823</v>
      </c>
      <c r="D286">
        <f t="shared" si="45"/>
        <v>0.47169811320754712</v>
      </c>
      <c r="E286">
        <f t="shared" si="46"/>
        <v>3.9879931389365408E-2</v>
      </c>
      <c r="F286">
        <f t="shared" si="47"/>
        <v>-0.22813036020583177</v>
      </c>
      <c r="G286">
        <v>0</v>
      </c>
      <c r="H286">
        <f t="shared" si="48"/>
        <v>0.26801029159519724</v>
      </c>
      <c r="I286">
        <f t="shared" si="49"/>
        <v>-1.0838874619051502</v>
      </c>
      <c r="J286">
        <f t="shared" si="50"/>
        <v>1.0838874619051502</v>
      </c>
      <c r="K286">
        <f t="shared" si="51"/>
        <v>0.54831942340648987</v>
      </c>
      <c r="L286">
        <f t="shared" si="52"/>
        <v>0.45168057659351019</v>
      </c>
      <c r="M286">
        <f t="shared" si="53"/>
        <v>1.8237544710479137</v>
      </c>
      <c r="N286">
        <f t="shared" si="54"/>
        <v>2.2139539573337679</v>
      </c>
    </row>
    <row r="287" spans="1:14" x14ac:dyDescent="0.25">
      <c r="A287" s="4">
        <f>IF('True_Odds_Calculator_2-way'!A288="","",'True_Odds_Calculator_2-way'!A288)</f>
        <v>1.78</v>
      </c>
      <c r="B287" s="4">
        <f>IF('True_Odds_Calculator_2-way'!B288="","",'True_Odds_Calculator_2-way'!B288)</f>
        <v>2.1</v>
      </c>
      <c r="C287" s="4">
        <f t="shared" si="44"/>
        <v>0.5617977528089888</v>
      </c>
      <c r="D287">
        <f t="shared" si="45"/>
        <v>0.47619047619047616</v>
      </c>
      <c r="E287">
        <f t="shared" si="46"/>
        <v>3.7988228999465079E-2</v>
      </c>
      <c r="F287">
        <f t="shared" si="47"/>
        <v>-0.2295345104333868</v>
      </c>
      <c r="G287">
        <v>0</v>
      </c>
      <c r="H287">
        <f t="shared" si="48"/>
        <v>0.26752273943285182</v>
      </c>
      <c r="I287">
        <f t="shared" si="49"/>
        <v>-1.0795837927188263</v>
      </c>
      <c r="J287">
        <f t="shared" si="50"/>
        <v>1.0795837927188263</v>
      </c>
      <c r="K287">
        <f t="shared" si="51"/>
        <v>0.54286595577264729</v>
      </c>
      <c r="L287">
        <f t="shared" si="52"/>
        <v>0.45713404422735271</v>
      </c>
      <c r="M287">
        <f t="shared" si="53"/>
        <v>1.8420753583206844</v>
      </c>
      <c r="N287">
        <f t="shared" si="54"/>
        <v>2.1875421719907089</v>
      </c>
    </row>
    <row r="288" spans="1:14" x14ac:dyDescent="0.25">
      <c r="A288" s="4">
        <f>IF('True_Odds_Calculator_2-way'!A289="","",'True_Odds_Calculator_2-way'!A289)</f>
        <v>1.78</v>
      </c>
      <c r="B288" s="4">
        <f>IF('True_Odds_Calculator_2-way'!B289="","",'True_Odds_Calculator_2-way'!B289)</f>
        <v>2.12</v>
      </c>
      <c r="C288" s="4">
        <f t="shared" si="44"/>
        <v>0.5617977528089888</v>
      </c>
      <c r="D288">
        <f t="shared" si="45"/>
        <v>0.47169811320754712</v>
      </c>
      <c r="E288">
        <f t="shared" si="46"/>
        <v>3.3495866016535869E-2</v>
      </c>
      <c r="F288">
        <f t="shared" si="47"/>
        <v>-0.23150307398770409</v>
      </c>
      <c r="G288">
        <v>0</v>
      </c>
      <c r="H288">
        <f t="shared" si="48"/>
        <v>0.26499894000423996</v>
      </c>
      <c r="I288">
        <f t="shared" si="49"/>
        <v>-1.0699012312772822</v>
      </c>
      <c r="J288">
        <f t="shared" si="50"/>
        <v>1.0699012312772822</v>
      </c>
      <c r="K288">
        <f t="shared" si="51"/>
        <v>0.54510083634166528</v>
      </c>
      <c r="L288">
        <f t="shared" si="52"/>
        <v>0.45489916365833472</v>
      </c>
      <c r="M288">
        <f t="shared" si="53"/>
        <v>1.83452296039628</v>
      </c>
      <c r="N288">
        <f t="shared" si="54"/>
        <v>2.1982893790305562</v>
      </c>
    </row>
    <row r="289" spans="1:14" x14ac:dyDescent="0.25">
      <c r="A289" s="4">
        <f>IF('True_Odds_Calculator_2-way'!A290="","",'True_Odds_Calculator_2-way'!A290)</f>
        <v>2.04</v>
      </c>
      <c r="B289" s="4">
        <f>IF('True_Odds_Calculator_2-way'!B290="","",'True_Odds_Calculator_2-way'!B290)</f>
        <v>1.84</v>
      </c>
      <c r="C289" s="4">
        <f t="shared" si="44"/>
        <v>0.49019607843137253</v>
      </c>
      <c r="D289">
        <f t="shared" si="45"/>
        <v>0.54347826086956519</v>
      </c>
      <c r="E289">
        <f t="shared" si="46"/>
        <v>3.3674339300937772E-2</v>
      </c>
      <c r="F289">
        <f t="shared" si="47"/>
        <v>-0.23273657289002547</v>
      </c>
      <c r="G289">
        <v>0</v>
      </c>
      <c r="H289">
        <f t="shared" si="48"/>
        <v>0.2664109121909633</v>
      </c>
      <c r="I289">
        <f t="shared" si="49"/>
        <v>-1.0699012312772824</v>
      </c>
      <c r="J289">
        <f t="shared" si="50"/>
        <v>1.0699012312772824</v>
      </c>
      <c r="K289">
        <f t="shared" si="51"/>
        <v>0.47332857821916891</v>
      </c>
      <c r="L289">
        <f t="shared" si="52"/>
        <v>0.52667142178083093</v>
      </c>
      <c r="M289">
        <f t="shared" si="53"/>
        <v>2.1126972805283741</v>
      </c>
      <c r="N289">
        <f t="shared" si="54"/>
        <v>1.8987170342729172</v>
      </c>
    </row>
    <row r="290" spans="1:14" x14ac:dyDescent="0.25">
      <c r="A290" s="4">
        <f>IF('True_Odds_Calculator_2-way'!A291="","",'True_Odds_Calculator_2-way'!A291)</f>
        <v>2.0099999999999998</v>
      </c>
      <c r="B290" s="4">
        <f>IF('True_Odds_Calculator_2-way'!B291="","",'True_Odds_Calculator_2-way'!B291)</f>
        <v>1.89</v>
      </c>
      <c r="C290" s="4">
        <f t="shared" si="44"/>
        <v>0.49751243781094534</v>
      </c>
      <c r="D290">
        <f t="shared" si="45"/>
        <v>0.52910052910052918</v>
      </c>
      <c r="E290">
        <f t="shared" si="46"/>
        <v>2.6612966911474523E-2</v>
      </c>
      <c r="F290">
        <f t="shared" si="47"/>
        <v>-0.23662112716839079</v>
      </c>
      <c r="G290">
        <v>0</v>
      </c>
      <c r="H290">
        <f t="shared" si="48"/>
        <v>0.26323409407986531</v>
      </c>
      <c r="I290">
        <f t="shared" si="49"/>
        <v>-1.0547373121500738</v>
      </c>
      <c r="J290">
        <f t="shared" si="50"/>
        <v>1.0547373121500738</v>
      </c>
      <c r="K290">
        <f t="shared" si="51"/>
        <v>0.48419474909751009</v>
      </c>
      <c r="L290">
        <f t="shared" si="52"/>
        <v>0.51580525090249008</v>
      </c>
      <c r="M290">
        <f t="shared" si="53"/>
        <v>2.0652846852715743</v>
      </c>
      <c r="N290">
        <f t="shared" si="54"/>
        <v>1.9387162078135651</v>
      </c>
    </row>
    <row r="291" spans="1:14" x14ac:dyDescent="0.25">
      <c r="A291" s="4">
        <f>IF('True_Odds_Calculator_2-way'!A292="","",'True_Odds_Calculator_2-way'!A292)</f>
        <v>1.67</v>
      </c>
      <c r="B291" s="4">
        <f>IF('True_Odds_Calculator_2-way'!B292="","",'True_Odds_Calculator_2-way'!B292)</f>
        <v>2.2999999999999998</v>
      </c>
      <c r="C291" s="4">
        <f t="shared" si="44"/>
        <v>0.5988023952095809</v>
      </c>
      <c r="D291">
        <f t="shared" si="45"/>
        <v>0.43478260869565222</v>
      </c>
      <c r="E291">
        <f t="shared" si="46"/>
        <v>3.3585003905233002E-2</v>
      </c>
      <c r="F291">
        <f t="shared" si="47"/>
        <v>-0.22676386357719358</v>
      </c>
      <c r="G291">
        <v>0</v>
      </c>
      <c r="H291">
        <f t="shared" si="48"/>
        <v>0.26034886748242653</v>
      </c>
      <c r="I291">
        <f t="shared" si="49"/>
        <v>-1.0714969088698136</v>
      </c>
      <c r="J291">
        <f t="shared" si="50"/>
        <v>1.0714969088698136</v>
      </c>
      <c r="K291">
        <f t="shared" si="51"/>
        <v>0.58210506726094002</v>
      </c>
      <c r="L291">
        <f t="shared" si="52"/>
        <v>0.41789493273906014</v>
      </c>
      <c r="M291">
        <f t="shared" si="53"/>
        <v>1.7179029289427752</v>
      </c>
      <c r="N291">
        <f t="shared" si="54"/>
        <v>2.3929459815307572</v>
      </c>
    </row>
    <row r="292" spans="1:14" x14ac:dyDescent="0.25">
      <c r="A292" s="4">
        <f>IF('True_Odds_Calculator_2-way'!A293="","",'True_Odds_Calculator_2-way'!A293)</f>
        <v>1.86</v>
      </c>
      <c r="B292" s="4">
        <f>IF('True_Odds_Calculator_2-way'!B293="","",'True_Odds_Calculator_2-way'!B293)</f>
        <v>2.0299999999999998</v>
      </c>
      <c r="C292" s="4">
        <f t="shared" si="44"/>
        <v>0.5376344086021505</v>
      </c>
      <c r="D292">
        <f t="shared" si="45"/>
        <v>0.49261083743842371</v>
      </c>
      <c r="E292">
        <f t="shared" si="46"/>
        <v>3.0245246040574214E-2</v>
      </c>
      <c r="F292">
        <f t="shared" si="47"/>
        <v>-0.23459929021664283</v>
      </c>
      <c r="G292">
        <v>0</v>
      </c>
      <c r="H292">
        <f t="shared" si="48"/>
        <v>0.26484453625721704</v>
      </c>
      <c r="I292">
        <f t="shared" si="49"/>
        <v>-1.0625078858299792</v>
      </c>
      <c r="J292">
        <f t="shared" si="50"/>
        <v>1.0625078858299792</v>
      </c>
      <c r="K292">
        <f t="shared" si="51"/>
        <v>0.5225324395988501</v>
      </c>
      <c r="L292">
        <f t="shared" si="52"/>
        <v>0.47746756040114985</v>
      </c>
      <c r="M292">
        <f t="shared" si="53"/>
        <v>1.9137567818137824</v>
      </c>
      <c r="N292">
        <f t="shared" si="54"/>
        <v>2.0943831224048783</v>
      </c>
    </row>
    <row r="293" spans="1:14" x14ac:dyDescent="0.25">
      <c r="A293" s="4">
        <f>IF('True_Odds_Calculator_2-way'!A294="","",'True_Odds_Calculator_2-way'!A294)</f>
        <v>2.2200000000000002</v>
      </c>
      <c r="B293" s="4">
        <f>IF('True_Odds_Calculator_2-way'!B294="","",'True_Odds_Calculator_2-way'!B294)</f>
        <v>1.71</v>
      </c>
      <c r="C293" s="4">
        <f t="shared" si="44"/>
        <v>0.4504504504504504</v>
      </c>
      <c r="D293">
        <f t="shared" si="45"/>
        <v>0.58479532163742687</v>
      </c>
      <c r="E293">
        <f t="shared" si="46"/>
        <v>3.5245772087877381E-2</v>
      </c>
      <c r="F293">
        <f t="shared" si="47"/>
        <v>-0.2281755439650176</v>
      </c>
      <c r="G293">
        <v>0</v>
      </c>
      <c r="H293">
        <f t="shared" si="48"/>
        <v>0.26342131605289498</v>
      </c>
      <c r="I293">
        <f t="shared" si="49"/>
        <v>-1.0744616281415775</v>
      </c>
      <c r="J293">
        <f t="shared" si="50"/>
        <v>1.0744616281415775</v>
      </c>
      <c r="K293">
        <f t="shared" si="51"/>
        <v>0.43274247509065539</v>
      </c>
      <c r="L293">
        <f t="shared" si="52"/>
        <v>0.56725752490934445</v>
      </c>
      <c r="M293">
        <f t="shared" si="53"/>
        <v>2.310843186332725</v>
      </c>
      <c r="N293">
        <f t="shared" si="54"/>
        <v>1.7628677559805201</v>
      </c>
    </row>
    <row r="294" spans="1:14" x14ac:dyDescent="0.25">
      <c r="A294" s="4">
        <f>IF('True_Odds_Calculator_2-way'!A295="","",'True_Odds_Calculator_2-way'!A295)</f>
        <v>2</v>
      </c>
      <c r="B294" s="4">
        <f>IF('True_Odds_Calculator_2-way'!B295="","",'True_Odds_Calculator_2-way'!B295)</f>
        <v>1.88</v>
      </c>
      <c r="C294" s="4">
        <f t="shared" si="44"/>
        <v>0.5</v>
      </c>
      <c r="D294">
        <f t="shared" si="45"/>
        <v>0.53191489361702127</v>
      </c>
      <c r="E294">
        <f t="shared" si="46"/>
        <v>3.1914893617021267E-2</v>
      </c>
      <c r="F294">
        <f t="shared" si="47"/>
        <v>-0.23404255319148937</v>
      </c>
      <c r="G294">
        <v>0</v>
      </c>
      <c r="H294">
        <f t="shared" si="48"/>
        <v>0.26595744680851063</v>
      </c>
      <c r="I294">
        <f t="shared" si="49"/>
        <v>-1.0660035817780522</v>
      </c>
      <c r="J294">
        <f t="shared" si="50"/>
        <v>1.0660035817780522</v>
      </c>
      <c r="K294">
        <f t="shared" si="51"/>
        <v>0.48402626637238261</v>
      </c>
      <c r="L294">
        <f t="shared" si="52"/>
        <v>0.51597373362761745</v>
      </c>
      <c r="M294">
        <f t="shared" si="53"/>
        <v>2.0660035817780522</v>
      </c>
      <c r="N294">
        <f t="shared" si="54"/>
        <v>1.9380831519646857</v>
      </c>
    </row>
    <row r="295" spans="1:14" x14ac:dyDescent="0.25">
      <c r="A295" s="4">
        <f>IF('True_Odds_Calculator_2-way'!A296="","",'True_Odds_Calculator_2-way'!A296)</f>
        <v>2.37</v>
      </c>
      <c r="B295" s="4">
        <f>IF('True_Odds_Calculator_2-way'!B296="","",'True_Odds_Calculator_2-way'!B296)</f>
        <v>1.63</v>
      </c>
      <c r="C295" s="4">
        <f t="shared" si="44"/>
        <v>0.42194092827004215</v>
      </c>
      <c r="D295">
        <f t="shared" si="45"/>
        <v>0.61349693251533743</v>
      </c>
      <c r="E295">
        <f t="shared" si="46"/>
        <v>3.5437860785379582E-2</v>
      </c>
      <c r="F295">
        <f t="shared" si="47"/>
        <v>-0.22342160441096537</v>
      </c>
      <c r="G295">
        <v>0</v>
      </c>
      <c r="H295">
        <f t="shared" si="48"/>
        <v>0.2588594651963449</v>
      </c>
      <c r="I295">
        <f t="shared" si="49"/>
        <v>-1.0763894728677108</v>
      </c>
      <c r="J295">
        <f t="shared" si="50"/>
        <v>1.0763894728677108</v>
      </c>
      <c r="K295">
        <f t="shared" si="51"/>
        <v>0.40409696490827207</v>
      </c>
      <c r="L295">
        <f t="shared" si="52"/>
        <v>0.59590303509172793</v>
      </c>
      <c r="M295">
        <f t="shared" si="53"/>
        <v>2.4746535778287639</v>
      </c>
      <c r="N295">
        <f t="shared" si="54"/>
        <v>1.6781253679066579</v>
      </c>
    </row>
    <row r="296" spans="1:14" x14ac:dyDescent="0.25">
      <c r="A296" s="4">
        <f>IF('True_Odds_Calculator_2-way'!A297="","",'True_Odds_Calculator_2-way'!A297)</f>
        <v>2.11</v>
      </c>
      <c r="B296" s="4">
        <f>IF('True_Odds_Calculator_2-way'!B297="","",'True_Odds_Calculator_2-way'!B297)</f>
        <v>1.79</v>
      </c>
      <c r="C296" s="4">
        <f t="shared" si="44"/>
        <v>0.47393364928909953</v>
      </c>
      <c r="D296">
        <f t="shared" si="45"/>
        <v>0.55865921787709494</v>
      </c>
      <c r="E296">
        <f t="shared" si="46"/>
        <v>3.2592867166194583E-2</v>
      </c>
      <c r="F296">
        <f t="shared" si="47"/>
        <v>-0.23217453467129112</v>
      </c>
      <c r="G296">
        <v>0</v>
      </c>
      <c r="H296">
        <f t="shared" si="48"/>
        <v>0.26476740183748576</v>
      </c>
      <c r="I296">
        <f t="shared" si="49"/>
        <v>-1.0678861770883312</v>
      </c>
      <c r="J296">
        <f t="shared" si="50"/>
        <v>1.0678861770883312</v>
      </c>
      <c r="K296">
        <f t="shared" si="51"/>
        <v>0.45759183965236705</v>
      </c>
      <c r="L296">
        <f t="shared" si="52"/>
        <v>0.54240816034763273</v>
      </c>
      <c r="M296">
        <f t="shared" si="53"/>
        <v>2.1853536565680476</v>
      </c>
      <c r="N296">
        <f t="shared" si="54"/>
        <v>1.8436300798997822</v>
      </c>
    </row>
    <row r="297" spans="1:14" x14ac:dyDescent="0.25">
      <c r="A297" s="4">
        <f>IF('True_Odds_Calculator_2-way'!A298="","",'True_Odds_Calculator_2-way'!A298)</f>
        <v>2.13</v>
      </c>
      <c r="B297" s="4">
        <f>IF('True_Odds_Calculator_2-way'!B298="","",'True_Odds_Calculator_2-way'!B298)</f>
        <v>1.79</v>
      </c>
      <c r="C297" s="4">
        <f t="shared" si="44"/>
        <v>0.46948356807511737</v>
      </c>
      <c r="D297">
        <f t="shared" si="45"/>
        <v>0.55865921787709494</v>
      </c>
      <c r="E297">
        <f t="shared" si="46"/>
        <v>2.8142785952212312E-2</v>
      </c>
      <c r="F297">
        <f t="shared" si="47"/>
        <v>-0.2341385369947806</v>
      </c>
      <c r="G297">
        <v>0</v>
      </c>
      <c r="H297">
        <f t="shared" si="48"/>
        <v>0.26228132294699291</v>
      </c>
      <c r="I297">
        <f t="shared" si="49"/>
        <v>-1.0583936671670078</v>
      </c>
      <c r="J297">
        <f t="shared" si="50"/>
        <v>1.0583936671670078</v>
      </c>
      <c r="K297">
        <f t="shared" si="51"/>
        <v>0.45537654905878816</v>
      </c>
      <c r="L297">
        <f t="shared" si="52"/>
        <v>0.5446234509412119</v>
      </c>
      <c r="M297">
        <f t="shared" si="53"/>
        <v>2.1959848438987186</v>
      </c>
      <c r="N297">
        <f t="shared" si="54"/>
        <v>1.8361309970619364</v>
      </c>
    </row>
    <row r="298" spans="1:14" x14ac:dyDescent="0.25">
      <c r="A298" s="4">
        <f>IF('True_Odds_Calculator_2-way'!A299="","",'True_Odds_Calculator_2-way'!A299)</f>
        <v>2.56</v>
      </c>
      <c r="B298" s="4">
        <f>IF('True_Odds_Calculator_2-way'!B299="","",'True_Odds_Calculator_2-way'!B299)</f>
        <v>1.56</v>
      </c>
      <c r="C298" s="4">
        <f t="shared" si="44"/>
        <v>0.390625</v>
      </c>
      <c r="D298">
        <f t="shared" si="45"/>
        <v>0.64102564102564097</v>
      </c>
      <c r="E298">
        <f t="shared" si="46"/>
        <v>3.1650641025640969E-2</v>
      </c>
      <c r="F298">
        <f t="shared" si="47"/>
        <v>-0.21875</v>
      </c>
      <c r="G298">
        <v>0</v>
      </c>
      <c r="H298">
        <f t="shared" si="48"/>
        <v>0.25040064102564102</v>
      </c>
      <c r="I298">
        <f t="shared" si="49"/>
        <v>-1.0699012312772822</v>
      </c>
      <c r="J298">
        <f t="shared" si="50"/>
        <v>1.0699012312772822</v>
      </c>
      <c r="K298">
        <f t="shared" si="51"/>
        <v>0.37466571564383383</v>
      </c>
      <c r="L298">
        <f t="shared" si="52"/>
        <v>0.62533428435616611</v>
      </c>
      <c r="M298">
        <f t="shared" si="53"/>
        <v>2.6690459207925601</v>
      </c>
      <c r="N298">
        <f t="shared" si="54"/>
        <v>1.5991446895152783</v>
      </c>
    </row>
    <row r="299" spans="1:14" x14ac:dyDescent="0.25">
      <c r="A299" s="4">
        <f>IF('True_Odds_Calculator_2-way'!A300="","",'True_Odds_Calculator_2-way'!A300)</f>
        <v>1.63</v>
      </c>
      <c r="B299" s="4">
        <f>IF('True_Odds_Calculator_2-way'!B300="","",'True_Odds_Calculator_2-way'!B300)</f>
        <v>2.33</v>
      </c>
      <c r="C299" s="4">
        <f t="shared" si="44"/>
        <v>0.61349693251533743</v>
      </c>
      <c r="D299">
        <f t="shared" si="45"/>
        <v>0.42918454935622319</v>
      </c>
      <c r="E299">
        <f t="shared" si="46"/>
        <v>4.2681481871560623E-2</v>
      </c>
      <c r="F299">
        <f t="shared" si="47"/>
        <v>-0.22062192264145974</v>
      </c>
      <c r="G299">
        <v>0</v>
      </c>
      <c r="H299">
        <f t="shared" si="48"/>
        <v>0.26330340451302037</v>
      </c>
      <c r="I299">
        <f t="shared" si="49"/>
        <v>-1.0924558755741036</v>
      </c>
      <c r="J299">
        <f t="shared" si="50"/>
        <v>1.0924558755741036</v>
      </c>
      <c r="K299">
        <f t="shared" si="51"/>
        <v>0.59233031693779803</v>
      </c>
      <c r="L299">
        <f t="shared" si="52"/>
        <v>0.40766968306220203</v>
      </c>
      <c r="M299">
        <f t="shared" si="53"/>
        <v>1.688247201611685</v>
      </c>
      <c r="N299">
        <f t="shared" si="54"/>
        <v>2.4529663145135583</v>
      </c>
    </row>
    <row r="300" spans="1:14" x14ac:dyDescent="0.25">
      <c r="A300" s="4">
        <f>IF('True_Odds_Calculator_2-way'!A301="","",'True_Odds_Calculator_2-way'!A301)</f>
        <v>1.76</v>
      </c>
      <c r="B300" s="4">
        <f>IF('True_Odds_Calculator_2-way'!B301="","",'True_Odds_Calculator_2-way'!B301)</f>
        <v>2.11</v>
      </c>
      <c r="C300" s="4">
        <f t="shared" si="44"/>
        <v>0.56818181818181823</v>
      </c>
      <c r="D300">
        <f t="shared" si="45"/>
        <v>0.47393364928909953</v>
      </c>
      <c r="E300">
        <f t="shared" si="46"/>
        <v>4.2115467470917878E-2</v>
      </c>
      <c r="F300">
        <f t="shared" si="47"/>
        <v>-0.22716501507970688</v>
      </c>
      <c r="G300">
        <v>0</v>
      </c>
      <c r="H300">
        <f t="shared" si="48"/>
        <v>0.26928048255062476</v>
      </c>
      <c r="I300">
        <f t="shared" si="49"/>
        <v>-1.0887588907733561</v>
      </c>
      <c r="J300">
        <f t="shared" si="50"/>
        <v>1.0887588907733561</v>
      </c>
      <c r="K300">
        <f t="shared" si="51"/>
        <v>0.54720857069599227</v>
      </c>
      <c r="L300">
        <f t="shared" si="52"/>
        <v>0.45279142930400768</v>
      </c>
      <c r="M300">
        <f t="shared" si="53"/>
        <v>1.82745675698775</v>
      </c>
      <c r="N300">
        <f t="shared" si="54"/>
        <v>2.208522368758425</v>
      </c>
    </row>
    <row r="301" spans="1:14" x14ac:dyDescent="0.25">
      <c r="A301" s="4">
        <f>IF('True_Odds_Calculator_2-way'!A302="","",'True_Odds_Calculator_2-way'!A302)</f>
        <v>1.91</v>
      </c>
      <c r="B301" s="4">
        <f>IF('True_Odds_Calculator_2-way'!B302="","",'True_Odds_Calculator_2-way'!B302)</f>
        <v>1.94</v>
      </c>
      <c r="C301" s="4">
        <f t="shared" si="44"/>
        <v>0.52356020942408377</v>
      </c>
      <c r="D301">
        <f t="shared" si="45"/>
        <v>0.51546391752577325</v>
      </c>
      <c r="E301">
        <f t="shared" si="46"/>
        <v>3.9024126949857019E-2</v>
      </c>
      <c r="F301">
        <f t="shared" si="47"/>
        <v>-0.23085226966049555</v>
      </c>
      <c r="G301">
        <v>0</v>
      </c>
      <c r="H301">
        <f t="shared" si="48"/>
        <v>0.26987639661035251</v>
      </c>
      <c r="I301">
        <f t="shared" si="49"/>
        <v>-1.0812232527259167</v>
      </c>
      <c r="J301">
        <f t="shared" si="50"/>
        <v>1.0812232527259167</v>
      </c>
      <c r="K301">
        <f t="shared" si="51"/>
        <v>0.50405432060836108</v>
      </c>
      <c r="L301">
        <f t="shared" si="52"/>
        <v>0.49594567939163919</v>
      </c>
      <c r="M301">
        <f t="shared" si="53"/>
        <v>1.9839131599805839</v>
      </c>
      <c r="N301">
        <f t="shared" si="54"/>
        <v>2.0163498575623611</v>
      </c>
    </row>
    <row r="302" spans="1:14" x14ac:dyDescent="0.25">
      <c r="A302" s="4">
        <f>IF('True_Odds_Calculator_2-way'!A303="","",'True_Odds_Calculator_2-way'!A303)</f>
        <v>1.49</v>
      </c>
      <c r="B302" s="4">
        <f>IF('True_Odds_Calculator_2-way'!B303="","",'True_Odds_Calculator_2-way'!B303)</f>
        <v>2.77</v>
      </c>
      <c r="C302" s="4">
        <f t="shared" si="44"/>
        <v>0.67114093959731547</v>
      </c>
      <c r="D302">
        <f t="shared" si="45"/>
        <v>0.36101083032490977</v>
      </c>
      <c r="E302">
        <f t="shared" si="46"/>
        <v>3.2151769922225348E-2</v>
      </c>
      <c r="F302">
        <f t="shared" si="47"/>
        <v>-0.21013737794684162</v>
      </c>
      <c r="G302">
        <v>0</v>
      </c>
      <c r="H302">
        <f t="shared" si="48"/>
        <v>0.24228914786906697</v>
      </c>
      <c r="I302">
        <f t="shared" si="49"/>
        <v>-1.0737800400040416</v>
      </c>
      <c r="J302">
        <f t="shared" si="50"/>
        <v>1.0737800400040416</v>
      </c>
      <c r="K302">
        <f t="shared" si="51"/>
        <v>0.65524263383163672</v>
      </c>
      <c r="L302">
        <f t="shared" si="52"/>
        <v>0.34475736616836322</v>
      </c>
      <c r="M302">
        <f t="shared" si="53"/>
        <v>1.5261522196019803</v>
      </c>
      <c r="N302">
        <f t="shared" si="54"/>
        <v>2.9005906708071532</v>
      </c>
    </row>
    <row r="303" spans="1:14" x14ac:dyDescent="0.25">
      <c r="A303" s="4">
        <f>IF('True_Odds_Calculator_2-way'!A304="","",'True_Odds_Calculator_2-way'!A304)</f>
        <v>1.72</v>
      </c>
      <c r="B303" s="4">
        <f>IF('True_Odds_Calculator_2-way'!B304="","",'True_Odds_Calculator_2-way'!B304)</f>
        <v>2.2200000000000002</v>
      </c>
      <c r="C303" s="4">
        <f t="shared" si="44"/>
        <v>0.58139534883720934</v>
      </c>
      <c r="D303">
        <f t="shared" si="45"/>
        <v>0.4504504504504504</v>
      </c>
      <c r="E303">
        <f t="shared" si="46"/>
        <v>3.1845799287659737E-2</v>
      </c>
      <c r="F303">
        <f t="shared" si="47"/>
        <v>-0.23004399748585791</v>
      </c>
      <c r="G303">
        <v>0</v>
      </c>
      <c r="H303">
        <f t="shared" si="48"/>
        <v>0.2618897967735177</v>
      </c>
      <c r="I303">
        <f t="shared" si="49"/>
        <v>-1.0669739994407998</v>
      </c>
      <c r="J303">
        <f t="shared" si="50"/>
        <v>1.0669739994407998</v>
      </c>
      <c r="K303">
        <f t="shared" si="51"/>
        <v>0.56554007778240289</v>
      </c>
      <c r="L303">
        <f t="shared" si="52"/>
        <v>0.43445992221759705</v>
      </c>
      <c r="M303">
        <f t="shared" si="53"/>
        <v>1.768221279597376</v>
      </c>
      <c r="N303">
        <f t="shared" si="54"/>
        <v>2.3017082793177757</v>
      </c>
    </row>
    <row r="304" spans="1:14" x14ac:dyDescent="0.25">
      <c r="A304" s="4">
        <f>IF('True_Odds_Calculator_2-way'!A305="","",'True_Odds_Calculator_2-way'!A305)</f>
        <v>2.15</v>
      </c>
      <c r="B304" s="4">
        <f>IF('True_Odds_Calculator_2-way'!B305="","",'True_Odds_Calculator_2-way'!B305)</f>
        <v>1.77</v>
      </c>
      <c r="C304" s="4">
        <f t="shared" si="44"/>
        <v>0.46511627906976744</v>
      </c>
      <c r="D304">
        <f t="shared" si="45"/>
        <v>0.56497175141242939</v>
      </c>
      <c r="E304">
        <f t="shared" si="46"/>
        <v>3.0088030482196881E-2</v>
      </c>
      <c r="F304">
        <f t="shared" si="47"/>
        <v>-0.23268952831428191</v>
      </c>
      <c r="G304">
        <v>0</v>
      </c>
      <c r="H304">
        <f t="shared" si="48"/>
        <v>0.26277755879647879</v>
      </c>
      <c r="I304">
        <f t="shared" si="49"/>
        <v>-1.0626878549845031</v>
      </c>
      <c r="J304">
        <f t="shared" si="50"/>
        <v>1.0626878549845031</v>
      </c>
      <c r="K304">
        <f t="shared" si="51"/>
        <v>0.45002656733888785</v>
      </c>
      <c r="L304">
        <f t="shared" si="52"/>
        <v>0.54997343266111198</v>
      </c>
      <c r="M304">
        <f t="shared" si="53"/>
        <v>2.2220910332321786</v>
      </c>
      <c r="N304">
        <f t="shared" si="54"/>
        <v>1.8182696483380676</v>
      </c>
    </row>
    <row r="305" spans="1:14" x14ac:dyDescent="0.25">
      <c r="A305" s="4">
        <f>IF('True_Odds_Calculator_2-way'!A306="","",'True_Odds_Calculator_2-way'!A306)</f>
        <v>1.68</v>
      </c>
      <c r="B305" s="4">
        <f>IF('True_Odds_Calculator_2-way'!B306="","",'True_Odds_Calculator_2-way'!B306)</f>
        <v>2.31</v>
      </c>
      <c r="C305" s="4">
        <f t="shared" si="44"/>
        <v>0.59523809523809523</v>
      </c>
      <c r="D305">
        <f t="shared" si="45"/>
        <v>0.4329004329004329</v>
      </c>
      <c r="E305">
        <f t="shared" si="46"/>
        <v>2.813852813852824E-2</v>
      </c>
      <c r="F305">
        <f t="shared" si="47"/>
        <v>-0.22954030096887235</v>
      </c>
      <c r="G305">
        <v>0</v>
      </c>
      <c r="H305">
        <f t="shared" si="48"/>
        <v>0.25767882910740053</v>
      </c>
      <c r="I305">
        <f t="shared" si="49"/>
        <v>-1.0595217973953226</v>
      </c>
      <c r="J305">
        <f t="shared" si="50"/>
        <v>1.0595217973953226</v>
      </c>
      <c r="K305">
        <f t="shared" si="51"/>
        <v>0.581234893460709</v>
      </c>
      <c r="L305">
        <f t="shared" si="52"/>
        <v>0.41876510653929105</v>
      </c>
      <c r="M305">
        <f t="shared" si="53"/>
        <v>1.7204748222288193</v>
      </c>
      <c r="N305">
        <f t="shared" si="54"/>
        <v>2.3879735545878726</v>
      </c>
    </row>
    <row r="306" spans="1:14" x14ac:dyDescent="0.25">
      <c r="A306" s="4">
        <f>IF('True_Odds_Calculator_2-way'!A307="","",'True_Odds_Calculator_2-way'!A307)</f>
        <v>1.73</v>
      </c>
      <c r="B306" s="4">
        <f>IF('True_Odds_Calculator_2-way'!B307="","",'True_Odds_Calculator_2-way'!B307)</f>
        <v>2.21</v>
      </c>
      <c r="C306" s="4">
        <f t="shared" si="44"/>
        <v>0.5780346820809249</v>
      </c>
      <c r="D306">
        <f t="shared" si="45"/>
        <v>0.45248868778280543</v>
      </c>
      <c r="E306">
        <f t="shared" si="46"/>
        <v>3.0523369863730387E-2</v>
      </c>
      <c r="F306">
        <f t="shared" si="47"/>
        <v>-0.23103078492401852</v>
      </c>
      <c r="G306">
        <v>0</v>
      </c>
      <c r="H306">
        <f t="shared" si="48"/>
        <v>0.26155415478774885</v>
      </c>
      <c r="I306">
        <f t="shared" si="49"/>
        <v>-1.0640104290557326</v>
      </c>
      <c r="J306">
        <f t="shared" si="50"/>
        <v>1.0640104290557326</v>
      </c>
      <c r="K306">
        <f t="shared" si="51"/>
        <v>0.56283247503139899</v>
      </c>
      <c r="L306">
        <f t="shared" si="52"/>
        <v>0.43716752496860084</v>
      </c>
      <c r="M306">
        <f t="shared" si="53"/>
        <v>1.7767276132106851</v>
      </c>
      <c r="N306">
        <f t="shared" si="54"/>
        <v>2.2874526191574365</v>
      </c>
    </row>
    <row r="307" spans="1:14" x14ac:dyDescent="0.25">
      <c r="A307" s="4">
        <f>IF('True_Odds_Calculator_2-way'!A308="","",'True_Odds_Calculator_2-way'!A308)</f>
        <v>1.34</v>
      </c>
      <c r="B307" s="4">
        <f>IF('True_Odds_Calculator_2-way'!B308="","",'True_Odds_Calculator_2-way'!B308)</f>
        <v>3.49</v>
      </c>
      <c r="C307" s="4">
        <f t="shared" si="44"/>
        <v>0.74626865671641784</v>
      </c>
      <c r="D307">
        <f t="shared" si="45"/>
        <v>0.28653295128939826</v>
      </c>
      <c r="E307">
        <f t="shared" si="46"/>
        <v>3.2801608005815996E-2</v>
      </c>
      <c r="F307">
        <f t="shared" si="47"/>
        <v>-0.18102895265791408</v>
      </c>
      <c r="G307">
        <v>0</v>
      </c>
      <c r="H307">
        <f t="shared" si="48"/>
        <v>0.21383056066373002</v>
      </c>
      <c r="I307">
        <f t="shared" si="49"/>
        <v>-1.086828123354447</v>
      </c>
      <c r="J307">
        <f t="shared" si="50"/>
        <v>1.086828123354447</v>
      </c>
      <c r="K307">
        <f t="shared" si="51"/>
        <v>0.73018200500843</v>
      </c>
      <c r="L307">
        <f t="shared" si="52"/>
        <v>0.26981799499157005</v>
      </c>
      <c r="M307">
        <f t="shared" si="53"/>
        <v>1.3695215619405123</v>
      </c>
      <c r="N307">
        <f t="shared" si="54"/>
        <v>3.7062020271525742</v>
      </c>
    </row>
    <row r="308" spans="1:14" x14ac:dyDescent="0.25">
      <c r="A308" s="4">
        <f>IF('True_Odds_Calculator_2-way'!A309="","",'True_Odds_Calculator_2-way'!A309)</f>
        <v>1.82</v>
      </c>
      <c r="B308" s="4">
        <f>IF('True_Odds_Calculator_2-way'!B309="","",'True_Odds_Calculator_2-way'!B309)</f>
        <v>2.0699999999999998</v>
      </c>
      <c r="C308" s="4">
        <f t="shared" si="44"/>
        <v>0.54945054945054939</v>
      </c>
      <c r="D308">
        <f t="shared" si="45"/>
        <v>0.48309178743961356</v>
      </c>
      <c r="E308">
        <f t="shared" si="46"/>
        <v>3.2542336890162948E-2</v>
      </c>
      <c r="F308">
        <f t="shared" si="47"/>
        <v>-0.23289271115358079</v>
      </c>
      <c r="G308">
        <v>0</v>
      </c>
      <c r="H308">
        <f t="shared" si="48"/>
        <v>0.26543504804374368</v>
      </c>
      <c r="I308">
        <f t="shared" si="49"/>
        <v>-1.0675818579755179</v>
      </c>
      <c r="J308">
        <f t="shared" si="50"/>
        <v>1.0675818579755179</v>
      </c>
      <c r="K308">
        <f t="shared" si="51"/>
        <v>0.53321471124912212</v>
      </c>
      <c r="L308">
        <f t="shared" si="52"/>
        <v>0.4667852887508781</v>
      </c>
      <c r="M308">
        <f t="shared" si="53"/>
        <v>1.8754171235399244</v>
      </c>
      <c r="N308">
        <f t="shared" si="54"/>
        <v>2.1423125880338039</v>
      </c>
    </row>
    <row r="309" spans="1:14" x14ac:dyDescent="0.25">
      <c r="A309" s="4">
        <f>IF('True_Odds_Calculator_2-way'!A310="","",'True_Odds_Calculator_2-way'!A310)</f>
        <v>1.79</v>
      </c>
      <c r="B309" s="4">
        <f>IF('True_Odds_Calculator_2-way'!B310="","",'True_Odds_Calculator_2-way'!B310)</f>
        <v>2.1</v>
      </c>
      <c r="C309" s="4">
        <f t="shared" si="44"/>
        <v>0.55865921787709494</v>
      </c>
      <c r="D309">
        <f t="shared" si="45"/>
        <v>0.47619047619047616</v>
      </c>
      <c r="E309">
        <f t="shared" si="46"/>
        <v>3.4849694067571102E-2</v>
      </c>
      <c r="F309">
        <f t="shared" si="47"/>
        <v>-0.2311785049215217</v>
      </c>
      <c r="G309">
        <v>0</v>
      </c>
      <c r="H309">
        <f t="shared" si="48"/>
        <v>0.2660281989890928</v>
      </c>
      <c r="I309">
        <f t="shared" si="49"/>
        <v>-1.072729223145815</v>
      </c>
      <c r="J309">
        <f t="shared" si="50"/>
        <v>1.072729223145815</v>
      </c>
      <c r="K309">
        <f t="shared" si="51"/>
        <v>0.5412848551170536</v>
      </c>
      <c r="L309">
        <f t="shared" si="52"/>
        <v>0.4587151448829464</v>
      </c>
      <c r="M309">
        <f t="shared" si="53"/>
        <v>1.8474560862851939</v>
      </c>
      <c r="N309">
        <f t="shared" si="54"/>
        <v>2.1800021454603971</v>
      </c>
    </row>
    <row r="310" spans="1:14" x14ac:dyDescent="0.25">
      <c r="A310" s="4">
        <f>IF('True_Odds_Calculator_2-way'!A311="","",'True_Odds_Calculator_2-way'!A311)</f>
        <v>1.64</v>
      </c>
      <c r="B310" s="4">
        <f>IF('True_Odds_Calculator_2-way'!B311="","",'True_Odds_Calculator_2-way'!B311)</f>
        <v>2.36</v>
      </c>
      <c r="C310" s="4">
        <f t="shared" si="44"/>
        <v>0.6097560975609756</v>
      </c>
      <c r="D310">
        <f t="shared" si="45"/>
        <v>0.42372881355932207</v>
      </c>
      <c r="E310">
        <f t="shared" si="46"/>
        <v>3.3484911120297722E-2</v>
      </c>
      <c r="F310">
        <f t="shared" si="47"/>
        <v>-0.22488631665977676</v>
      </c>
      <c r="G310">
        <v>0</v>
      </c>
      <c r="H310">
        <f t="shared" si="48"/>
        <v>0.25837122778007443</v>
      </c>
      <c r="I310">
        <f t="shared" si="49"/>
        <v>-1.0718661571406802</v>
      </c>
      <c r="J310">
        <f t="shared" si="50"/>
        <v>1.0718661571406802</v>
      </c>
      <c r="K310">
        <f t="shared" si="51"/>
        <v>0.59312180114548885</v>
      </c>
      <c r="L310">
        <f t="shared" si="52"/>
        <v>0.40687819885451121</v>
      </c>
      <c r="M310">
        <f t="shared" si="53"/>
        <v>1.6859943405700353</v>
      </c>
      <c r="N310">
        <f t="shared" si="54"/>
        <v>2.4577379737113252</v>
      </c>
    </row>
    <row r="311" spans="1:14" x14ac:dyDescent="0.25">
      <c r="A311" s="4">
        <f>IF('True_Odds_Calculator_2-way'!A312="","",'True_Odds_Calculator_2-way'!A312)</f>
        <v>2.0099999999999998</v>
      </c>
      <c r="B311" s="4">
        <f>IF('True_Odds_Calculator_2-way'!B312="","",'True_Odds_Calculator_2-way'!B312)</f>
        <v>1.9</v>
      </c>
      <c r="C311" s="4">
        <f t="shared" si="44"/>
        <v>0.49751243781094534</v>
      </c>
      <c r="D311">
        <f t="shared" si="45"/>
        <v>0.52631578947368418</v>
      </c>
      <c r="E311">
        <f t="shared" si="46"/>
        <v>2.3828227284629522E-2</v>
      </c>
      <c r="F311">
        <f t="shared" si="47"/>
        <v>-0.23802042419481539</v>
      </c>
      <c r="G311">
        <v>0</v>
      </c>
      <c r="H311">
        <f t="shared" si="48"/>
        <v>0.26184865147944492</v>
      </c>
      <c r="I311">
        <f t="shared" si="49"/>
        <v>-1.0488612925459211</v>
      </c>
      <c r="J311">
        <f t="shared" si="50"/>
        <v>1.0488612925459211</v>
      </c>
      <c r="K311">
        <f t="shared" si="51"/>
        <v>0.48559013567492909</v>
      </c>
      <c r="L311">
        <f t="shared" si="52"/>
        <v>0.51440986432507074</v>
      </c>
      <c r="M311">
        <f t="shared" si="53"/>
        <v>2.0593499054713802</v>
      </c>
      <c r="N311">
        <f t="shared" si="54"/>
        <v>1.9439751632913294</v>
      </c>
    </row>
    <row r="312" spans="1:14" x14ac:dyDescent="0.25">
      <c r="A312" s="4">
        <f>IF('True_Odds_Calculator_2-way'!A313="","",'True_Odds_Calculator_2-way'!A313)</f>
        <v>2.34</v>
      </c>
      <c r="B312" s="4">
        <f>IF('True_Odds_Calculator_2-way'!B313="","",'True_Odds_Calculator_2-way'!B313)</f>
        <v>1.66</v>
      </c>
      <c r="C312" s="4">
        <f t="shared" si="44"/>
        <v>0.42735042735042739</v>
      </c>
      <c r="D312">
        <f t="shared" si="45"/>
        <v>0.60240963855421692</v>
      </c>
      <c r="E312">
        <f t="shared" si="46"/>
        <v>2.9760065904644417E-2</v>
      </c>
      <c r="F312">
        <f t="shared" si="47"/>
        <v>-0.22767995057151669</v>
      </c>
      <c r="G312">
        <v>0</v>
      </c>
      <c r="H312">
        <f t="shared" si="48"/>
        <v>0.2574400164761611</v>
      </c>
      <c r="I312">
        <f t="shared" si="49"/>
        <v>-1.0633485251477839</v>
      </c>
      <c r="J312">
        <f t="shared" si="50"/>
        <v>1.0633485251477839</v>
      </c>
      <c r="K312">
        <f t="shared" si="51"/>
        <v>0.41239034653044082</v>
      </c>
      <c r="L312">
        <f t="shared" si="52"/>
        <v>0.58760965346955907</v>
      </c>
      <c r="M312">
        <f t="shared" si="53"/>
        <v>2.4248870236980302</v>
      </c>
      <c r="N312">
        <f t="shared" si="54"/>
        <v>1.7018100265975373</v>
      </c>
    </row>
    <row r="313" spans="1:14" x14ac:dyDescent="0.25">
      <c r="A313" s="4">
        <f>IF('True_Odds_Calculator_2-way'!A314="","",'True_Odds_Calculator_2-way'!A314)</f>
        <v>2.1800000000000002</v>
      </c>
      <c r="B313" s="4">
        <f>IF('True_Odds_Calculator_2-way'!B314="","",'True_Odds_Calculator_2-way'!B314)</f>
        <v>1.75</v>
      </c>
      <c r="C313" s="4">
        <f t="shared" si="44"/>
        <v>0.4587155963302752</v>
      </c>
      <c r="D313">
        <f t="shared" si="45"/>
        <v>0.5714285714285714</v>
      </c>
      <c r="E313">
        <f t="shared" si="46"/>
        <v>3.0144167758846541E-2</v>
      </c>
      <c r="F313">
        <f t="shared" si="47"/>
        <v>-0.23197903014416776</v>
      </c>
      <c r="G313">
        <v>0</v>
      </c>
      <c r="H313">
        <f t="shared" si="48"/>
        <v>0.26212319790301436</v>
      </c>
      <c r="I313">
        <f t="shared" si="49"/>
        <v>-1.0629880069054676</v>
      </c>
      <c r="J313">
        <f t="shared" si="50"/>
        <v>1.0629880069054676</v>
      </c>
      <c r="K313">
        <f t="shared" si="51"/>
        <v>0.44359159560776512</v>
      </c>
      <c r="L313">
        <f t="shared" si="52"/>
        <v>0.55640840439223493</v>
      </c>
      <c r="M313">
        <f t="shared" si="53"/>
        <v>2.2543258481484516</v>
      </c>
      <c r="N313">
        <f t="shared" si="54"/>
        <v>1.797241005179101</v>
      </c>
    </row>
    <row r="314" spans="1:14" x14ac:dyDescent="0.25">
      <c r="A314" s="4">
        <f>IF('True_Odds_Calculator_2-way'!A315="","",'True_Odds_Calculator_2-way'!A315)</f>
        <v>2.2599999999999998</v>
      </c>
      <c r="B314" s="4">
        <f>IF('True_Odds_Calculator_2-way'!B315="","",'True_Odds_Calculator_2-way'!B315)</f>
        <v>1.7</v>
      </c>
      <c r="C314" s="4">
        <f t="shared" si="44"/>
        <v>0.44247787610619471</v>
      </c>
      <c r="D314">
        <f t="shared" si="45"/>
        <v>0.58823529411764708</v>
      </c>
      <c r="E314">
        <f t="shared" si="46"/>
        <v>3.0713170223841679E-2</v>
      </c>
      <c r="F314">
        <f t="shared" si="47"/>
        <v>-0.2295679333680376</v>
      </c>
      <c r="G314">
        <v>0</v>
      </c>
      <c r="H314">
        <f t="shared" si="48"/>
        <v>0.26028110359187923</v>
      </c>
      <c r="I314">
        <f t="shared" si="49"/>
        <v>-1.0647942749998995</v>
      </c>
      <c r="J314">
        <f t="shared" si="50"/>
        <v>1.0647942749998995</v>
      </c>
      <c r="K314">
        <f t="shared" si="51"/>
        <v>0.42705098312484241</v>
      </c>
      <c r="L314">
        <f t="shared" si="52"/>
        <v>0.57294901687515787</v>
      </c>
      <c r="M314">
        <f t="shared" si="53"/>
        <v>2.3416407864998732</v>
      </c>
      <c r="N314">
        <f t="shared" si="54"/>
        <v>1.7453559924999296</v>
      </c>
    </row>
    <row r="315" spans="1:14" x14ac:dyDescent="0.25">
      <c r="A315" s="4">
        <f>IF('True_Odds_Calculator_2-way'!A316="","",'True_Odds_Calculator_2-way'!A316)</f>
        <v>2.5099999999999998</v>
      </c>
      <c r="B315" s="4">
        <f>IF('True_Odds_Calculator_2-way'!B316="","",'True_Odds_Calculator_2-way'!B316)</f>
        <v>1.57</v>
      </c>
      <c r="C315" s="4">
        <f t="shared" si="44"/>
        <v>0.39840637450199207</v>
      </c>
      <c r="D315">
        <f t="shared" si="45"/>
        <v>0.63694267515923564</v>
      </c>
      <c r="E315">
        <f t="shared" si="46"/>
        <v>3.5349049661227649E-2</v>
      </c>
      <c r="F315">
        <f t="shared" si="47"/>
        <v>-0.21841297231456347</v>
      </c>
      <c r="G315">
        <v>0</v>
      </c>
      <c r="H315">
        <f t="shared" si="48"/>
        <v>0.25376202197579112</v>
      </c>
      <c r="I315">
        <f t="shared" si="49"/>
        <v>-1.0778891454484929</v>
      </c>
      <c r="J315">
        <f t="shared" si="50"/>
        <v>1.0778891454484929</v>
      </c>
      <c r="K315">
        <f t="shared" si="51"/>
        <v>0.3805736037101255</v>
      </c>
      <c r="L315">
        <f t="shared" si="52"/>
        <v>0.61942639628987439</v>
      </c>
      <c r="M315">
        <f t="shared" si="53"/>
        <v>2.6276126096272243</v>
      </c>
      <c r="N315">
        <f t="shared" si="54"/>
        <v>1.6143968129056414</v>
      </c>
    </row>
    <row r="316" spans="1:14" x14ac:dyDescent="0.25">
      <c r="A316" s="4">
        <f>IF('True_Odds_Calculator_2-way'!A317="","",'True_Odds_Calculator_2-way'!A317)</f>
        <v>2.44</v>
      </c>
      <c r="B316" s="4">
        <f>IF('True_Odds_Calculator_2-way'!B317="","",'True_Odds_Calculator_2-way'!B317)</f>
        <v>1.6</v>
      </c>
      <c r="C316" s="4">
        <f t="shared" si="44"/>
        <v>0.4098360655737705</v>
      </c>
      <c r="D316">
        <f t="shared" si="45"/>
        <v>0.625</v>
      </c>
      <c r="E316">
        <f t="shared" si="46"/>
        <v>3.4836065573770503E-2</v>
      </c>
      <c r="F316">
        <f t="shared" si="47"/>
        <v>-0.22131147540983609</v>
      </c>
      <c r="G316">
        <v>0</v>
      </c>
      <c r="H316">
        <f t="shared" si="48"/>
        <v>0.25614754098360659</v>
      </c>
      <c r="I316">
        <f t="shared" si="49"/>
        <v>-1.075828707279838</v>
      </c>
      <c r="J316">
        <f t="shared" si="50"/>
        <v>1.075828707279838</v>
      </c>
      <c r="K316">
        <f t="shared" si="51"/>
        <v>0.39228095605926194</v>
      </c>
      <c r="L316">
        <f t="shared" si="52"/>
        <v>0.60771904394073795</v>
      </c>
      <c r="M316">
        <f t="shared" si="53"/>
        <v>2.5491933384829668</v>
      </c>
      <c r="N316">
        <f t="shared" si="54"/>
        <v>1.6454972243679031</v>
      </c>
    </row>
    <row r="317" spans="1:14" x14ac:dyDescent="0.25">
      <c r="A317" s="4">
        <f>IF('True_Odds_Calculator_2-way'!A318="","",'True_Odds_Calculator_2-way'!A318)</f>
        <v>1.81</v>
      </c>
      <c r="B317" s="4">
        <f>IF('True_Odds_Calculator_2-way'!B318="","",'True_Odds_Calculator_2-way'!B318)</f>
        <v>2.08</v>
      </c>
      <c r="C317" s="4">
        <f t="shared" si="44"/>
        <v>0.5524861878453039</v>
      </c>
      <c r="D317">
        <f t="shared" si="45"/>
        <v>0.48076923076923073</v>
      </c>
      <c r="E317">
        <f t="shared" si="46"/>
        <v>3.3255418614534626E-2</v>
      </c>
      <c r="F317">
        <f t="shared" si="47"/>
        <v>-0.23236294092647691</v>
      </c>
      <c r="G317">
        <v>0</v>
      </c>
      <c r="H317">
        <f t="shared" si="48"/>
        <v>0.26561835954101148</v>
      </c>
      <c r="I317">
        <f t="shared" si="49"/>
        <v>-1.0691671651659735</v>
      </c>
      <c r="J317">
        <f t="shared" si="50"/>
        <v>1.0691671651659735</v>
      </c>
      <c r="K317">
        <f t="shared" si="51"/>
        <v>0.5358983848622455</v>
      </c>
      <c r="L317">
        <f t="shared" si="52"/>
        <v>0.4641016151377545</v>
      </c>
      <c r="M317">
        <f t="shared" si="53"/>
        <v>1.8660254037844384</v>
      </c>
      <c r="N317">
        <f t="shared" si="54"/>
        <v>2.1547005383792519</v>
      </c>
    </row>
    <row r="318" spans="1:14" x14ac:dyDescent="0.25">
      <c r="A318" s="4">
        <f>IF('True_Odds_Calculator_2-way'!A319="","",'True_Odds_Calculator_2-way'!A319)</f>
        <v>2.11</v>
      </c>
      <c r="B318" s="4">
        <f>IF('True_Odds_Calculator_2-way'!B319="","",'True_Odds_Calculator_2-way'!B319)</f>
        <v>1.79</v>
      </c>
      <c r="C318" s="4">
        <f t="shared" si="44"/>
        <v>0.47393364928909953</v>
      </c>
      <c r="D318">
        <f t="shared" si="45"/>
        <v>0.55865921787709494</v>
      </c>
      <c r="E318">
        <f t="shared" si="46"/>
        <v>3.2592867166194583E-2</v>
      </c>
      <c r="F318">
        <f t="shared" si="47"/>
        <v>-0.23217453467129112</v>
      </c>
      <c r="G318">
        <v>0</v>
      </c>
      <c r="H318">
        <f t="shared" si="48"/>
        <v>0.26476740183748576</v>
      </c>
      <c r="I318">
        <f t="shared" si="49"/>
        <v>-1.0678861770883312</v>
      </c>
      <c r="J318">
        <f t="shared" si="50"/>
        <v>1.0678861770883312</v>
      </c>
      <c r="K318">
        <f t="shared" si="51"/>
        <v>0.45759183965236705</v>
      </c>
      <c r="L318">
        <f t="shared" si="52"/>
        <v>0.54240816034763273</v>
      </c>
      <c r="M318">
        <f t="shared" si="53"/>
        <v>2.1853536565680476</v>
      </c>
      <c r="N318">
        <f t="shared" si="54"/>
        <v>1.8436300798997822</v>
      </c>
    </row>
    <row r="319" spans="1:14" x14ac:dyDescent="0.25">
      <c r="A319" s="4">
        <f>IF('True_Odds_Calculator_2-way'!A320="","",'True_Odds_Calculator_2-way'!A320)</f>
        <v>2.54</v>
      </c>
      <c r="B319" s="4">
        <f>IF('True_Odds_Calculator_2-way'!B320="","",'True_Odds_Calculator_2-way'!B320)</f>
        <v>1.56</v>
      </c>
      <c r="C319" s="4">
        <f t="shared" si="44"/>
        <v>0.39370078740157477</v>
      </c>
      <c r="D319">
        <f t="shared" si="45"/>
        <v>0.64102564102564097</v>
      </c>
      <c r="E319">
        <f t="shared" si="46"/>
        <v>3.4726428427215739E-2</v>
      </c>
      <c r="F319">
        <f t="shared" si="47"/>
        <v>-0.21764587118917833</v>
      </c>
      <c r="G319">
        <v>0</v>
      </c>
      <c r="H319">
        <f t="shared" si="48"/>
        <v>0.25237229961639407</v>
      </c>
      <c r="I319">
        <f t="shared" si="49"/>
        <v>-1.0768262306348699</v>
      </c>
      <c r="J319">
        <f t="shared" si="50"/>
        <v>1.0768262306348699</v>
      </c>
      <c r="K319">
        <f t="shared" si="51"/>
        <v>0.37617851153011422</v>
      </c>
      <c r="L319">
        <f t="shared" si="52"/>
        <v>0.62382148846988572</v>
      </c>
      <c r="M319">
        <f t="shared" si="53"/>
        <v>2.6583123951776999</v>
      </c>
      <c r="N319">
        <f t="shared" si="54"/>
        <v>1.6030226891555273</v>
      </c>
    </row>
    <row r="320" spans="1:14" x14ac:dyDescent="0.25">
      <c r="A320" s="4">
        <f>IF('True_Odds_Calculator_2-way'!A321="","",'True_Odds_Calculator_2-way'!A321)</f>
        <v>2.34</v>
      </c>
      <c r="B320" s="4">
        <f>IF('True_Odds_Calculator_2-way'!B321="","",'True_Odds_Calculator_2-way'!B321)</f>
        <v>1.65</v>
      </c>
      <c r="C320" s="4">
        <f t="shared" si="44"/>
        <v>0.42735042735042739</v>
      </c>
      <c r="D320">
        <f t="shared" si="45"/>
        <v>0.60606060606060608</v>
      </c>
      <c r="E320">
        <f t="shared" si="46"/>
        <v>3.3411033411033575E-2</v>
      </c>
      <c r="F320">
        <f t="shared" si="47"/>
        <v>-0.22558922558922545</v>
      </c>
      <c r="G320">
        <v>0</v>
      </c>
      <c r="H320">
        <f t="shared" si="48"/>
        <v>0.25900025900025903</v>
      </c>
      <c r="I320">
        <f t="shared" si="49"/>
        <v>-1.0714969088698143</v>
      </c>
      <c r="J320">
        <f t="shared" si="50"/>
        <v>1.0714969088698143</v>
      </c>
      <c r="K320">
        <f t="shared" si="51"/>
        <v>0.41054175018204025</v>
      </c>
      <c r="L320">
        <f t="shared" si="52"/>
        <v>0.58945824981795969</v>
      </c>
      <c r="M320">
        <f t="shared" si="53"/>
        <v>2.4358058578855508</v>
      </c>
      <c r="N320">
        <f t="shared" si="54"/>
        <v>1.6964729907653791</v>
      </c>
    </row>
    <row r="321" spans="1:14" x14ac:dyDescent="0.25">
      <c r="A321" s="4">
        <f>IF('True_Odds_Calculator_2-way'!A322="","",'True_Odds_Calculator_2-way'!A322)</f>
        <v>1.82</v>
      </c>
      <c r="B321" s="4">
        <f>IF('True_Odds_Calculator_2-way'!B322="","",'True_Odds_Calculator_2-way'!B322)</f>
        <v>2.0699999999999998</v>
      </c>
      <c r="C321" s="4">
        <f t="shared" si="44"/>
        <v>0.54945054945054939</v>
      </c>
      <c r="D321">
        <f t="shared" si="45"/>
        <v>0.48309178743961356</v>
      </c>
      <c r="E321">
        <f t="shared" si="46"/>
        <v>3.2542336890162948E-2</v>
      </c>
      <c r="F321">
        <f t="shared" si="47"/>
        <v>-0.23289271115358079</v>
      </c>
      <c r="G321">
        <v>0</v>
      </c>
      <c r="H321">
        <f t="shared" si="48"/>
        <v>0.26543504804374368</v>
      </c>
      <c r="I321">
        <f t="shared" si="49"/>
        <v>-1.0675818579755179</v>
      </c>
      <c r="J321">
        <f t="shared" si="50"/>
        <v>1.0675818579755179</v>
      </c>
      <c r="K321">
        <f t="shared" si="51"/>
        <v>0.53321471124912212</v>
      </c>
      <c r="L321">
        <f t="shared" si="52"/>
        <v>0.4667852887508781</v>
      </c>
      <c r="M321">
        <f t="shared" si="53"/>
        <v>1.8754171235399244</v>
      </c>
      <c r="N321">
        <f t="shared" si="54"/>
        <v>2.1423125880338039</v>
      </c>
    </row>
    <row r="322" spans="1:14" x14ac:dyDescent="0.25">
      <c r="A322" s="4">
        <f>IF('True_Odds_Calculator_2-way'!A323="","",'True_Odds_Calculator_2-way'!A323)</f>
        <v>2.1</v>
      </c>
      <c r="B322" s="4">
        <f>IF('True_Odds_Calculator_2-way'!B323="","",'True_Odds_Calculator_2-way'!B323)</f>
        <v>1.79</v>
      </c>
      <c r="C322" s="4">
        <f t="shared" si="44"/>
        <v>0.47619047619047616</v>
      </c>
      <c r="D322">
        <f t="shared" si="45"/>
        <v>0.55865921787709494</v>
      </c>
      <c r="E322">
        <f t="shared" si="46"/>
        <v>3.4849694067571102E-2</v>
      </c>
      <c r="F322">
        <f t="shared" si="47"/>
        <v>-0.2311785049215217</v>
      </c>
      <c r="G322">
        <v>0</v>
      </c>
      <c r="H322">
        <f t="shared" si="48"/>
        <v>0.2660281989890928</v>
      </c>
      <c r="I322">
        <f t="shared" si="49"/>
        <v>-1.072729223145815</v>
      </c>
      <c r="J322">
        <f t="shared" si="50"/>
        <v>1.072729223145815</v>
      </c>
      <c r="K322">
        <f t="shared" si="51"/>
        <v>0.4587151448829464</v>
      </c>
      <c r="L322">
        <f t="shared" si="52"/>
        <v>0.5412848551170536</v>
      </c>
      <c r="M322">
        <f t="shared" si="53"/>
        <v>2.1800021454603971</v>
      </c>
      <c r="N322">
        <f t="shared" si="54"/>
        <v>1.8474560862851939</v>
      </c>
    </row>
    <row r="323" spans="1:14" x14ac:dyDescent="0.25">
      <c r="A323" s="4">
        <f>IF('True_Odds_Calculator_2-way'!A324="","",'True_Odds_Calculator_2-way'!A324)</f>
        <v>2.4300000000000002</v>
      </c>
      <c r="B323" s="4">
        <f>IF('True_Odds_Calculator_2-way'!B324="","",'True_Odds_Calculator_2-way'!B324)</f>
        <v>1.61</v>
      </c>
      <c r="C323" s="4">
        <f t="shared" ref="C323:C386" si="55">1/A323</f>
        <v>0.41152263374485593</v>
      </c>
      <c r="D323">
        <f t="shared" ref="D323:D386" si="56">1/B323</f>
        <v>0.6211180124223602</v>
      </c>
      <c r="E323">
        <f t="shared" ref="E323:E386" si="57">C323+D323-1</f>
        <v>3.2640646167216181E-2</v>
      </c>
      <c r="F323">
        <f t="shared" ref="F323:F386" si="58">C323+D323-(C323*D323)-1</f>
        <v>-0.22296347417120366</v>
      </c>
      <c r="G323">
        <v>0</v>
      </c>
      <c r="H323">
        <f t="shared" ref="H323:H386" si="59">C323*D323</f>
        <v>0.25560412033841978</v>
      </c>
      <c r="I323">
        <f t="shared" ref="I323:I386" si="60">((-4*F323*H323)^0.5)/(2*F323)</f>
        <v>-1.0706981783012146</v>
      </c>
      <c r="J323">
        <f t="shared" ref="J323:J386" si="61">(-((-4*F323*H323)^0.5))/(2*F323)</f>
        <v>1.0706981783012146</v>
      </c>
      <c r="K323">
        <f t="shared" ref="K323:K386" si="62">IF(A323="","",(C323/($J323+C323-($J323*C323))))</f>
        <v>0.39508539138067028</v>
      </c>
      <c r="L323">
        <f t="shared" ref="L323:L386" si="63">IF(B323="","",(D323/($J323+D323-($J323*D323))))</f>
        <v>0.60491460861932955</v>
      </c>
      <c r="M323">
        <f t="shared" ref="M323:M386" si="64">IF(A323="","",1/K323)</f>
        <v>2.5310983949707371</v>
      </c>
      <c r="N323">
        <f t="shared" ref="N323:N386" si="65">IF(B323="","",1/L323)</f>
        <v>1.6531258887637414</v>
      </c>
    </row>
    <row r="324" spans="1:14" x14ac:dyDescent="0.25">
      <c r="A324" s="4">
        <f>IF('True_Odds_Calculator_2-way'!A325="","",'True_Odds_Calculator_2-way'!A325)</f>
        <v>2.08</v>
      </c>
      <c r="B324" s="4">
        <f>IF('True_Odds_Calculator_2-way'!B325="","",'True_Odds_Calculator_2-way'!B325)</f>
        <v>1.83</v>
      </c>
      <c r="C324" s="4">
        <f t="shared" si="55"/>
        <v>0.48076923076923073</v>
      </c>
      <c r="D324">
        <f t="shared" si="56"/>
        <v>0.54644808743169393</v>
      </c>
      <c r="E324">
        <f t="shared" si="57"/>
        <v>2.7217318200924545E-2</v>
      </c>
      <c r="F324">
        <f t="shared" si="58"/>
        <v>-0.23549810844892827</v>
      </c>
      <c r="G324">
        <v>0</v>
      </c>
      <c r="H324">
        <f t="shared" si="59"/>
        <v>0.26271542664985281</v>
      </c>
      <c r="I324">
        <f t="shared" si="60"/>
        <v>-1.0562070842074627</v>
      </c>
      <c r="J324">
        <f t="shared" si="61"/>
        <v>1.0562070842074627</v>
      </c>
      <c r="K324">
        <f t="shared" si="62"/>
        <v>0.46713612113428016</v>
      </c>
      <c r="L324">
        <f t="shared" si="63"/>
        <v>0.53286387886572006</v>
      </c>
      <c r="M324">
        <f t="shared" si="64"/>
        <v>2.1407036509440598</v>
      </c>
      <c r="N324">
        <f t="shared" si="65"/>
        <v>1.8766518798921943</v>
      </c>
    </row>
    <row r="325" spans="1:14" x14ac:dyDescent="0.25">
      <c r="A325" s="4">
        <f>IF('True_Odds_Calculator_2-way'!A326="","",'True_Odds_Calculator_2-way'!A326)</f>
        <v>2.46</v>
      </c>
      <c r="B325" s="4">
        <f>IF('True_Odds_Calculator_2-way'!B326="","",'True_Odds_Calculator_2-way'!B326)</f>
        <v>1.6</v>
      </c>
      <c r="C325" s="4">
        <f t="shared" si="55"/>
        <v>0.4065040650406504</v>
      </c>
      <c r="D325">
        <f t="shared" si="56"/>
        <v>0.625</v>
      </c>
      <c r="E325">
        <f t="shared" si="57"/>
        <v>3.1504065040650397E-2</v>
      </c>
      <c r="F325">
        <f t="shared" si="58"/>
        <v>-0.22256097560975607</v>
      </c>
      <c r="G325">
        <v>0</v>
      </c>
      <c r="H325">
        <f t="shared" si="59"/>
        <v>0.25406504065040647</v>
      </c>
      <c r="I325">
        <f t="shared" si="60"/>
        <v>-1.0684346079267206</v>
      </c>
      <c r="J325">
        <f t="shared" si="61"/>
        <v>1.0684346079267206</v>
      </c>
      <c r="K325">
        <f t="shared" si="62"/>
        <v>0.39063804249279904</v>
      </c>
      <c r="L325">
        <f t="shared" si="63"/>
        <v>0.60936195750720079</v>
      </c>
      <c r="M325">
        <f t="shared" si="64"/>
        <v>2.5599145275730124</v>
      </c>
      <c r="N325">
        <f t="shared" si="65"/>
        <v>1.6410607647560327</v>
      </c>
    </row>
    <row r="326" spans="1:14" x14ac:dyDescent="0.25">
      <c r="A326" s="4">
        <f>IF('True_Odds_Calculator_2-way'!A327="","",'True_Odds_Calculator_2-way'!A327)</f>
        <v>2.17</v>
      </c>
      <c r="B326" s="4">
        <f>IF('True_Odds_Calculator_2-way'!B327="","",'True_Odds_Calculator_2-way'!B327)</f>
        <v>1.72</v>
      </c>
      <c r="C326" s="4">
        <f t="shared" si="55"/>
        <v>0.46082949308755761</v>
      </c>
      <c r="D326">
        <f t="shared" si="56"/>
        <v>0.58139534883720934</v>
      </c>
      <c r="E326">
        <f t="shared" si="57"/>
        <v>4.2224841924766832E-2</v>
      </c>
      <c r="F326">
        <f t="shared" si="58"/>
        <v>-0.2256992819633481</v>
      </c>
      <c r="G326">
        <v>0</v>
      </c>
      <c r="H326">
        <f t="shared" si="59"/>
        <v>0.26792412388811493</v>
      </c>
      <c r="I326">
        <f t="shared" si="60"/>
        <v>-1.0895340841010224</v>
      </c>
      <c r="J326">
        <f t="shared" si="61"/>
        <v>1.0895340841010224</v>
      </c>
      <c r="K326">
        <f t="shared" si="62"/>
        <v>0.43960780543711397</v>
      </c>
      <c r="L326">
        <f t="shared" si="63"/>
        <v>0.56039219456288614</v>
      </c>
      <c r="M326">
        <f t="shared" si="64"/>
        <v>2.2747548783981961</v>
      </c>
      <c r="N326">
        <f t="shared" si="65"/>
        <v>1.784464540552736</v>
      </c>
    </row>
    <row r="327" spans="1:14" x14ac:dyDescent="0.25">
      <c r="A327" s="4">
        <f>IF('True_Odds_Calculator_2-way'!A328="","",'True_Odds_Calculator_2-way'!A328)</f>
        <v>1.86</v>
      </c>
      <c r="B327" s="4">
        <f>IF('True_Odds_Calculator_2-way'!B328="","",'True_Odds_Calculator_2-way'!B328)</f>
        <v>1.99</v>
      </c>
      <c r="C327" s="4">
        <f t="shared" si="55"/>
        <v>0.5376344086021505</v>
      </c>
      <c r="D327">
        <f t="shared" si="56"/>
        <v>0.50251256281407031</v>
      </c>
      <c r="E327">
        <f t="shared" si="57"/>
        <v>4.0146971416220811E-2</v>
      </c>
      <c r="F327">
        <f t="shared" si="58"/>
        <v>-0.23002107310747288</v>
      </c>
      <c r="G327">
        <v>0</v>
      </c>
      <c r="H327">
        <f t="shared" si="59"/>
        <v>0.2701680445236937</v>
      </c>
      <c r="I327">
        <f t="shared" si="60"/>
        <v>-1.0837601479372583</v>
      </c>
      <c r="J327">
        <f t="shared" si="61"/>
        <v>1.0837601479372583</v>
      </c>
      <c r="K327">
        <f t="shared" si="62"/>
        <v>0.51758930804783143</v>
      </c>
      <c r="L327">
        <f t="shared" si="63"/>
        <v>0.48241069195216857</v>
      </c>
      <c r="M327">
        <f t="shared" si="64"/>
        <v>1.9320337272260424</v>
      </c>
      <c r="N327">
        <f t="shared" si="65"/>
        <v>2.0729225464578858</v>
      </c>
    </row>
    <row r="328" spans="1:14" x14ac:dyDescent="0.25">
      <c r="A328" s="4">
        <f>IF('True_Odds_Calculator_2-way'!A329="","",'True_Odds_Calculator_2-way'!A329)</f>
        <v>1.93</v>
      </c>
      <c r="B328" s="4">
        <f>IF('True_Odds_Calculator_2-way'!B329="","",'True_Odds_Calculator_2-way'!B329)</f>
        <v>1.92</v>
      </c>
      <c r="C328" s="4">
        <f t="shared" si="55"/>
        <v>0.5181347150259068</v>
      </c>
      <c r="D328">
        <f t="shared" si="56"/>
        <v>0.52083333333333337</v>
      </c>
      <c r="E328">
        <f t="shared" si="57"/>
        <v>3.8968048359240282E-2</v>
      </c>
      <c r="F328">
        <f t="shared" si="58"/>
        <v>-0.23089378238341951</v>
      </c>
      <c r="G328">
        <v>0</v>
      </c>
      <c r="H328">
        <f t="shared" si="59"/>
        <v>0.26986183074265979</v>
      </c>
      <c r="I328">
        <f t="shared" si="60"/>
        <v>-1.0810968751610268</v>
      </c>
      <c r="J328">
        <f t="shared" si="61"/>
        <v>1.0810968751610268</v>
      </c>
      <c r="K328">
        <f t="shared" si="62"/>
        <v>0.49864863877742077</v>
      </c>
      <c r="L328">
        <f t="shared" si="63"/>
        <v>0.50135136122257906</v>
      </c>
      <c r="M328">
        <f t="shared" si="64"/>
        <v>2.0054200938997546</v>
      </c>
      <c r="N328">
        <f t="shared" si="65"/>
        <v>1.9946091251481448</v>
      </c>
    </row>
    <row r="329" spans="1:14" x14ac:dyDescent="0.25">
      <c r="A329" s="4">
        <f>IF('True_Odds_Calculator_2-way'!A330="","",'True_Odds_Calculator_2-way'!A330)</f>
        <v>1.94</v>
      </c>
      <c r="B329" s="4">
        <f>IF('True_Odds_Calculator_2-way'!B330="","",'True_Odds_Calculator_2-way'!B330)</f>
        <v>1.91</v>
      </c>
      <c r="C329" s="4">
        <f t="shared" si="55"/>
        <v>0.51546391752577325</v>
      </c>
      <c r="D329">
        <f t="shared" si="56"/>
        <v>0.52356020942408377</v>
      </c>
      <c r="E329">
        <f t="shared" si="57"/>
        <v>3.9024126949857019E-2</v>
      </c>
      <c r="F329">
        <f t="shared" si="58"/>
        <v>-0.23085226966049555</v>
      </c>
      <c r="G329">
        <v>0</v>
      </c>
      <c r="H329">
        <f t="shared" si="59"/>
        <v>0.26987639661035251</v>
      </c>
      <c r="I329">
        <f t="shared" si="60"/>
        <v>-1.0812232527259167</v>
      </c>
      <c r="J329">
        <f t="shared" si="61"/>
        <v>1.0812232527259167</v>
      </c>
      <c r="K329">
        <f t="shared" si="62"/>
        <v>0.49594567939163919</v>
      </c>
      <c r="L329">
        <f t="shared" si="63"/>
        <v>0.50405432060836108</v>
      </c>
      <c r="M329">
        <f t="shared" si="64"/>
        <v>2.0163498575623611</v>
      </c>
      <c r="N329">
        <f t="shared" si="65"/>
        <v>1.9839131599805839</v>
      </c>
    </row>
    <row r="330" spans="1:14" x14ac:dyDescent="0.25">
      <c r="A330" s="4">
        <f>IF('True_Odds_Calculator_2-way'!A331="","",'True_Odds_Calculator_2-way'!A331)</f>
        <v>1.83</v>
      </c>
      <c r="B330" s="4">
        <f>IF('True_Odds_Calculator_2-way'!B331="","",'True_Odds_Calculator_2-way'!B331)</f>
        <v>2.0299999999999998</v>
      </c>
      <c r="C330" s="4">
        <f t="shared" si="55"/>
        <v>0.54644808743169393</v>
      </c>
      <c r="D330">
        <f t="shared" si="56"/>
        <v>0.49261083743842371</v>
      </c>
      <c r="E330">
        <f t="shared" si="57"/>
        <v>3.9058924870117639E-2</v>
      </c>
      <c r="F330">
        <f t="shared" si="58"/>
        <v>-0.23012732509623413</v>
      </c>
      <c r="G330">
        <v>0</v>
      </c>
      <c r="H330">
        <f t="shared" si="59"/>
        <v>0.26918624996635171</v>
      </c>
      <c r="I330">
        <f t="shared" si="60"/>
        <v>-1.0815393906387938</v>
      </c>
      <c r="J330">
        <f t="shared" si="61"/>
        <v>1.0815393906387938</v>
      </c>
      <c r="K330">
        <f t="shared" si="62"/>
        <v>0.52695987471447536</v>
      </c>
      <c r="L330">
        <f t="shared" si="63"/>
        <v>0.47304012528552486</v>
      </c>
      <c r="M330">
        <f t="shared" si="64"/>
        <v>1.8976776942301987</v>
      </c>
      <c r="N330">
        <f t="shared" si="65"/>
        <v>2.113985572357957</v>
      </c>
    </row>
    <row r="331" spans="1:14" x14ac:dyDescent="0.25">
      <c r="A331" s="4">
        <f>IF('True_Odds_Calculator_2-way'!A332="","",'True_Odds_Calculator_2-way'!A332)</f>
        <v>1.96</v>
      </c>
      <c r="B331" s="4">
        <f>IF('True_Odds_Calculator_2-way'!B332="","",'True_Odds_Calculator_2-way'!B332)</f>
        <v>1.89</v>
      </c>
      <c r="C331" s="4">
        <f t="shared" si="55"/>
        <v>0.51020408163265307</v>
      </c>
      <c r="D331">
        <f t="shared" si="56"/>
        <v>0.52910052910052918</v>
      </c>
      <c r="E331">
        <f t="shared" si="57"/>
        <v>3.9304610733182255E-2</v>
      </c>
      <c r="F331">
        <f t="shared" si="58"/>
        <v>-0.23064463880790409</v>
      </c>
      <c r="G331">
        <v>0</v>
      </c>
      <c r="H331">
        <f t="shared" si="59"/>
        <v>0.26994924954108634</v>
      </c>
      <c r="I331">
        <f t="shared" si="60"/>
        <v>-1.0818558060197889</v>
      </c>
      <c r="J331">
        <f t="shared" si="61"/>
        <v>1.0818558060197889</v>
      </c>
      <c r="K331">
        <f t="shared" si="62"/>
        <v>0.49053715233296324</v>
      </c>
      <c r="L331">
        <f t="shared" si="63"/>
        <v>0.50946284766703676</v>
      </c>
      <c r="M331">
        <f t="shared" si="64"/>
        <v>2.0385815737789974</v>
      </c>
      <c r="N331">
        <f t="shared" si="65"/>
        <v>1.9628516673576117</v>
      </c>
    </row>
    <row r="332" spans="1:14" x14ac:dyDescent="0.25">
      <c r="A332" s="4">
        <f>IF('True_Odds_Calculator_2-way'!A333="","",'True_Odds_Calculator_2-way'!A333)</f>
        <v>1.9</v>
      </c>
      <c r="B332" s="4">
        <f>IF('True_Odds_Calculator_2-way'!B333="","",'True_Odds_Calculator_2-way'!B333)</f>
        <v>1.95</v>
      </c>
      <c r="C332" s="4">
        <f t="shared" si="55"/>
        <v>0.52631578947368418</v>
      </c>
      <c r="D332">
        <f t="shared" si="56"/>
        <v>0.51282051282051289</v>
      </c>
      <c r="E332">
        <f t="shared" si="57"/>
        <v>3.9136302294197067E-2</v>
      </c>
      <c r="F332">
        <f t="shared" si="58"/>
        <v>-0.23076923076923073</v>
      </c>
      <c r="G332">
        <v>0</v>
      </c>
      <c r="H332">
        <f t="shared" si="59"/>
        <v>0.26990553306342779</v>
      </c>
      <c r="I332">
        <f t="shared" si="60"/>
        <v>-1.0814761408717504</v>
      </c>
      <c r="J332">
        <f t="shared" si="61"/>
        <v>1.0814761408717504</v>
      </c>
      <c r="K332">
        <f t="shared" si="62"/>
        <v>0.50675799109307063</v>
      </c>
      <c r="L332">
        <f t="shared" si="63"/>
        <v>0.49324200890692937</v>
      </c>
      <c r="M332">
        <f t="shared" si="64"/>
        <v>1.9733285267845753</v>
      </c>
      <c r="N332">
        <f t="shared" si="65"/>
        <v>2.0274023338281628</v>
      </c>
    </row>
    <row r="333" spans="1:14" x14ac:dyDescent="0.25">
      <c r="A333" s="4">
        <f>IF('True_Odds_Calculator_2-way'!A334="","",'True_Odds_Calculator_2-way'!A334)</f>
        <v>2.0299999999999998</v>
      </c>
      <c r="B333" s="4">
        <f>IF('True_Odds_Calculator_2-way'!B334="","",'True_Odds_Calculator_2-way'!B334)</f>
        <v>1.83</v>
      </c>
      <c r="C333" s="4">
        <f t="shared" si="55"/>
        <v>0.49261083743842371</v>
      </c>
      <c r="D333">
        <f t="shared" si="56"/>
        <v>0.54644808743169393</v>
      </c>
      <c r="E333">
        <f t="shared" si="57"/>
        <v>3.9058924870117639E-2</v>
      </c>
      <c r="F333">
        <f t="shared" si="58"/>
        <v>-0.23012732509623413</v>
      </c>
      <c r="G333">
        <v>0</v>
      </c>
      <c r="H333">
        <f t="shared" si="59"/>
        <v>0.26918624996635171</v>
      </c>
      <c r="I333">
        <f t="shared" si="60"/>
        <v>-1.0815393906387938</v>
      </c>
      <c r="J333">
        <f t="shared" si="61"/>
        <v>1.0815393906387938</v>
      </c>
      <c r="K333">
        <f t="shared" si="62"/>
        <v>0.47304012528552486</v>
      </c>
      <c r="L333">
        <f t="shared" si="63"/>
        <v>0.52695987471447536</v>
      </c>
      <c r="M333">
        <f t="shared" si="64"/>
        <v>2.113985572357957</v>
      </c>
      <c r="N333">
        <f t="shared" si="65"/>
        <v>1.8976776942301987</v>
      </c>
    </row>
    <row r="334" spans="1:14" x14ac:dyDescent="0.25">
      <c r="A334" s="4">
        <f>IF('True_Odds_Calculator_2-way'!A335="","",'True_Odds_Calculator_2-way'!A335)</f>
        <v>2.0099999999999998</v>
      </c>
      <c r="B334" s="4">
        <f>IF('True_Odds_Calculator_2-way'!B335="","",'True_Odds_Calculator_2-way'!B335)</f>
        <v>1.85</v>
      </c>
      <c r="C334" s="4">
        <f t="shared" si="55"/>
        <v>0.49751243781094534</v>
      </c>
      <c r="D334">
        <f t="shared" si="56"/>
        <v>0.54054054054054046</v>
      </c>
      <c r="E334">
        <f t="shared" si="57"/>
        <v>3.80529783514858E-2</v>
      </c>
      <c r="F334">
        <f t="shared" si="58"/>
        <v>-0.23087266370848458</v>
      </c>
      <c r="G334">
        <v>0</v>
      </c>
      <c r="H334">
        <f t="shared" si="59"/>
        <v>0.26892564205997044</v>
      </c>
      <c r="I334">
        <f t="shared" si="60"/>
        <v>-1.0792693660942112</v>
      </c>
      <c r="J334">
        <f t="shared" si="61"/>
        <v>1.0792693660942112</v>
      </c>
      <c r="K334">
        <f t="shared" si="62"/>
        <v>0.47845469244925098</v>
      </c>
      <c r="L334">
        <f t="shared" si="63"/>
        <v>0.52154530755074879</v>
      </c>
      <c r="M334">
        <f t="shared" si="64"/>
        <v>2.0900620597551534</v>
      </c>
      <c r="N334">
        <f t="shared" si="65"/>
        <v>1.91737896118008</v>
      </c>
    </row>
    <row r="335" spans="1:14" x14ac:dyDescent="0.25">
      <c r="A335" s="4">
        <f>IF('True_Odds_Calculator_2-way'!A336="","",'True_Odds_Calculator_2-way'!A336)</f>
        <v>2.2400000000000002</v>
      </c>
      <c r="B335" s="4">
        <f>IF('True_Odds_Calculator_2-way'!B336="","",'True_Odds_Calculator_2-way'!B336)</f>
        <v>1.68</v>
      </c>
      <c r="C335" s="4">
        <f t="shared" si="55"/>
        <v>0.4464285714285714</v>
      </c>
      <c r="D335">
        <f t="shared" si="56"/>
        <v>0.59523809523809523</v>
      </c>
      <c r="E335">
        <f t="shared" si="57"/>
        <v>4.1666666666666519E-2</v>
      </c>
      <c r="F335">
        <f t="shared" si="58"/>
        <v>-0.22406462585034026</v>
      </c>
      <c r="G335">
        <v>0</v>
      </c>
      <c r="H335">
        <f t="shared" si="59"/>
        <v>0.26573129251700678</v>
      </c>
      <c r="I335">
        <f t="shared" si="60"/>
        <v>-1.0890171046725801</v>
      </c>
      <c r="J335">
        <f t="shared" si="61"/>
        <v>1.0890171046725801</v>
      </c>
      <c r="K335">
        <f t="shared" si="62"/>
        <v>0.42546289760699951</v>
      </c>
      <c r="L335">
        <f t="shared" si="63"/>
        <v>0.5745371023930006</v>
      </c>
      <c r="M335">
        <f t="shared" si="64"/>
        <v>2.3503812097939996</v>
      </c>
      <c r="N335">
        <f t="shared" si="65"/>
        <v>1.7405316311773544</v>
      </c>
    </row>
    <row r="336" spans="1:14" x14ac:dyDescent="0.25">
      <c r="A336" s="4">
        <f>IF('True_Odds_Calculator_2-way'!A337="","",'True_Odds_Calculator_2-way'!A337)</f>
        <v>1.75</v>
      </c>
      <c r="B336" s="4">
        <f>IF('True_Odds_Calculator_2-way'!B337="","",'True_Odds_Calculator_2-way'!B337)</f>
        <v>2.11</v>
      </c>
      <c r="C336" s="4">
        <f t="shared" si="55"/>
        <v>0.5714285714285714</v>
      </c>
      <c r="D336">
        <f t="shared" si="56"/>
        <v>0.47393364928909953</v>
      </c>
      <c r="E336">
        <f t="shared" si="57"/>
        <v>4.5362220717670931E-2</v>
      </c>
      <c r="F336">
        <f t="shared" si="58"/>
        <v>-0.22545700744752883</v>
      </c>
      <c r="G336">
        <v>0</v>
      </c>
      <c r="H336">
        <f t="shared" si="59"/>
        <v>0.27081922816519971</v>
      </c>
      <c r="I336">
        <f t="shared" si="60"/>
        <v>-1.0959932487023818</v>
      </c>
      <c r="J336">
        <f t="shared" si="61"/>
        <v>1.0959932487023818</v>
      </c>
      <c r="K336">
        <f t="shared" si="62"/>
        <v>0.54884894570907516</v>
      </c>
      <c r="L336">
        <f t="shared" si="63"/>
        <v>0.45115105429092489</v>
      </c>
      <c r="M336">
        <f t="shared" si="64"/>
        <v>1.8219949365267862</v>
      </c>
      <c r="N336">
        <f t="shared" si="65"/>
        <v>2.216552506059644</v>
      </c>
    </row>
    <row r="337" spans="1:14" x14ac:dyDescent="0.25">
      <c r="A337" s="4">
        <f>IF('True_Odds_Calculator_2-way'!A338="","",'True_Odds_Calculator_2-way'!A338)</f>
        <v>1.83</v>
      </c>
      <c r="B337" s="4">
        <f>IF('True_Odds_Calculator_2-way'!B338="","",'True_Odds_Calculator_2-way'!B338)</f>
        <v>2.0299999999999998</v>
      </c>
      <c r="C337" s="4">
        <f t="shared" si="55"/>
        <v>0.54644808743169393</v>
      </c>
      <c r="D337">
        <f t="shared" si="56"/>
        <v>0.49261083743842371</v>
      </c>
      <c r="E337">
        <f t="shared" si="57"/>
        <v>3.9058924870117639E-2</v>
      </c>
      <c r="F337">
        <f t="shared" si="58"/>
        <v>-0.23012732509623413</v>
      </c>
      <c r="G337">
        <v>0</v>
      </c>
      <c r="H337">
        <f t="shared" si="59"/>
        <v>0.26918624996635171</v>
      </c>
      <c r="I337">
        <f t="shared" si="60"/>
        <v>-1.0815393906387938</v>
      </c>
      <c r="J337">
        <f t="shared" si="61"/>
        <v>1.0815393906387938</v>
      </c>
      <c r="K337">
        <f t="shared" si="62"/>
        <v>0.52695987471447536</v>
      </c>
      <c r="L337">
        <f t="shared" si="63"/>
        <v>0.47304012528552486</v>
      </c>
      <c r="M337">
        <f t="shared" si="64"/>
        <v>1.8976776942301987</v>
      </c>
      <c r="N337">
        <f t="shared" si="65"/>
        <v>2.113985572357957</v>
      </c>
    </row>
    <row r="338" spans="1:14" x14ac:dyDescent="0.25">
      <c r="A338" s="4">
        <f>IF('True_Odds_Calculator_2-way'!A339="","",'True_Odds_Calculator_2-way'!A339)</f>
        <v>1.96</v>
      </c>
      <c r="B338" s="4">
        <f>IF('True_Odds_Calculator_2-way'!B339="","",'True_Odds_Calculator_2-way'!B339)</f>
        <v>1.89</v>
      </c>
      <c r="C338" s="4">
        <f t="shared" si="55"/>
        <v>0.51020408163265307</v>
      </c>
      <c r="D338">
        <f t="shared" si="56"/>
        <v>0.52910052910052918</v>
      </c>
      <c r="E338">
        <f t="shared" si="57"/>
        <v>3.9304610733182255E-2</v>
      </c>
      <c r="F338">
        <f t="shared" si="58"/>
        <v>-0.23064463880790409</v>
      </c>
      <c r="G338">
        <v>0</v>
      </c>
      <c r="H338">
        <f t="shared" si="59"/>
        <v>0.26994924954108634</v>
      </c>
      <c r="I338">
        <f t="shared" si="60"/>
        <v>-1.0818558060197889</v>
      </c>
      <c r="J338">
        <f t="shared" si="61"/>
        <v>1.0818558060197889</v>
      </c>
      <c r="K338">
        <f t="shared" si="62"/>
        <v>0.49053715233296324</v>
      </c>
      <c r="L338">
        <f t="shared" si="63"/>
        <v>0.50946284766703676</v>
      </c>
      <c r="M338">
        <f t="shared" si="64"/>
        <v>2.0385815737789974</v>
      </c>
      <c r="N338">
        <f t="shared" si="65"/>
        <v>1.9628516673576117</v>
      </c>
    </row>
    <row r="339" spans="1:14" x14ac:dyDescent="0.25">
      <c r="A339" s="4">
        <f>IF('True_Odds_Calculator_2-way'!A340="","",'True_Odds_Calculator_2-way'!A340)</f>
        <v>2.08</v>
      </c>
      <c r="B339" s="4">
        <f>IF('True_Odds_Calculator_2-way'!B340="","",'True_Odds_Calculator_2-way'!B340)</f>
        <v>1.78</v>
      </c>
      <c r="C339" s="4">
        <f t="shared" si="55"/>
        <v>0.48076923076923073</v>
      </c>
      <c r="D339">
        <f t="shared" si="56"/>
        <v>0.5617977528089888</v>
      </c>
      <c r="E339">
        <f t="shared" si="57"/>
        <v>4.2566983578219642E-2</v>
      </c>
      <c r="F339">
        <f t="shared" si="58"/>
        <v>-0.22752808988764039</v>
      </c>
      <c r="G339">
        <v>0</v>
      </c>
      <c r="H339">
        <f t="shared" si="59"/>
        <v>0.27009507346585998</v>
      </c>
      <c r="I339">
        <f t="shared" si="60"/>
        <v>-1.0895340841010226</v>
      </c>
      <c r="J339">
        <f t="shared" si="61"/>
        <v>1.0895340841010226</v>
      </c>
      <c r="K339">
        <f t="shared" si="62"/>
        <v>0.45941170815567078</v>
      </c>
      <c r="L339">
        <f t="shared" si="63"/>
        <v>0.54058829184432911</v>
      </c>
      <c r="M339">
        <f t="shared" si="64"/>
        <v>2.1766968108291049</v>
      </c>
      <c r="N339">
        <f t="shared" si="65"/>
        <v>1.8498365855987975</v>
      </c>
    </row>
    <row r="340" spans="1:14" x14ac:dyDescent="0.25">
      <c r="A340" s="4">
        <f>IF('True_Odds_Calculator_2-way'!A341="","",'True_Odds_Calculator_2-way'!A341)</f>
        <v>2.34</v>
      </c>
      <c r="B340" s="4">
        <f>IF('True_Odds_Calculator_2-way'!B341="","",'True_Odds_Calculator_2-way'!B341)</f>
        <v>1.63</v>
      </c>
      <c r="C340" s="4">
        <f t="shared" si="55"/>
        <v>0.42735042735042739</v>
      </c>
      <c r="D340">
        <f t="shared" si="56"/>
        <v>0.61349693251533743</v>
      </c>
      <c r="E340">
        <f t="shared" si="57"/>
        <v>4.0847359865764821E-2</v>
      </c>
      <c r="F340">
        <f t="shared" si="58"/>
        <v>-0.22133081642284091</v>
      </c>
      <c r="G340">
        <v>0</v>
      </c>
      <c r="H340">
        <f t="shared" si="59"/>
        <v>0.26217817628860579</v>
      </c>
      <c r="I340">
        <f t="shared" si="60"/>
        <v>-1.0883719140805654</v>
      </c>
      <c r="J340">
        <f t="shared" si="61"/>
        <v>1.0883719140805654</v>
      </c>
      <c r="K340">
        <f t="shared" si="62"/>
        <v>0.40676559136170881</v>
      </c>
      <c r="L340">
        <f t="shared" si="63"/>
        <v>0.59323440863829113</v>
      </c>
      <c r="M340">
        <f t="shared" si="64"/>
        <v>2.4584183648679576</v>
      </c>
      <c r="N340">
        <f t="shared" si="65"/>
        <v>1.6856743058707564</v>
      </c>
    </row>
    <row r="341" spans="1:14" x14ac:dyDescent="0.25">
      <c r="A341" s="4">
        <f>IF('True_Odds_Calculator_2-way'!A342="","",'True_Odds_Calculator_2-way'!A342)</f>
        <v>2.2000000000000002</v>
      </c>
      <c r="B341" s="4">
        <f>IF('True_Odds_Calculator_2-way'!B342="","",'True_Odds_Calculator_2-way'!B342)</f>
        <v>1.7</v>
      </c>
      <c r="C341" s="4">
        <f t="shared" si="55"/>
        <v>0.45454545454545453</v>
      </c>
      <c r="D341">
        <f t="shared" si="56"/>
        <v>0.58823529411764708</v>
      </c>
      <c r="E341">
        <f t="shared" si="57"/>
        <v>4.2780748663101553E-2</v>
      </c>
      <c r="F341">
        <f t="shared" si="58"/>
        <v>-0.22459893048128343</v>
      </c>
      <c r="G341">
        <v>0</v>
      </c>
      <c r="H341">
        <f t="shared" si="59"/>
        <v>0.26737967914438504</v>
      </c>
      <c r="I341">
        <f t="shared" si="60"/>
        <v>-1.091089451179962</v>
      </c>
      <c r="J341">
        <f t="shared" si="61"/>
        <v>1.091089451179962</v>
      </c>
      <c r="K341">
        <f t="shared" si="62"/>
        <v>0.43303027798233595</v>
      </c>
      <c r="L341">
        <f t="shared" si="63"/>
        <v>0.56696972201766405</v>
      </c>
      <c r="M341">
        <f t="shared" si="64"/>
        <v>2.3093073414159546</v>
      </c>
      <c r="N341">
        <f t="shared" si="65"/>
        <v>1.7637626158259732</v>
      </c>
    </row>
    <row r="342" spans="1:14" x14ac:dyDescent="0.25">
      <c r="A342" s="4">
        <f>IF('True_Odds_Calculator_2-way'!A343="","",'True_Odds_Calculator_2-way'!A343)</f>
        <v>1.94</v>
      </c>
      <c r="B342" s="4">
        <f>IF('True_Odds_Calculator_2-way'!B343="","",'True_Odds_Calculator_2-way'!B343)</f>
        <v>1.91</v>
      </c>
      <c r="C342" s="4">
        <f t="shared" si="55"/>
        <v>0.51546391752577325</v>
      </c>
      <c r="D342">
        <f t="shared" si="56"/>
        <v>0.52356020942408377</v>
      </c>
      <c r="E342">
        <f t="shared" si="57"/>
        <v>3.9024126949857019E-2</v>
      </c>
      <c r="F342">
        <f t="shared" si="58"/>
        <v>-0.23085226966049555</v>
      </c>
      <c r="G342">
        <v>0</v>
      </c>
      <c r="H342">
        <f t="shared" si="59"/>
        <v>0.26987639661035251</v>
      </c>
      <c r="I342">
        <f t="shared" si="60"/>
        <v>-1.0812232527259167</v>
      </c>
      <c r="J342">
        <f t="shared" si="61"/>
        <v>1.0812232527259167</v>
      </c>
      <c r="K342">
        <f t="shared" si="62"/>
        <v>0.49594567939163919</v>
      </c>
      <c r="L342">
        <f t="shared" si="63"/>
        <v>0.50405432060836108</v>
      </c>
      <c r="M342">
        <f t="shared" si="64"/>
        <v>2.0163498575623611</v>
      </c>
      <c r="N342">
        <f t="shared" si="65"/>
        <v>1.9839131599805839</v>
      </c>
    </row>
    <row r="343" spans="1:14" x14ac:dyDescent="0.25">
      <c r="A343" s="4">
        <f>IF('True_Odds_Calculator_2-way'!A344="","",'True_Odds_Calculator_2-way'!A344)</f>
        <v>2.27</v>
      </c>
      <c r="B343" s="4">
        <f>IF('True_Odds_Calculator_2-way'!B344="","",'True_Odds_Calculator_2-way'!B344)</f>
        <v>1.66</v>
      </c>
      <c r="C343" s="4">
        <f t="shared" si="55"/>
        <v>0.44052863436123346</v>
      </c>
      <c r="D343">
        <f t="shared" si="56"/>
        <v>0.60240963855421692</v>
      </c>
      <c r="E343">
        <f t="shared" si="57"/>
        <v>4.2938272915450382E-2</v>
      </c>
      <c r="F343">
        <f t="shared" si="58"/>
        <v>-0.22244042248288309</v>
      </c>
      <c r="G343">
        <v>0</v>
      </c>
      <c r="H343">
        <f t="shared" si="59"/>
        <v>0.26537869539833342</v>
      </c>
      <c r="I343">
        <f t="shared" si="60"/>
        <v>-1.0922603577424574</v>
      </c>
      <c r="J343">
        <f t="shared" si="61"/>
        <v>1.0922603577424574</v>
      </c>
      <c r="K343">
        <f t="shared" si="62"/>
        <v>0.41890595386840634</v>
      </c>
      <c r="L343">
        <f t="shared" si="63"/>
        <v>0.58109404613159377</v>
      </c>
      <c r="M343">
        <f t="shared" si="64"/>
        <v>2.387170654332921</v>
      </c>
      <c r="N343">
        <f t="shared" si="65"/>
        <v>1.7208918361100216</v>
      </c>
    </row>
    <row r="344" spans="1:14" x14ac:dyDescent="0.25">
      <c r="A344" s="4">
        <f>IF('True_Odds_Calculator_2-way'!A345="","",'True_Odds_Calculator_2-way'!A345)</f>
        <v>2.11</v>
      </c>
      <c r="B344" s="4">
        <f>IF('True_Odds_Calculator_2-way'!B345="","",'True_Odds_Calculator_2-way'!B345)</f>
        <v>1.76</v>
      </c>
      <c r="C344" s="4">
        <f t="shared" si="55"/>
        <v>0.47393364928909953</v>
      </c>
      <c r="D344">
        <f t="shared" si="56"/>
        <v>0.56818181818181823</v>
      </c>
      <c r="E344">
        <f t="shared" si="57"/>
        <v>4.2115467470917878E-2</v>
      </c>
      <c r="F344">
        <f t="shared" si="58"/>
        <v>-0.22716501507970688</v>
      </c>
      <c r="G344">
        <v>0</v>
      </c>
      <c r="H344">
        <f t="shared" si="59"/>
        <v>0.26928048255062476</v>
      </c>
      <c r="I344">
        <f t="shared" si="60"/>
        <v>-1.0887588907733561</v>
      </c>
      <c r="J344">
        <f t="shared" si="61"/>
        <v>1.0887588907733561</v>
      </c>
      <c r="K344">
        <f t="shared" si="62"/>
        <v>0.45279142930400768</v>
      </c>
      <c r="L344">
        <f t="shared" si="63"/>
        <v>0.54720857069599227</v>
      </c>
      <c r="M344">
        <f t="shared" si="64"/>
        <v>2.208522368758425</v>
      </c>
      <c r="N344">
        <f t="shared" si="65"/>
        <v>1.82745675698775</v>
      </c>
    </row>
    <row r="345" spans="1:14" x14ac:dyDescent="0.25">
      <c r="A345" s="4">
        <f>IF('True_Odds_Calculator_2-way'!A346="","",'True_Odds_Calculator_2-way'!A346)</f>
        <v>2.0499999999999998</v>
      </c>
      <c r="B345" s="4">
        <f>IF('True_Odds_Calculator_2-way'!B346="","",'True_Odds_Calculator_2-way'!B346)</f>
        <v>1.81</v>
      </c>
      <c r="C345" s="4">
        <f t="shared" si="55"/>
        <v>0.48780487804878053</v>
      </c>
      <c r="D345">
        <f t="shared" si="56"/>
        <v>0.5524861878453039</v>
      </c>
      <c r="E345">
        <f t="shared" si="57"/>
        <v>4.0291065894084488E-2</v>
      </c>
      <c r="F345">
        <f t="shared" si="58"/>
        <v>-0.22921439159142964</v>
      </c>
      <c r="G345">
        <v>0</v>
      </c>
      <c r="H345">
        <f t="shared" si="59"/>
        <v>0.26950545748551413</v>
      </c>
      <c r="I345">
        <f t="shared" si="60"/>
        <v>-1.0843334143872594</v>
      </c>
      <c r="J345">
        <f t="shared" si="61"/>
        <v>1.0843334143872594</v>
      </c>
      <c r="K345">
        <f t="shared" si="62"/>
        <v>0.46760653723484941</v>
      </c>
      <c r="L345">
        <f t="shared" si="63"/>
        <v>0.53239346276515054</v>
      </c>
      <c r="M345">
        <f t="shared" si="64"/>
        <v>2.1385500851066221</v>
      </c>
      <c r="N345">
        <f t="shared" si="65"/>
        <v>1.8783100656536802</v>
      </c>
    </row>
    <row r="346" spans="1:14" x14ac:dyDescent="0.25">
      <c r="A346" s="4">
        <f>IF('True_Odds_Calculator_2-way'!A347="","",'True_Odds_Calculator_2-way'!A347)</f>
        <v>2.1</v>
      </c>
      <c r="B346" s="4">
        <f>IF('True_Odds_Calculator_2-way'!B347="","",'True_Odds_Calculator_2-way'!B347)</f>
        <v>1.77</v>
      </c>
      <c r="C346" s="4">
        <f t="shared" si="55"/>
        <v>0.47619047619047616</v>
      </c>
      <c r="D346">
        <f t="shared" si="56"/>
        <v>0.56497175141242939</v>
      </c>
      <c r="E346">
        <f t="shared" si="57"/>
        <v>4.1162227602905554E-2</v>
      </c>
      <c r="F346">
        <f t="shared" si="58"/>
        <v>-0.22787193973634645</v>
      </c>
      <c r="G346">
        <v>0</v>
      </c>
      <c r="H346">
        <f t="shared" si="59"/>
        <v>0.26903416733925206</v>
      </c>
      <c r="I346">
        <f t="shared" si="60"/>
        <v>-1.0865714630312671</v>
      </c>
      <c r="J346">
        <f t="shared" si="61"/>
        <v>1.0865714630312671</v>
      </c>
      <c r="K346">
        <f t="shared" si="62"/>
        <v>0.4555334217802518</v>
      </c>
      <c r="L346">
        <f t="shared" si="63"/>
        <v>0.5444665782197482</v>
      </c>
      <c r="M346">
        <f t="shared" si="64"/>
        <v>2.1952286093343938</v>
      </c>
      <c r="N346">
        <f t="shared" si="65"/>
        <v>1.8366600265340756</v>
      </c>
    </row>
    <row r="347" spans="1:14" x14ac:dyDescent="0.25">
      <c r="A347" s="4">
        <f>IF('True_Odds_Calculator_2-way'!A348="","",'True_Odds_Calculator_2-way'!A348)</f>
        <v>2.23</v>
      </c>
      <c r="B347" s="4">
        <f>IF('True_Odds_Calculator_2-way'!B348="","",'True_Odds_Calculator_2-way'!B348)</f>
        <v>1.68</v>
      </c>
      <c r="C347" s="4">
        <f t="shared" si="55"/>
        <v>0.44843049327354262</v>
      </c>
      <c r="D347">
        <f t="shared" si="56"/>
        <v>0.59523809523809523</v>
      </c>
      <c r="E347">
        <f t="shared" si="57"/>
        <v>4.3668588511637907E-2</v>
      </c>
      <c r="F347">
        <f t="shared" si="58"/>
        <v>-0.22325432415118507</v>
      </c>
      <c r="G347">
        <v>0</v>
      </c>
      <c r="H347">
        <f t="shared" si="59"/>
        <v>0.26692291266282298</v>
      </c>
      <c r="I347">
        <f t="shared" si="60"/>
        <v>-1.0934350421017387</v>
      </c>
      <c r="J347">
        <f t="shared" si="61"/>
        <v>1.0934350421017387</v>
      </c>
      <c r="K347">
        <f t="shared" si="62"/>
        <v>0.42645285311617104</v>
      </c>
      <c r="L347">
        <f t="shared" si="63"/>
        <v>0.57354714688382902</v>
      </c>
      <c r="M347">
        <f t="shared" si="64"/>
        <v>2.3449251017851385</v>
      </c>
      <c r="N347">
        <f t="shared" si="65"/>
        <v>1.743535828629182</v>
      </c>
    </row>
    <row r="348" spans="1:14" x14ac:dyDescent="0.25">
      <c r="A348" s="4">
        <f>IF('True_Odds_Calculator_2-way'!A349="","",'True_Odds_Calculator_2-way'!A349)</f>
        <v>2.4500000000000002</v>
      </c>
      <c r="B348" s="4">
        <f>IF('True_Odds_Calculator_2-way'!B349="","",'True_Odds_Calculator_2-way'!B349)</f>
        <v>1.57</v>
      </c>
      <c r="C348" s="4">
        <f t="shared" si="55"/>
        <v>0.4081632653061224</v>
      </c>
      <c r="D348">
        <f t="shared" si="56"/>
        <v>0.63694267515923564</v>
      </c>
      <c r="E348">
        <f t="shared" si="57"/>
        <v>4.5105940465357985E-2</v>
      </c>
      <c r="F348">
        <f t="shared" si="58"/>
        <v>-0.21487066164045243</v>
      </c>
      <c r="G348">
        <v>0</v>
      </c>
      <c r="H348">
        <f t="shared" si="59"/>
        <v>0.25997660210581042</v>
      </c>
      <c r="I348">
        <f t="shared" si="60"/>
        <v>-1.0999642517427177</v>
      </c>
      <c r="J348">
        <f t="shared" si="61"/>
        <v>1.0999642517427177</v>
      </c>
      <c r="K348">
        <f t="shared" si="62"/>
        <v>0.38536415234699606</v>
      </c>
      <c r="L348">
        <f t="shared" si="63"/>
        <v>0.61463584765300416</v>
      </c>
      <c r="M348">
        <f t="shared" si="64"/>
        <v>2.594948165026941</v>
      </c>
      <c r="N348">
        <f t="shared" si="65"/>
        <v>1.6269796234933487</v>
      </c>
    </row>
    <row r="349" spans="1:14" x14ac:dyDescent="0.25">
      <c r="A349" s="4">
        <f>IF('True_Odds_Calculator_2-way'!A350="","",'True_Odds_Calculator_2-way'!A350)</f>
        <v>1.88</v>
      </c>
      <c r="B349" s="4">
        <f>IF('True_Odds_Calculator_2-way'!B350="","",'True_Odds_Calculator_2-way'!B350)</f>
        <v>1.98</v>
      </c>
      <c r="C349" s="4">
        <f t="shared" si="55"/>
        <v>0.53191489361702127</v>
      </c>
      <c r="D349">
        <f t="shared" si="56"/>
        <v>0.50505050505050508</v>
      </c>
      <c r="E349">
        <f t="shared" si="57"/>
        <v>3.6965398667526461E-2</v>
      </c>
      <c r="F349">
        <f t="shared" si="58"/>
        <v>-0.23167848699763582</v>
      </c>
      <c r="G349">
        <v>0</v>
      </c>
      <c r="H349">
        <f t="shared" si="59"/>
        <v>0.26864388566516229</v>
      </c>
      <c r="I349">
        <f t="shared" si="60"/>
        <v>-1.0768262306348704</v>
      </c>
      <c r="J349">
        <f t="shared" si="61"/>
        <v>1.0768262306348704</v>
      </c>
      <c r="K349">
        <f t="shared" si="62"/>
        <v>0.51345058700488033</v>
      </c>
      <c r="L349">
        <f t="shared" si="63"/>
        <v>0.4865494129951195</v>
      </c>
      <c r="M349">
        <f t="shared" si="64"/>
        <v>1.947607082958686</v>
      </c>
      <c r="N349">
        <f t="shared" si="65"/>
        <v>2.0552897060221729</v>
      </c>
    </row>
    <row r="350" spans="1:14" x14ac:dyDescent="0.25">
      <c r="A350" s="4">
        <f>IF('True_Odds_Calculator_2-way'!A351="","",'True_Odds_Calculator_2-way'!A351)</f>
        <v>1.95</v>
      </c>
      <c r="B350" s="4">
        <f>IF('True_Odds_Calculator_2-way'!B351="","",'True_Odds_Calculator_2-way'!B351)</f>
        <v>1.87</v>
      </c>
      <c r="C350" s="4">
        <f t="shared" si="55"/>
        <v>0.51282051282051289</v>
      </c>
      <c r="D350">
        <f t="shared" si="56"/>
        <v>0.53475935828876997</v>
      </c>
      <c r="E350">
        <f t="shared" si="57"/>
        <v>4.7579871109282745E-2</v>
      </c>
      <c r="F350">
        <f t="shared" si="58"/>
        <v>-0.22665569724393264</v>
      </c>
      <c r="G350">
        <v>0</v>
      </c>
      <c r="H350">
        <f t="shared" si="59"/>
        <v>0.27423556835321539</v>
      </c>
      <c r="I350">
        <f t="shared" si="60"/>
        <v>-1.0999642517427177</v>
      </c>
      <c r="J350">
        <f t="shared" si="61"/>
        <v>1.0999642517427177</v>
      </c>
      <c r="K350">
        <f t="shared" si="62"/>
        <v>0.48900567581695659</v>
      </c>
      <c r="L350">
        <f t="shared" si="63"/>
        <v>0.51099432418304358</v>
      </c>
      <c r="M350">
        <f t="shared" si="64"/>
        <v>2.0449660391555815</v>
      </c>
      <c r="N350">
        <f t="shared" si="65"/>
        <v>1.9569688990161649</v>
      </c>
    </row>
    <row r="351" spans="1:14" x14ac:dyDescent="0.25">
      <c r="A351" s="4">
        <f>IF('True_Odds_Calculator_2-way'!A352="","",'True_Odds_Calculator_2-way'!A352)</f>
        <v>2.0099999999999998</v>
      </c>
      <c r="B351" s="4">
        <f>IF('True_Odds_Calculator_2-way'!B352="","",'True_Odds_Calculator_2-way'!B352)</f>
        <v>1.82</v>
      </c>
      <c r="C351" s="4">
        <f t="shared" si="55"/>
        <v>0.49751243781094534</v>
      </c>
      <c r="D351">
        <f t="shared" si="56"/>
        <v>0.54945054945054939</v>
      </c>
      <c r="E351">
        <f t="shared" si="57"/>
        <v>4.6962987261494726E-2</v>
      </c>
      <c r="F351">
        <f t="shared" si="58"/>
        <v>-0.22639549505221146</v>
      </c>
      <c r="G351">
        <v>0</v>
      </c>
      <c r="H351">
        <f t="shared" si="59"/>
        <v>0.27335848231370619</v>
      </c>
      <c r="I351">
        <f t="shared" si="60"/>
        <v>-1.0988347541611645</v>
      </c>
      <c r="J351">
        <f t="shared" si="61"/>
        <v>1.0988347541611645</v>
      </c>
      <c r="K351">
        <f t="shared" si="62"/>
        <v>0.47397338629619207</v>
      </c>
      <c r="L351">
        <f t="shared" si="63"/>
        <v>0.52602661370380788</v>
      </c>
      <c r="M351">
        <f t="shared" si="64"/>
        <v>2.109823101702776</v>
      </c>
      <c r="N351">
        <f t="shared" si="65"/>
        <v>1.9010444984121553</v>
      </c>
    </row>
    <row r="352" spans="1:14" x14ac:dyDescent="0.25">
      <c r="A352" s="4">
        <f>IF('True_Odds_Calculator_2-way'!A353="","",'True_Odds_Calculator_2-way'!A353)</f>
        <v>1.85</v>
      </c>
      <c r="B352" s="4">
        <f>IF('True_Odds_Calculator_2-way'!B353="","",'True_Odds_Calculator_2-way'!B353)</f>
        <v>1.97</v>
      </c>
      <c r="C352" s="4">
        <f t="shared" si="55"/>
        <v>0.54054054054054046</v>
      </c>
      <c r="D352">
        <f t="shared" si="56"/>
        <v>0.50761421319796951</v>
      </c>
      <c r="E352">
        <f t="shared" si="57"/>
        <v>4.8154753738510081E-2</v>
      </c>
      <c r="F352">
        <f t="shared" si="58"/>
        <v>-0.22623130744958153</v>
      </c>
      <c r="G352">
        <v>0</v>
      </c>
      <c r="H352">
        <f t="shared" si="59"/>
        <v>0.27438606118809161</v>
      </c>
      <c r="I352">
        <f t="shared" si="60"/>
        <v>-1.1012975422342641</v>
      </c>
      <c r="J352">
        <f t="shared" si="61"/>
        <v>1.1012975422342641</v>
      </c>
      <c r="K352">
        <f t="shared" si="62"/>
        <v>0.51650147023207593</v>
      </c>
      <c r="L352">
        <f t="shared" si="63"/>
        <v>0.48349852976792396</v>
      </c>
      <c r="M352">
        <f t="shared" si="64"/>
        <v>1.936102910899125</v>
      </c>
      <c r="N352">
        <f t="shared" si="65"/>
        <v>2.0682586159672365</v>
      </c>
    </row>
    <row r="353" spans="1:14" x14ac:dyDescent="0.25">
      <c r="A353" s="4">
        <f>IF('True_Odds_Calculator_2-way'!A354="","",'True_Odds_Calculator_2-way'!A354)</f>
        <v>1.93</v>
      </c>
      <c r="B353" s="4">
        <f>IF('True_Odds_Calculator_2-way'!B354="","",'True_Odds_Calculator_2-way'!B354)</f>
        <v>1.89</v>
      </c>
      <c r="C353" s="4">
        <f t="shared" si="55"/>
        <v>0.5181347150259068</v>
      </c>
      <c r="D353">
        <f t="shared" si="56"/>
        <v>0.52910052910052918</v>
      </c>
      <c r="E353">
        <f t="shared" si="57"/>
        <v>4.7235244126436093E-2</v>
      </c>
      <c r="F353">
        <f t="shared" si="58"/>
        <v>-0.22691010773912312</v>
      </c>
      <c r="G353">
        <v>0</v>
      </c>
      <c r="H353">
        <f t="shared" si="59"/>
        <v>0.27414535186555922</v>
      </c>
      <c r="I353">
        <f t="shared" si="60"/>
        <v>-1.0991665980832535</v>
      </c>
      <c r="J353">
        <f t="shared" si="61"/>
        <v>1.0991665980832535</v>
      </c>
      <c r="K353">
        <f t="shared" si="62"/>
        <v>0.49450483083771163</v>
      </c>
      <c r="L353">
        <f t="shared" si="63"/>
        <v>0.50549516916228832</v>
      </c>
      <c r="M353">
        <f t="shared" si="64"/>
        <v>2.0222249362174249</v>
      </c>
      <c r="N353">
        <f t="shared" si="65"/>
        <v>1.9782582722940953</v>
      </c>
    </row>
    <row r="354" spans="1:14" x14ac:dyDescent="0.25">
      <c r="A354" s="4">
        <f>IF('True_Odds_Calculator_2-way'!A355="","",'True_Odds_Calculator_2-way'!A355)</f>
        <v>1.92</v>
      </c>
      <c r="B354" s="4">
        <f>IF('True_Odds_Calculator_2-way'!B355="","",'True_Odds_Calculator_2-way'!B355)</f>
        <v>1.9</v>
      </c>
      <c r="C354" s="4">
        <f t="shared" si="55"/>
        <v>0.52083333333333337</v>
      </c>
      <c r="D354">
        <f t="shared" si="56"/>
        <v>0.52631578947368418</v>
      </c>
      <c r="E354">
        <f t="shared" si="57"/>
        <v>4.7149122807017552E-2</v>
      </c>
      <c r="F354">
        <f t="shared" si="58"/>
        <v>-0.22697368421052633</v>
      </c>
      <c r="G354">
        <v>0</v>
      </c>
      <c r="H354">
        <f t="shared" si="59"/>
        <v>0.27412280701754388</v>
      </c>
      <c r="I354">
        <f t="shared" si="60"/>
        <v>-1.0989674556596449</v>
      </c>
      <c r="J354">
        <f t="shared" si="61"/>
        <v>1.0989674556596449</v>
      </c>
      <c r="K354">
        <f t="shared" si="62"/>
        <v>0.49725266430930348</v>
      </c>
      <c r="L354">
        <f t="shared" si="63"/>
        <v>0.50274733569069663</v>
      </c>
      <c r="M354">
        <f t="shared" si="64"/>
        <v>2.0110500592068727</v>
      </c>
      <c r="N354">
        <f t="shared" si="65"/>
        <v>1.9890707100936806</v>
      </c>
    </row>
    <row r="355" spans="1:14" x14ac:dyDescent="0.25">
      <c r="A355" s="4">
        <f>IF('True_Odds_Calculator_2-way'!A356="","",'True_Odds_Calculator_2-way'!A356)</f>
        <v>1.65</v>
      </c>
      <c r="B355" s="4">
        <f>IF('True_Odds_Calculator_2-way'!B356="","",'True_Odds_Calculator_2-way'!B356)</f>
        <v>2.25</v>
      </c>
      <c r="C355" s="4">
        <f t="shared" si="55"/>
        <v>0.60606060606060608</v>
      </c>
      <c r="D355">
        <f t="shared" si="56"/>
        <v>0.44444444444444442</v>
      </c>
      <c r="E355">
        <f t="shared" si="57"/>
        <v>5.0505050505050608E-2</v>
      </c>
      <c r="F355">
        <f t="shared" si="58"/>
        <v>-0.21885521885521875</v>
      </c>
      <c r="G355">
        <v>0</v>
      </c>
      <c r="H355">
        <f t="shared" si="59"/>
        <v>0.26936026936026936</v>
      </c>
      <c r="I355">
        <f t="shared" si="60"/>
        <v>-1.1094003924504585</v>
      </c>
      <c r="J355">
        <f t="shared" si="61"/>
        <v>1.1094003924504585</v>
      </c>
      <c r="K355">
        <f t="shared" si="62"/>
        <v>0.58102030189000442</v>
      </c>
      <c r="L355">
        <f t="shared" si="63"/>
        <v>0.41897969810999541</v>
      </c>
      <c r="M355">
        <f t="shared" si="64"/>
        <v>1.7211102550927979</v>
      </c>
      <c r="N355">
        <f t="shared" si="65"/>
        <v>2.3867504905630734</v>
      </c>
    </row>
    <row r="356" spans="1:14" x14ac:dyDescent="0.25">
      <c r="A356" s="4">
        <f>IF('True_Odds_Calculator_2-way'!A357="","",'True_Odds_Calculator_2-way'!A357)</f>
        <v>1.89</v>
      </c>
      <c r="B356" s="4">
        <f>IF('True_Odds_Calculator_2-way'!B357="","",'True_Odds_Calculator_2-way'!B357)</f>
        <v>1.93</v>
      </c>
      <c r="C356" s="4">
        <f t="shared" si="55"/>
        <v>0.52910052910052918</v>
      </c>
      <c r="D356">
        <f t="shared" si="56"/>
        <v>0.5181347150259068</v>
      </c>
      <c r="E356">
        <f t="shared" si="57"/>
        <v>4.7235244126436093E-2</v>
      </c>
      <c r="F356">
        <f t="shared" si="58"/>
        <v>-0.22691010773912312</v>
      </c>
      <c r="G356">
        <v>0</v>
      </c>
      <c r="H356">
        <f t="shared" si="59"/>
        <v>0.27414535186555922</v>
      </c>
      <c r="I356">
        <f t="shared" si="60"/>
        <v>-1.0991665980832535</v>
      </c>
      <c r="J356">
        <f t="shared" si="61"/>
        <v>1.0991665980832535</v>
      </c>
      <c r="K356">
        <f t="shared" si="62"/>
        <v>0.50549516916228832</v>
      </c>
      <c r="L356">
        <f t="shared" si="63"/>
        <v>0.49450483083771163</v>
      </c>
      <c r="M356">
        <f t="shared" si="64"/>
        <v>1.9782582722940953</v>
      </c>
      <c r="N356">
        <f t="shared" si="65"/>
        <v>2.0222249362174249</v>
      </c>
    </row>
    <row r="357" spans="1:14" x14ac:dyDescent="0.25">
      <c r="A357" s="4">
        <f>IF('True_Odds_Calculator_2-way'!A358="","",'True_Odds_Calculator_2-way'!A358)</f>
        <v>2.0699999999999998</v>
      </c>
      <c r="B357" s="4">
        <f>IF('True_Odds_Calculator_2-way'!B358="","",'True_Odds_Calculator_2-way'!B358)</f>
        <v>1.76</v>
      </c>
      <c r="C357" s="4">
        <f t="shared" si="55"/>
        <v>0.48309178743961356</v>
      </c>
      <c r="D357">
        <f t="shared" si="56"/>
        <v>0.56818181818181823</v>
      </c>
      <c r="E357">
        <f t="shared" si="57"/>
        <v>5.1273605621431795E-2</v>
      </c>
      <c r="F357">
        <f t="shared" si="58"/>
        <v>-0.22321036451471232</v>
      </c>
      <c r="G357">
        <v>0</v>
      </c>
      <c r="H357">
        <f t="shared" si="59"/>
        <v>0.27448397013614412</v>
      </c>
      <c r="I357">
        <f t="shared" si="60"/>
        <v>-1.1089228054693063</v>
      </c>
      <c r="J357">
        <f t="shared" si="61"/>
        <v>1.1089228054693063</v>
      </c>
      <c r="K357">
        <f t="shared" si="62"/>
        <v>0.45734201744399888</v>
      </c>
      <c r="L357">
        <f t="shared" si="63"/>
        <v>0.54265798255600095</v>
      </c>
      <c r="M357">
        <f t="shared" si="64"/>
        <v>2.1865474018521578</v>
      </c>
      <c r="N357">
        <f t="shared" si="65"/>
        <v>1.8427813321566728</v>
      </c>
    </row>
    <row r="358" spans="1:14" x14ac:dyDescent="0.25">
      <c r="A358" s="4">
        <f>IF('True_Odds_Calculator_2-way'!A359="","",'True_Odds_Calculator_2-way'!A359)</f>
        <v>2.27</v>
      </c>
      <c r="B358" s="4">
        <f>IF('True_Odds_Calculator_2-way'!B359="","",'True_Odds_Calculator_2-way'!B359)</f>
        <v>1.64</v>
      </c>
      <c r="C358" s="4">
        <f t="shared" si="55"/>
        <v>0.44052863436123346</v>
      </c>
      <c r="D358">
        <f t="shared" si="56"/>
        <v>0.6097560975609756</v>
      </c>
      <c r="E358">
        <f t="shared" si="57"/>
        <v>5.0284731922209058E-2</v>
      </c>
      <c r="F358">
        <f t="shared" si="58"/>
        <v>-0.21833028902976248</v>
      </c>
      <c r="G358">
        <v>0</v>
      </c>
      <c r="H358">
        <f t="shared" si="59"/>
        <v>0.26861502095197159</v>
      </c>
      <c r="I358">
        <f t="shared" si="60"/>
        <v>-1.1091956367701423</v>
      </c>
      <c r="J358">
        <f t="shared" si="61"/>
        <v>1.1091956367701423</v>
      </c>
      <c r="K358">
        <f t="shared" si="62"/>
        <v>0.4151654183599548</v>
      </c>
      <c r="L358">
        <f t="shared" si="63"/>
        <v>0.5848345816400452</v>
      </c>
      <c r="M358">
        <f t="shared" si="64"/>
        <v>2.4086784586980814</v>
      </c>
      <c r="N358">
        <f t="shared" si="65"/>
        <v>1.7098852075328907</v>
      </c>
    </row>
    <row r="359" spans="1:14" x14ac:dyDescent="0.25">
      <c r="A359" s="4">
        <f>IF('True_Odds_Calculator_2-way'!A360="","",'True_Odds_Calculator_2-way'!A360)</f>
        <v>2.38</v>
      </c>
      <c r="B359" s="4">
        <f>IF('True_Odds_Calculator_2-way'!B360="","",'True_Odds_Calculator_2-way'!B360)</f>
        <v>1.58</v>
      </c>
      <c r="C359" s="4">
        <f t="shared" si="55"/>
        <v>0.42016806722689076</v>
      </c>
      <c r="D359">
        <f t="shared" si="56"/>
        <v>0.63291139240506322</v>
      </c>
      <c r="E359">
        <f t="shared" si="57"/>
        <v>5.3079459631953929E-2</v>
      </c>
      <c r="F359">
        <f t="shared" si="58"/>
        <v>-0.21284969684076172</v>
      </c>
      <c r="G359">
        <v>0</v>
      </c>
      <c r="H359">
        <f t="shared" si="59"/>
        <v>0.26592915647271564</v>
      </c>
      <c r="I359">
        <f t="shared" si="60"/>
        <v>-1.1177545850247395</v>
      </c>
      <c r="J359">
        <f t="shared" si="61"/>
        <v>1.1177545850247395</v>
      </c>
      <c r="K359">
        <f t="shared" si="62"/>
        <v>0.39331346231725206</v>
      </c>
      <c r="L359">
        <f t="shared" si="63"/>
        <v>0.60668653768274794</v>
      </c>
      <c r="M359">
        <f t="shared" si="64"/>
        <v>2.5425013273341408</v>
      </c>
      <c r="N359">
        <f t="shared" si="65"/>
        <v>1.648297659314349</v>
      </c>
    </row>
    <row r="360" spans="1:14" x14ac:dyDescent="0.25">
      <c r="A360" s="4">
        <f>IF('True_Odds_Calculator_2-way'!A361="","",'True_Odds_Calculator_2-way'!A361)</f>
        <v>2.61</v>
      </c>
      <c r="B360" s="4">
        <f>IF('True_Odds_Calculator_2-way'!B361="","",'True_Odds_Calculator_2-way'!B361)</f>
        <v>1.5</v>
      </c>
      <c r="C360" s="4">
        <f t="shared" si="55"/>
        <v>0.38314176245210729</v>
      </c>
      <c r="D360">
        <f t="shared" si="56"/>
        <v>0.66666666666666663</v>
      </c>
      <c r="E360">
        <f t="shared" si="57"/>
        <v>4.9808429118773923E-2</v>
      </c>
      <c r="F360">
        <f t="shared" si="58"/>
        <v>-0.20561941251596427</v>
      </c>
      <c r="G360">
        <v>0</v>
      </c>
      <c r="H360">
        <f t="shared" si="59"/>
        <v>0.2554278416347382</v>
      </c>
      <c r="I360">
        <f t="shared" si="60"/>
        <v>-1.1145564251507054</v>
      </c>
      <c r="J360">
        <f t="shared" si="61"/>
        <v>1.1145564251507054</v>
      </c>
      <c r="K360">
        <f t="shared" si="62"/>
        <v>0.35785398400569202</v>
      </c>
      <c r="L360">
        <f t="shared" si="63"/>
        <v>0.64214601599430798</v>
      </c>
      <c r="M360">
        <f t="shared" si="64"/>
        <v>2.7944358444926354</v>
      </c>
      <c r="N360">
        <f t="shared" si="65"/>
        <v>1.557278212575353</v>
      </c>
    </row>
    <row r="361" spans="1:14" x14ac:dyDescent="0.25">
      <c r="A361" s="4">
        <f>IF('True_Odds_Calculator_2-way'!A362="","",'True_Odds_Calculator_2-way'!A362)</f>
        <v>1.96</v>
      </c>
      <c r="B361" s="4">
        <f>IF('True_Odds_Calculator_2-way'!B362="","",'True_Odds_Calculator_2-way'!B362)</f>
        <v>1.94</v>
      </c>
      <c r="C361" s="4">
        <f t="shared" si="55"/>
        <v>0.51020408163265307</v>
      </c>
      <c r="D361">
        <f t="shared" si="56"/>
        <v>0.51546391752577325</v>
      </c>
      <c r="E361">
        <f t="shared" si="57"/>
        <v>2.5667999158426325E-2</v>
      </c>
      <c r="F361">
        <f t="shared" si="58"/>
        <v>-0.23732379549758043</v>
      </c>
      <c r="G361">
        <v>0</v>
      </c>
      <c r="H361">
        <f t="shared" si="59"/>
        <v>0.26299179465600675</v>
      </c>
      <c r="I361">
        <f t="shared" si="60"/>
        <v>-1.052689901333149</v>
      </c>
      <c r="J361">
        <f t="shared" si="61"/>
        <v>1.052689901333149</v>
      </c>
      <c r="K361">
        <f t="shared" si="62"/>
        <v>0.49736834815166897</v>
      </c>
      <c r="L361">
        <f t="shared" si="63"/>
        <v>0.50263165184833114</v>
      </c>
      <c r="M361">
        <f t="shared" si="64"/>
        <v>2.0105823052798226</v>
      </c>
      <c r="N361">
        <f t="shared" si="65"/>
        <v>1.9895285072531594</v>
      </c>
    </row>
    <row r="362" spans="1:14" x14ac:dyDescent="0.25">
      <c r="A362" s="4">
        <f>IF('True_Odds_Calculator_2-way'!A363="","",'True_Odds_Calculator_2-way'!A363)</f>
        <v>2</v>
      </c>
      <c r="B362" s="4">
        <f>IF('True_Odds_Calculator_2-way'!B363="","",'True_Odds_Calculator_2-way'!B363)</f>
        <v>1.91</v>
      </c>
      <c r="C362" s="4">
        <f t="shared" si="55"/>
        <v>0.5</v>
      </c>
      <c r="D362">
        <f t="shared" si="56"/>
        <v>0.52356020942408377</v>
      </c>
      <c r="E362">
        <f t="shared" si="57"/>
        <v>2.3560209424083656E-2</v>
      </c>
      <c r="F362">
        <f t="shared" si="58"/>
        <v>-0.23821989528795817</v>
      </c>
      <c r="G362">
        <v>0</v>
      </c>
      <c r="H362">
        <f t="shared" si="59"/>
        <v>0.26178010471204188</v>
      </c>
      <c r="I362">
        <f t="shared" si="60"/>
        <v>-1.0482848367219182</v>
      </c>
      <c r="J362">
        <f t="shared" si="61"/>
        <v>1.0482848367219182</v>
      </c>
      <c r="K362">
        <f t="shared" si="62"/>
        <v>0.4882133490771739</v>
      </c>
      <c r="L362">
        <f t="shared" si="63"/>
        <v>0.51178665092282616</v>
      </c>
      <c r="M362">
        <f t="shared" si="64"/>
        <v>2.0482848367219182</v>
      </c>
      <c r="N362">
        <f t="shared" si="65"/>
        <v>1.9539392014169454</v>
      </c>
    </row>
    <row r="363" spans="1:14" x14ac:dyDescent="0.25">
      <c r="A363" s="4">
        <f>IF('True_Odds_Calculator_2-way'!A364="","",'True_Odds_Calculator_2-way'!A364)</f>
        <v>1.7</v>
      </c>
      <c r="B363" s="4">
        <f>IF('True_Odds_Calculator_2-way'!B364="","",'True_Odds_Calculator_2-way'!B364)</f>
        <v>2.2599999999999998</v>
      </c>
      <c r="C363" s="4">
        <f t="shared" si="55"/>
        <v>0.58823529411764708</v>
      </c>
      <c r="D363">
        <f t="shared" si="56"/>
        <v>0.44247787610619471</v>
      </c>
      <c r="E363">
        <f t="shared" si="57"/>
        <v>3.0713170223841679E-2</v>
      </c>
      <c r="F363">
        <f t="shared" si="58"/>
        <v>-0.2295679333680376</v>
      </c>
      <c r="G363">
        <v>0</v>
      </c>
      <c r="H363">
        <f t="shared" si="59"/>
        <v>0.26028110359187923</v>
      </c>
      <c r="I363">
        <f t="shared" si="60"/>
        <v>-1.0647942749998995</v>
      </c>
      <c r="J363">
        <f t="shared" si="61"/>
        <v>1.0647942749998995</v>
      </c>
      <c r="K363">
        <f t="shared" si="62"/>
        <v>0.57294901687515787</v>
      </c>
      <c r="L363">
        <f t="shared" si="63"/>
        <v>0.42705098312484241</v>
      </c>
      <c r="M363">
        <f t="shared" si="64"/>
        <v>1.7453559924999296</v>
      </c>
      <c r="N363">
        <f t="shared" si="65"/>
        <v>2.3416407864998732</v>
      </c>
    </row>
    <row r="364" spans="1:14" x14ac:dyDescent="0.25">
      <c r="A364" s="4">
        <f>IF('True_Odds_Calculator_2-way'!A365="","",'True_Odds_Calculator_2-way'!A365)</f>
        <v>2.58</v>
      </c>
      <c r="B364" s="4">
        <f>IF('True_Odds_Calculator_2-way'!B365="","",'True_Odds_Calculator_2-way'!B365)</f>
        <v>1.55</v>
      </c>
      <c r="C364" s="4">
        <f t="shared" si="55"/>
        <v>0.38759689922480617</v>
      </c>
      <c r="D364">
        <f t="shared" si="56"/>
        <v>0.64516129032258063</v>
      </c>
      <c r="E364">
        <f t="shared" si="57"/>
        <v>3.275818954738674E-2</v>
      </c>
      <c r="F364">
        <f t="shared" si="58"/>
        <v>-0.21730432608152039</v>
      </c>
      <c r="G364">
        <v>0</v>
      </c>
      <c r="H364">
        <f t="shared" si="59"/>
        <v>0.25006251562890719</v>
      </c>
      <c r="I364">
        <f t="shared" si="60"/>
        <v>-1.072729223145815</v>
      </c>
      <c r="J364">
        <f t="shared" si="61"/>
        <v>1.072729223145815</v>
      </c>
      <c r="K364">
        <f t="shared" si="62"/>
        <v>0.37106960671234313</v>
      </c>
      <c r="L364">
        <f t="shared" si="63"/>
        <v>0.6289303932876571</v>
      </c>
      <c r="M364">
        <f t="shared" si="64"/>
        <v>2.6949121725703877</v>
      </c>
      <c r="N364">
        <f t="shared" si="65"/>
        <v>1.5900010727301979</v>
      </c>
    </row>
    <row r="365" spans="1:14" x14ac:dyDescent="0.25">
      <c r="A365" s="4">
        <f>IF('True_Odds_Calculator_2-way'!A366="","",'True_Odds_Calculator_2-way'!A366)</f>
        <v>2.0299999999999998</v>
      </c>
      <c r="B365" s="4">
        <f>IF('True_Odds_Calculator_2-way'!B366="","",'True_Odds_Calculator_2-way'!B366)</f>
        <v>1.86</v>
      </c>
      <c r="C365" s="4">
        <f t="shared" si="55"/>
        <v>0.49261083743842371</v>
      </c>
      <c r="D365">
        <f t="shared" si="56"/>
        <v>0.5376344086021505</v>
      </c>
      <c r="E365">
        <f t="shared" si="57"/>
        <v>3.0245246040574214E-2</v>
      </c>
      <c r="F365">
        <f t="shared" si="58"/>
        <v>-0.23459929021664283</v>
      </c>
      <c r="G365">
        <v>0</v>
      </c>
      <c r="H365">
        <f t="shared" si="59"/>
        <v>0.26484453625721704</v>
      </c>
      <c r="I365">
        <f t="shared" si="60"/>
        <v>-1.0625078858299792</v>
      </c>
      <c r="J365">
        <f t="shared" si="61"/>
        <v>1.0625078858299792</v>
      </c>
      <c r="K365">
        <f t="shared" si="62"/>
        <v>0.47746756040114985</v>
      </c>
      <c r="L365">
        <f t="shared" si="63"/>
        <v>0.5225324395988501</v>
      </c>
      <c r="M365">
        <f t="shared" si="64"/>
        <v>2.0943831224048783</v>
      </c>
      <c r="N365">
        <f t="shared" si="65"/>
        <v>1.9137567818137824</v>
      </c>
    </row>
    <row r="366" spans="1:14" x14ac:dyDescent="0.25">
      <c r="A366" s="4">
        <f>IF('True_Odds_Calculator_2-way'!A367="","",'True_Odds_Calculator_2-way'!A367)</f>
        <v>2.27</v>
      </c>
      <c r="B366" s="4">
        <f>IF('True_Odds_Calculator_2-way'!B367="","",'True_Odds_Calculator_2-way'!B367)</f>
        <v>1.68</v>
      </c>
      <c r="C366" s="4">
        <f t="shared" si="55"/>
        <v>0.44052863436123346</v>
      </c>
      <c r="D366">
        <f t="shared" si="56"/>
        <v>0.59523809523809523</v>
      </c>
      <c r="E366">
        <f t="shared" si="57"/>
        <v>3.5766729599328695E-2</v>
      </c>
      <c r="F366">
        <f t="shared" si="58"/>
        <v>-0.22645269561569115</v>
      </c>
      <c r="G366">
        <v>0</v>
      </c>
      <c r="H366">
        <f t="shared" si="59"/>
        <v>0.2622194252150199</v>
      </c>
      <c r="I366">
        <f t="shared" si="60"/>
        <v>-1.0760778282064791</v>
      </c>
      <c r="J366">
        <f t="shared" si="61"/>
        <v>1.0760778282064791</v>
      </c>
      <c r="K366">
        <f t="shared" si="62"/>
        <v>0.42254374989680582</v>
      </c>
      <c r="L366">
        <f t="shared" si="63"/>
        <v>0.57745625010319412</v>
      </c>
      <c r="M366">
        <f t="shared" si="64"/>
        <v>2.3666188418222287</v>
      </c>
      <c r="N366">
        <f t="shared" si="65"/>
        <v>1.7317329231804059</v>
      </c>
    </row>
    <row r="367" spans="1:14" x14ac:dyDescent="0.25">
      <c r="A367" s="4">
        <f>IF('True_Odds_Calculator_2-way'!A368="","",'True_Odds_Calculator_2-way'!A368)</f>
        <v>2.2200000000000002</v>
      </c>
      <c r="B367" s="4">
        <f>IF('True_Odds_Calculator_2-way'!B368="","",'True_Odds_Calculator_2-way'!B368)</f>
        <v>1.71</v>
      </c>
      <c r="C367" s="4">
        <f t="shared" si="55"/>
        <v>0.4504504504504504</v>
      </c>
      <c r="D367">
        <f t="shared" si="56"/>
        <v>0.58479532163742687</v>
      </c>
      <c r="E367">
        <f t="shared" si="57"/>
        <v>3.5245772087877381E-2</v>
      </c>
      <c r="F367">
        <f t="shared" si="58"/>
        <v>-0.2281755439650176</v>
      </c>
      <c r="G367">
        <v>0</v>
      </c>
      <c r="H367">
        <f t="shared" si="59"/>
        <v>0.26342131605289498</v>
      </c>
      <c r="I367">
        <f t="shared" si="60"/>
        <v>-1.0744616281415775</v>
      </c>
      <c r="J367">
        <f t="shared" si="61"/>
        <v>1.0744616281415775</v>
      </c>
      <c r="K367">
        <f t="shared" si="62"/>
        <v>0.43274247509065539</v>
      </c>
      <c r="L367">
        <f t="shared" si="63"/>
        <v>0.56725752490934445</v>
      </c>
      <c r="M367">
        <f t="shared" si="64"/>
        <v>2.310843186332725</v>
      </c>
      <c r="N367">
        <f t="shared" si="65"/>
        <v>1.7628677559805201</v>
      </c>
    </row>
    <row r="368" spans="1:14" x14ac:dyDescent="0.25">
      <c r="A368" s="4">
        <f>IF('True_Odds_Calculator_2-way'!A369="","",'True_Odds_Calculator_2-way'!A369)</f>
        <v>2.21</v>
      </c>
      <c r="B368" s="4">
        <f>IF('True_Odds_Calculator_2-way'!B369="","",'True_Odds_Calculator_2-way'!B369)</f>
        <v>1.72</v>
      </c>
      <c r="C368" s="4">
        <f t="shared" si="55"/>
        <v>0.45248868778280543</v>
      </c>
      <c r="D368">
        <f t="shared" si="56"/>
        <v>0.58139534883720934</v>
      </c>
      <c r="E368">
        <f t="shared" si="57"/>
        <v>3.3884036620014824E-2</v>
      </c>
      <c r="F368">
        <f t="shared" si="58"/>
        <v>-0.2291907818583605</v>
      </c>
      <c r="G368">
        <v>0</v>
      </c>
      <c r="H368">
        <f t="shared" si="59"/>
        <v>0.26307481847837527</v>
      </c>
      <c r="I368">
        <f t="shared" si="60"/>
        <v>-1.0713739108887084</v>
      </c>
      <c r="J368">
        <f t="shared" si="61"/>
        <v>1.0713739108887084</v>
      </c>
      <c r="K368">
        <f t="shared" si="62"/>
        <v>0.43547132891069945</v>
      </c>
      <c r="L368">
        <f t="shared" si="63"/>
        <v>0.56452867108930049</v>
      </c>
      <c r="M368">
        <f t="shared" si="64"/>
        <v>2.2963624321753371</v>
      </c>
      <c r="N368">
        <f t="shared" si="65"/>
        <v>1.7713892158398703</v>
      </c>
    </row>
    <row r="369" spans="1:14" x14ac:dyDescent="0.25">
      <c r="A369" s="4">
        <f>IF('True_Odds_Calculator_2-way'!A370="","",'True_Odds_Calculator_2-way'!A370)</f>
        <v>1.95</v>
      </c>
      <c r="B369" s="4">
        <f>IF('True_Odds_Calculator_2-way'!B370="","",'True_Odds_Calculator_2-way'!B370)</f>
        <v>1.92</v>
      </c>
      <c r="C369" s="4">
        <f t="shared" si="55"/>
        <v>0.51282051282051289</v>
      </c>
      <c r="D369">
        <f t="shared" si="56"/>
        <v>0.52083333333333337</v>
      </c>
      <c r="E369">
        <f t="shared" si="57"/>
        <v>3.3653846153846256E-2</v>
      </c>
      <c r="F369">
        <f t="shared" si="58"/>
        <v>-0.23344017094017089</v>
      </c>
      <c r="G369">
        <v>0</v>
      </c>
      <c r="H369">
        <f t="shared" si="59"/>
        <v>0.26709401709401714</v>
      </c>
      <c r="I369">
        <f t="shared" si="60"/>
        <v>-1.0696563746013956</v>
      </c>
      <c r="J369">
        <f t="shared" si="61"/>
        <v>1.0696563746013956</v>
      </c>
      <c r="K369">
        <f t="shared" si="62"/>
        <v>0.49598904672064897</v>
      </c>
      <c r="L369">
        <f t="shared" si="63"/>
        <v>0.50401095327935097</v>
      </c>
      <c r="M369">
        <f t="shared" si="64"/>
        <v>2.0161735558713256</v>
      </c>
      <c r="N369">
        <f t="shared" si="65"/>
        <v>1.9840838646332837</v>
      </c>
    </row>
    <row r="370" spans="1:14" x14ac:dyDescent="0.25">
      <c r="A370" s="4">
        <f>IF('True_Odds_Calculator_2-way'!A371="","",'True_Odds_Calculator_2-way'!A371)</f>
        <v>2.1800000000000002</v>
      </c>
      <c r="B370" s="4">
        <f>IF('True_Odds_Calculator_2-way'!B371="","",'True_Odds_Calculator_2-way'!B371)</f>
        <v>1.72</v>
      </c>
      <c r="C370" s="4">
        <f t="shared" si="55"/>
        <v>0.4587155963302752</v>
      </c>
      <c r="D370">
        <f t="shared" si="56"/>
        <v>0.58139534883720934</v>
      </c>
      <c r="E370">
        <f t="shared" si="57"/>
        <v>4.0110945167484591E-2</v>
      </c>
      <c r="F370">
        <f t="shared" si="58"/>
        <v>-0.22658416897802425</v>
      </c>
      <c r="G370">
        <v>0</v>
      </c>
      <c r="H370">
        <f t="shared" si="59"/>
        <v>0.26669511414550884</v>
      </c>
      <c r="I370">
        <f t="shared" si="60"/>
        <v>-1.0849075915068656</v>
      </c>
      <c r="J370">
        <f t="shared" si="61"/>
        <v>1.0849075915068656</v>
      </c>
      <c r="K370">
        <f t="shared" si="62"/>
        <v>0.43855976031354993</v>
      </c>
      <c r="L370">
        <f t="shared" si="63"/>
        <v>0.56144023968644996</v>
      </c>
      <c r="M370">
        <f t="shared" si="64"/>
        <v>2.2801909579781015</v>
      </c>
      <c r="N370">
        <f t="shared" si="65"/>
        <v>1.7811334658849434</v>
      </c>
    </row>
    <row r="371" spans="1:14" x14ac:dyDescent="0.25">
      <c r="A371" s="4">
        <f>IF('True_Odds_Calculator_2-way'!A372="","",'True_Odds_Calculator_2-way'!A372)</f>
        <v>1.36</v>
      </c>
      <c r="B371" s="4">
        <f>IF('True_Odds_Calculator_2-way'!B372="","",'True_Odds_Calculator_2-way'!B372)</f>
        <v>3.27</v>
      </c>
      <c r="C371" s="4">
        <f t="shared" si="55"/>
        <v>0.73529411764705876</v>
      </c>
      <c r="D371">
        <f t="shared" si="56"/>
        <v>0.3058103975535168</v>
      </c>
      <c r="E371">
        <f t="shared" si="57"/>
        <v>4.1104515200575564E-2</v>
      </c>
      <c r="F371">
        <f t="shared" si="58"/>
        <v>-0.18375607123583382</v>
      </c>
      <c r="G371">
        <v>0</v>
      </c>
      <c r="H371">
        <f t="shared" si="59"/>
        <v>0.22486058643640938</v>
      </c>
      <c r="I371">
        <f t="shared" si="60"/>
        <v>-1.1062055193332865</v>
      </c>
      <c r="J371">
        <f t="shared" si="61"/>
        <v>1.1062055193332865</v>
      </c>
      <c r="K371">
        <f t="shared" si="62"/>
        <v>0.71518787937216666</v>
      </c>
      <c r="L371">
        <f t="shared" si="63"/>
        <v>0.2848121206278334</v>
      </c>
      <c r="M371">
        <f t="shared" si="64"/>
        <v>1.3982339869599831</v>
      </c>
      <c r="N371">
        <f t="shared" si="65"/>
        <v>3.5110865288865609</v>
      </c>
    </row>
    <row r="372" spans="1:14" x14ac:dyDescent="0.25">
      <c r="A372" s="4">
        <f>IF('True_Odds_Calculator_2-way'!A373="","",'True_Odds_Calculator_2-way'!A373)</f>
        <v>1.76</v>
      </c>
      <c r="B372" s="4">
        <f>IF('True_Odds_Calculator_2-way'!B373="","",'True_Odds_Calculator_2-way'!B373)</f>
        <v>2.15</v>
      </c>
      <c r="C372" s="4">
        <f t="shared" si="55"/>
        <v>0.56818181818181823</v>
      </c>
      <c r="D372">
        <f t="shared" si="56"/>
        <v>0.46511627906976744</v>
      </c>
      <c r="E372">
        <f t="shared" si="57"/>
        <v>3.3298097251585723E-2</v>
      </c>
      <c r="F372">
        <f t="shared" si="58"/>
        <v>-0.23097251585623668</v>
      </c>
      <c r="G372">
        <v>0</v>
      </c>
      <c r="H372">
        <f t="shared" si="59"/>
        <v>0.26427061310782241</v>
      </c>
      <c r="I372">
        <f t="shared" si="60"/>
        <v>-1.0696563746013956</v>
      </c>
      <c r="J372">
        <f t="shared" si="61"/>
        <v>1.0696563746013956</v>
      </c>
      <c r="K372">
        <f t="shared" si="62"/>
        <v>0.5515905861496937</v>
      </c>
      <c r="L372">
        <f t="shared" si="63"/>
        <v>0.44840941385030625</v>
      </c>
      <c r="M372">
        <f t="shared" si="64"/>
        <v>1.8129388446970602</v>
      </c>
      <c r="N372">
        <f t="shared" si="65"/>
        <v>2.2301048307916052</v>
      </c>
    </row>
    <row r="373" spans="1:14" x14ac:dyDescent="0.25">
      <c r="A373" s="4">
        <f>IF('True_Odds_Calculator_2-way'!A374="","",'True_Odds_Calculator_2-way'!A374)</f>
        <v>1.63</v>
      </c>
      <c r="B373" s="4">
        <f>IF('True_Odds_Calculator_2-way'!B374="","",'True_Odds_Calculator_2-way'!B374)</f>
        <v>2.38</v>
      </c>
      <c r="C373" s="4">
        <f t="shared" si="55"/>
        <v>0.61349693251533743</v>
      </c>
      <c r="D373">
        <f t="shared" si="56"/>
        <v>0.42016806722689076</v>
      </c>
      <c r="E373">
        <f t="shared" si="57"/>
        <v>3.3664999742228252E-2</v>
      </c>
      <c r="F373">
        <f t="shared" si="58"/>
        <v>-0.22410682064236731</v>
      </c>
      <c r="G373">
        <v>0</v>
      </c>
      <c r="H373">
        <f t="shared" si="59"/>
        <v>0.25777182038459556</v>
      </c>
      <c r="I373">
        <f t="shared" si="60"/>
        <v>-1.0724824201463117</v>
      </c>
      <c r="J373">
        <f t="shared" si="61"/>
        <v>1.0724824201463117</v>
      </c>
      <c r="K373">
        <f t="shared" si="62"/>
        <v>0.59677837856639582</v>
      </c>
      <c r="L373">
        <f t="shared" si="63"/>
        <v>0.40322162143360418</v>
      </c>
      <c r="M373">
        <f t="shared" si="64"/>
        <v>1.6756639246921761</v>
      </c>
      <c r="N373">
        <f t="shared" si="65"/>
        <v>2.4800257398019103</v>
      </c>
    </row>
    <row r="374" spans="1:14" x14ac:dyDescent="0.25">
      <c r="A374" s="4">
        <f>IF('True_Odds_Calculator_2-way'!A375="","",'True_Odds_Calculator_2-way'!A375)</f>
        <v>1.74</v>
      </c>
      <c r="B374" s="4">
        <f>IF('True_Odds_Calculator_2-way'!B375="","",'True_Odds_Calculator_2-way'!B375)</f>
        <v>2.1800000000000002</v>
      </c>
      <c r="C374" s="4">
        <f t="shared" si="55"/>
        <v>0.57471264367816088</v>
      </c>
      <c r="D374">
        <f t="shared" si="56"/>
        <v>0.4587155963302752</v>
      </c>
      <c r="E374">
        <f t="shared" si="57"/>
        <v>3.3428240008436028E-2</v>
      </c>
      <c r="F374">
        <f t="shared" si="58"/>
        <v>-0.23020141305494057</v>
      </c>
      <c r="G374">
        <v>0</v>
      </c>
      <c r="H374">
        <f t="shared" si="59"/>
        <v>0.26362965306337655</v>
      </c>
      <c r="I374">
        <f t="shared" si="60"/>
        <v>-1.0701462561817372</v>
      </c>
      <c r="J374">
        <f t="shared" si="61"/>
        <v>1.0701462561817372</v>
      </c>
      <c r="K374">
        <f t="shared" si="62"/>
        <v>0.55806429341387886</v>
      </c>
      <c r="L374">
        <f t="shared" si="63"/>
        <v>0.44193570658612125</v>
      </c>
      <c r="M374">
        <f t="shared" si="64"/>
        <v>1.7919082295744857</v>
      </c>
      <c r="N374">
        <f t="shared" si="65"/>
        <v>2.26277258229445</v>
      </c>
    </row>
    <row r="375" spans="1:14" x14ac:dyDescent="0.25">
      <c r="A375" s="4">
        <f>IF('True_Odds_Calculator_2-way'!A376="","",'True_Odds_Calculator_2-way'!A376)</f>
        <v>2.15</v>
      </c>
      <c r="B375" s="4">
        <f>IF('True_Odds_Calculator_2-way'!B376="","",'True_Odds_Calculator_2-way'!B376)</f>
        <v>1.76</v>
      </c>
      <c r="C375" s="4">
        <f t="shared" si="55"/>
        <v>0.46511627906976744</v>
      </c>
      <c r="D375">
        <f t="shared" si="56"/>
        <v>0.56818181818181823</v>
      </c>
      <c r="E375">
        <f t="shared" si="57"/>
        <v>3.3298097251585723E-2</v>
      </c>
      <c r="F375">
        <f t="shared" si="58"/>
        <v>-0.23097251585623668</v>
      </c>
      <c r="G375">
        <v>0</v>
      </c>
      <c r="H375">
        <f t="shared" si="59"/>
        <v>0.26427061310782241</v>
      </c>
      <c r="I375">
        <f t="shared" si="60"/>
        <v>-1.0696563746013956</v>
      </c>
      <c r="J375">
        <f t="shared" si="61"/>
        <v>1.0696563746013956</v>
      </c>
      <c r="K375">
        <f t="shared" si="62"/>
        <v>0.44840941385030625</v>
      </c>
      <c r="L375">
        <f t="shared" si="63"/>
        <v>0.5515905861496937</v>
      </c>
      <c r="M375">
        <f t="shared" si="64"/>
        <v>2.2301048307916052</v>
      </c>
      <c r="N375">
        <f t="shared" si="65"/>
        <v>1.8129388446970602</v>
      </c>
    </row>
    <row r="376" spans="1:14" x14ac:dyDescent="0.25">
      <c r="A376" s="4">
        <f>IF('True_Odds_Calculator_2-way'!A377="","",'True_Odds_Calculator_2-way'!A377)</f>
        <v>2.12</v>
      </c>
      <c r="B376" s="4">
        <f>IF('True_Odds_Calculator_2-way'!B377="","",'True_Odds_Calculator_2-way'!B377)</f>
        <v>1.78</v>
      </c>
      <c r="C376" s="4">
        <f t="shared" si="55"/>
        <v>0.47169811320754712</v>
      </c>
      <c r="D376">
        <f t="shared" si="56"/>
        <v>0.5617977528089888</v>
      </c>
      <c r="E376">
        <f t="shared" si="57"/>
        <v>3.3495866016535869E-2</v>
      </c>
      <c r="F376">
        <f t="shared" si="58"/>
        <v>-0.23150307398770409</v>
      </c>
      <c r="G376">
        <v>0</v>
      </c>
      <c r="H376">
        <f t="shared" si="59"/>
        <v>0.26499894000423996</v>
      </c>
      <c r="I376">
        <f t="shared" si="60"/>
        <v>-1.0699012312772822</v>
      </c>
      <c r="J376">
        <f t="shared" si="61"/>
        <v>1.0699012312772822</v>
      </c>
      <c r="K376">
        <f t="shared" si="62"/>
        <v>0.45489916365833472</v>
      </c>
      <c r="L376">
        <f t="shared" si="63"/>
        <v>0.54510083634166528</v>
      </c>
      <c r="M376">
        <f t="shared" si="64"/>
        <v>2.1982893790305562</v>
      </c>
      <c r="N376">
        <f t="shared" si="65"/>
        <v>1.83452296039628</v>
      </c>
    </row>
    <row r="377" spans="1:14" x14ac:dyDescent="0.25">
      <c r="A377" s="4">
        <f>IF('True_Odds_Calculator_2-way'!A378="","",'True_Odds_Calculator_2-way'!A378)</f>
        <v>2.37</v>
      </c>
      <c r="B377" s="4">
        <f>IF('True_Odds_Calculator_2-way'!B378="","",'True_Odds_Calculator_2-way'!B378)</f>
        <v>1.63</v>
      </c>
      <c r="C377" s="4">
        <f t="shared" si="55"/>
        <v>0.42194092827004215</v>
      </c>
      <c r="D377">
        <f t="shared" si="56"/>
        <v>0.61349693251533743</v>
      </c>
      <c r="E377">
        <f t="shared" si="57"/>
        <v>3.5437860785379582E-2</v>
      </c>
      <c r="F377">
        <f t="shared" si="58"/>
        <v>-0.22342160441096537</v>
      </c>
      <c r="G377">
        <v>0</v>
      </c>
      <c r="H377">
        <f t="shared" si="59"/>
        <v>0.2588594651963449</v>
      </c>
      <c r="I377">
        <f t="shared" si="60"/>
        <v>-1.0763894728677108</v>
      </c>
      <c r="J377">
        <f t="shared" si="61"/>
        <v>1.0763894728677108</v>
      </c>
      <c r="K377">
        <f t="shared" si="62"/>
        <v>0.40409696490827207</v>
      </c>
      <c r="L377">
        <f t="shared" si="63"/>
        <v>0.59590303509172793</v>
      </c>
      <c r="M377">
        <f t="shared" si="64"/>
        <v>2.4746535778287639</v>
      </c>
      <c r="N377">
        <f t="shared" si="65"/>
        <v>1.6781253679066579</v>
      </c>
    </row>
    <row r="378" spans="1:14" x14ac:dyDescent="0.25">
      <c r="A378" s="4">
        <f>IF('True_Odds_Calculator_2-way'!A379="","",'True_Odds_Calculator_2-way'!A379)</f>
        <v>2.04</v>
      </c>
      <c r="B378" s="4">
        <f>IF('True_Odds_Calculator_2-way'!B379="","",'True_Odds_Calculator_2-way'!B379)</f>
        <v>1.85</v>
      </c>
      <c r="C378" s="4">
        <f t="shared" si="55"/>
        <v>0.49019607843137253</v>
      </c>
      <c r="D378">
        <f t="shared" si="56"/>
        <v>0.54054054054054046</v>
      </c>
      <c r="E378">
        <f t="shared" si="57"/>
        <v>3.0736618971912932E-2</v>
      </c>
      <c r="F378">
        <f t="shared" si="58"/>
        <v>-0.23423423423423428</v>
      </c>
      <c r="G378">
        <v>0</v>
      </c>
      <c r="H378">
        <f t="shared" si="59"/>
        <v>0.26497085320614727</v>
      </c>
      <c r="I378">
        <f t="shared" si="60"/>
        <v>-1.0635890745287924</v>
      </c>
      <c r="J378">
        <f t="shared" si="61"/>
        <v>1.0635890745287924</v>
      </c>
      <c r="K378">
        <f t="shared" si="62"/>
        <v>0.47480390464975097</v>
      </c>
      <c r="L378">
        <f t="shared" si="63"/>
        <v>0.52519609535024903</v>
      </c>
      <c r="M378">
        <f t="shared" si="64"/>
        <v>2.1061326375099441</v>
      </c>
      <c r="N378">
        <f t="shared" si="65"/>
        <v>1.904050713349474</v>
      </c>
    </row>
    <row r="379" spans="1:14" x14ac:dyDescent="0.25">
      <c r="A379" s="4">
        <f>IF('True_Odds_Calculator_2-way'!A380="","",'True_Odds_Calculator_2-way'!A380)</f>
        <v>2.4</v>
      </c>
      <c r="B379" s="4">
        <f>IF('True_Odds_Calculator_2-way'!B380="","",'True_Odds_Calculator_2-way'!B380)</f>
        <v>1.62</v>
      </c>
      <c r="C379" s="4">
        <f t="shared" si="55"/>
        <v>0.41666666666666669</v>
      </c>
      <c r="D379">
        <f t="shared" si="56"/>
        <v>0.61728395061728392</v>
      </c>
      <c r="E379">
        <f t="shared" si="57"/>
        <v>3.3950617283950546E-2</v>
      </c>
      <c r="F379">
        <f t="shared" si="58"/>
        <v>-0.22325102880658443</v>
      </c>
      <c r="G379">
        <v>0</v>
      </c>
      <c r="H379">
        <f t="shared" si="59"/>
        <v>0.25720164609053497</v>
      </c>
      <c r="I379">
        <f t="shared" si="60"/>
        <v>-1.0733469768527295</v>
      </c>
      <c r="J379">
        <f t="shared" si="61"/>
        <v>1.0733469768527295</v>
      </c>
      <c r="K379">
        <f t="shared" si="62"/>
        <v>0.3995707383438068</v>
      </c>
      <c r="L379">
        <f t="shared" si="63"/>
        <v>0.60042926165619326</v>
      </c>
      <c r="M379">
        <f t="shared" si="64"/>
        <v>2.502685767593821</v>
      </c>
      <c r="N379">
        <f t="shared" si="65"/>
        <v>1.6654751256486924</v>
      </c>
    </row>
    <row r="380" spans="1:14" x14ac:dyDescent="0.25">
      <c r="A380" s="4">
        <f>IF('True_Odds_Calculator_2-way'!A381="","",'True_Odds_Calculator_2-way'!A381)</f>
        <v>1.72</v>
      </c>
      <c r="B380" s="4">
        <f>IF('True_Odds_Calculator_2-way'!B381="","",'True_Odds_Calculator_2-way'!B381)</f>
        <v>2.2000000000000002</v>
      </c>
      <c r="C380" s="4">
        <f t="shared" si="55"/>
        <v>0.58139534883720934</v>
      </c>
      <c r="D380">
        <f t="shared" si="56"/>
        <v>0.45454545454545453</v>
      </c>
      <c r="E380">
        <f t="shared" si="57"/>
        <v>3.5940803382663811E-2</v>
      </c>
      <c r="F380">
        <f t="shared" si="58"/>
        <v>-0.22832980972515859</v>
      </c>
      <c r="G380">
        <v>0</v>
      </c>
      <c r="H380">
        <f t="shared" si="59"/>
        <v>0.26427061310782241</v>
      </c>
      <c r="I380">
        <f t="shared" si="60"/>
        <v>-1.075828707279838</v>
      </c>
      <c r="J380">
        <f t="shared" si="61"/>
        <v>1.075828707279838</v>
      </c>
      <c r="K380">
        <f t="shared" si="62"/>
        <v>0.5635083268962916</v>
      </c>
      <c r="L380">
        <f t="shared" si="63"/>
        <v>0.4364916731037084</v>
      </c>
      <c r="M380">
        <f t="shared" si="64"/>
        <v>1.7745966692414832</v>
      </c>
      <c r="N380">
        <f t="shared" si="65"/>
        <v>2.2909944487358058</v>
      </c>
    </row>
    <row r="381" spans="1:14" x14ac:dyDescent="0.25">
      <c r="A381" s="4">
        <f>IF('True_Odds_Calculator_2-way'!A382="","",'True_Odds_Calculator_2-way'!A382)</f>
        <v>2.27</v>
      </c>
      <c r="B381" s="4">
        <f>IF('True_Odds_Calculator_2-way'!B382="","",'True_Odds_Calculator_2-way'!B382)</f>
        <v>1.68</v>
      </c>
      <c r="C381" s="4">
        <f t="shared" si="55"/>
        <v>0.44052863436123346</v>
      </c>
      <c r="D381">
        <f t="shared" si="56"/>
        <v>0.59523809523809523</v>
      </c>
      <c r="E381">
        <f t="shared" si="57"/>
        <v>3.5766729599328695E-2</v>
      </c>
      <c r="F381">
        <f t="shared" si="58"/>
        <v>-0.22645269561569115</v>
      </c>
      <c r="G381">
        <v>0</v>
      </c>
      <c r="H381">
        <f t="shared" si="59"/>
        <v>0.2622194252150199</v>
      </c>
      <c r="I381">
        <f t="shared" si="60"/>
        <v>-1.0760778282064791</v>
      </c>
      <c r="J381">
        <f t="shared" si="61"/>
        <v>1.0760778282064791</v>
      </c>
      <c r="K381">
        <f t="shared" si="62"/>
        <v>0.42254374989680582</v>
      </c>
      <c r="L381">
        <f t="shared" si="63"/>
        <v>0.57745625010319412</v>
      </c>
      <c r="M381">
        <f t="shared" si="64"/>
        <v>2.3666188418222287</v>
      </c>
      <c r="N381">
        <f t="shared" si="65"/>
        <v>1.7317329231804059</v>
      </c>
    </row>
    <row r="382" spans="1:14" x14ac:dyDescent="0.25">
      <c r="A382" s="4">
        <f>IF('True_Odds_Calculator_2-way'!A383="","",'True_Odds_Calculator_2-way'!A383)</f>
        <v>2.36</v>
      </c>
      <c r="B382" s="4">
        <f>IF('True_Odds_Calculator_2-way'!B383="","",'True_Odds_Calculator_2-way'!B383)</f>
        <v>1.64</v>
      </c>
      <c r="C382" s="4">
        <f t="shared" si="55"/>
        <v>0.42372881355932207</v>
      </c>
      <c r="D382">
        <f t="shared" si="56"/>
        <v>0.6097560975609756</v>
      </c>
      <c r="E382">
        <f t="shared" si="57"/>
        <v>3.3484911120297722E-2</v>
      </c>
      <c r="F382">
        <f t="shared" si="58"/>
        <v>-0.22488631665977676</v>
      </c>
      <c r="G382">
        <v>0</v>
      </c>
      <c r="H382">
        <f t="shared" si="59"/>
        <v>0.25837122778007443</v>
      </c>
      <c r="I382">
        <f t="shared" si="60"/>
        <v>-1.0718661571406802</v>
      </c>
      <c r="J382">
        <f t="shared" si="61"/>
        <v>1.0718661571406802</v>
      </c>
      <c r="K382">
        <f t="shared" si="62"/>
        <v>0.40687819885451121</v>
      </c>
      <c r="L382">
        <f t="shared" si="63"/>
        <v>0.59312180114548885</v>
      </c>
      <c r="M382">
        <f t="shared" si="64"/>
        <v>2.4577379737113252</v>
      </c>
      <c r="N382">
        <f t="shared" si="65"/>
        <v>1.6859943405700353</v>
      </c>
    </row>
    <row r="383" spans="1:14" x14ac:dyDescent="0.25">
      <c r="A383" s="4">
        <f>IF('True_Odds_Calculator_2-way'!A384="","",'True_Odds_Calculator_2-way'!A384)</f>
        <v>1.67</v>
      </c>
      <c r="B383" s="4">
        <f>IF('True_Odds_Calculator_2-way'!B384="","",'True_Odds_Calculator_2-way'!B384)</f>
        <v>2.25</v>
      </c>
      <c r="C383" s="4">
        <f t="shared" si="55"/>
        <v>0.5988023952095809</v>
      </c>
      <c r="D383">
        <f t="shared" si="56"/>
        <v>0.44444444444444442</v>
      </c>
      <c r="E383">
        <f t="shared" si="57"/>
        <v>4.3246839654025315E-2</v>
      </c>
      <c r="F383">
        <f t="shared" si="58"/>
        <v>-0.22288755821689954</v>
      </c>
      <c r="G383">
        <v>0</v>
      </c>
      <c r="H383">
        <f t="shared" si="59"/>
        <v>0.26613439787092485</v>
      </c>
      <c r="I383">
        <f t="shared" si="60"/>
        <v>-1.0927167294163063</v>
      </c>
      <c r="J383">
        <f t="shared" si="61"/>
        <v>1.0927167294163063</v>
      </c>
      <c r="K383">
        <f t="shared" si="62"/>
        <v>0.57732713640317879</v>
      </c>
      <c r="L383">
        <f t="shared" si="63"/>
        <v>0.42267286359682116</v>
      </c>
      <c r="M383">
        <f t="shared" si="64"/>
        <v>1.7321202087089249</v>
      </c>
      <c r="N383">
        <f t="shared" si="65"/>
        <v>2.3658959117703833</v>
      </c>
    </row>
    <row r="384" spans="1:14" x14ac:dyDescent="0.25">
      <c r="A384" s="4">
        <f>IF('True_Odds_Calculator_2-way'!A385="","",'True_Odds_Calculator_2-way'!A385)</f>
        <v>2.09</v>
      </c>
      <c r="B384" s="4">
        <f>IF('True_Odds_Calculator_2-way'!B385="","",'True_Odds_Calculator_2-way'!B385)</f>
        <v>1.78</v>
      </c>
      <c r="C384" s="4">
        <f t="shared" si="55"/>
        <v>0.47846889952153115</v>
      </c>
      <c r="D384">
        <f t="shared" si="56"/>
        <v>0.5617977528089888</v>
      </c>
      <c r="E384">
        <f t="shared" si="57"/>
        <v>4.0266652330519959E-2</v>
      </c>
      <c r="F384">
        <f t="shared" si="58"/>
        <v>-0.22853610020966608</v>
      </c>
      <c r="G384">
        <v>0</v>
      </c>
      <c r="H384">
        <f t="shared" si="59"/>
        <v>0.26880275254018604</v>
      </c>
      <c r="I384">
        <f t="shared" si="60"/>
        <v>-1.084524705455941</v>
      </c>
      <c r="J384">
        <f t="shared" si="61"/>
        <v>1.084524705455941</v>
      </c>
      <c r="K384">
        <f t="shared" si="62"/>
        <v>0.45826743412464838</v>
      </c>
      <c r="L384">
        <f t="shared" si="63"/>
        <v>0.54173256587535168</v>
      </c>
      <c r="M384">
        <f t="shared" si="64"/>
        <v>2.1821319289469754</v>
      </c>
      <c r="N384">
        <f t="shared" si="65"/>
        <v>1.8459292702556338</v>
      </c>
    </row>
    <row r="385" spans="1:14" x14ac:dyDescent="0.25">
      <c r="A385" s="4">
        <f>IF('True_Odds_Calculator_2-way'!A386="","",'True_Odds_Calculator_2-way'!A386)</f>
        <v>1.72</v>
      </c>
      <c r="B385" s="4">
        <f>IF('True_Odds_Calculator_2-way'!B386="","",'True_Odds_Calculator_2-way'!B386)</f>
        <v>2.17</v>
      </c>
      <c r="C385" s="4">
        <f t="shared" si="55"/>
        <v>0.58139534883720934</v>
      </c>
      <c r="D385">
        <f t="shared" si="56"/>
        <v>0.46082949308755761</v>
      </c>
      <c r="E385">
        <f t="shared" si="57"/>
        <v>4.2224841924766832E-2</v>
      </c>
      <c r="F385">
        <f t="shared" si="58"/>
        <v>-0.2256992819633481</v>
      </c>
      <c r="G385">
        <v>0</v>
      </c>
      <c r="H385">
        <f t="shared" si="59"/>
        <v>0.26792412388811493</v>
      </c>
      <c r="I385">
        <f t="shared" si="60"/>
        <v>-1.0895340841010224</v>
      </c>
      <c r="J385">
        <f t="shared" si="61"/>
        <v>1.0895340841010224</v>
      </c>
      <c r="K385">
        <f t="shared" si="62"/>
        <v>0.56039219456288614</v>
      </c>
      <c r="L385">
        <f t="shared" si="63"/>
        <v>0.43960780543711397</v>
      </c>
      <c r="M385">
        <f t="shared" si="64"/>
        <v>1.784464540552736</v>
      </c>
      <c r="N385">
        <f t="shared" si="65"/>
        <v>2.2747548783981961</v>
      </c>
    </row>
    <row r="386" spans="1:14" x14ac:dyDescent="0.25">
      <c r="A386" s="4">
        <f>IF('True_Odds_Calculator_2-way'!A387="","",'True_Odds_Calculator_2-way'!A387)</f>
        <v>1.9</v>
      </c>
      <c r="B386" s="4">
        <f>IF('True_Odds_Calculator_2-way'!B387="","",'True_Odds_Calculator_2-way'!B387)</f>
        <v>1.95</v>
      </c>
      <c r="C386" s="4">
        <f t="shared" si="55"/>
        <v>0.52631578947368418</v>
      </c>
      <c r="D386">
        <f t="shared" si="56"/>
        <v>0.51282051282051289</v>
      </c>
      <c r="E386">
        <f t="shared" si="57"/>
        <v>3.9136302294197067E-2</v>
      </c>
      <c r="F386">
        <f t="shared" si="58"/>
        <v>-0.23076923076923073</v>
      </c>
      <c r="G386">
        <v>0</v>
      </c>
      <c r="H386">
        <f t="shared" si="59"/>
        <v>0.26990553306342779</v>
      </c>
      <c r="I386">
        <f t="shared" si="60"/>
        <v>-1.0814761408717504</v>
      </c>
      <c r="J386">
        <f t="shared" si="61"/>
        <v>1.0814761408717504</v>
      </c>
      <c r="K386">
        <f t="shared" si="62"/>
        <v>0.50675799109307063</v>
      </c>
      <c r="L386">
        <f t="shared" si="63"/>
        <v>0.49324200890692937</v>
      </c>
      <c r="M386">
        <f t="shared" si="64"/>
        <v>1.9733285267845753</v>
      </c>
      <c r="N386">
        <f t="shared" si="65"/>
        <v>2.0274023338281628</v>
      </c>
    </row>
    <row r="387" spans="1:14" x14ac:dyDescent="0.25">
      <c r="A387" s="4">
        <f>IF('True_Odds_Calculator_2-way'!A388="","",'True_Odds_Calculator_2-way'!A388)</f>
        <v>3.23</v>
      </c>
      <c r="B387" s="4">
        <f>IF('True_Odds_Calculator_2-way'!B388="","",'True_Odds_Calculator_2-way'!B388)</f>
        <v>1.38</v>
      </c>
      <c r="C387" s="4">
        <f t="shared" ref="C387:C450" si="66">1/A387</f>
        <v>0.30959752321981426</v>
      </c>
      <c r="D387">
        <f t="shared" ref="D387:D450" si="67">1/B387</f>
        <v>0.7246376811594204</v>
      </c>
      <c r="E387">
        <f t="shared" ref="E387:E450" si="68">C387+D387-1</f>
        <v>3.4235204379234663E-2</v>
      </c>
      <c r="F387">
        <f t="shared" ref="F387:F450" si="69">C387+D387-(C387*D387)-1</f>
        <v>-0.19011082693947134</v>
      </c>
      <c r="G387">
        <v>0</v>
      </c>
      <c r="H387">
        <f t="shared" ref="H387:H450" si="70">C387*D387</f>
        <v>0.22434603131870604</v>
      </c>
      <c r="I387">
        <f t="shared" ref="I387:I450" si="71">((-4*F387*H387)^0.5)/(2*F387)</f>
        <v>-1.0863149844574049</v>
      </c>
      <c r="J387">
        <f t="shared" ref="J387:J450" si="72">(-((-4*F387*H387)^0.5))/(2*F387)</f>
        <v>1.0863149844574049</v>
      </c>
      <c r="K387">
        <f t="shared" ref="K387:K450" si="73">IF(A387="","",(C387/($J387+C387-($J387*C387))))</f>
        <v>0.2921855772049754</v>
      </c>
      <c r="L387">
        <f t="shared" ref="L387:L450" si="74">IF(B387="","",(D387/($J387+D387-($J387*D387))))</f>
        <v>0.70781442279502449</v>
      </c>
      <c r="M387">
        <f t="shared" ref="M387:M450" si="75">IF(A387="","",1/K387)</f>
        <v>3.4224824153400126</v>
      </c>
      <c r="N387">
        <f t="shared" ref="N387:N450" si="76">IF(B387="","",1/L387)</f>
        <v>1.4127996940938139</v>
      </c>
    </row>
    <row r="388" spans="1:14" x14ac:dyDescent="0.25">
      <c r="A388" s="4">
        <f>IF('True_Odds_Calculator_2-way'!A389="","",'True_Odds_Calculator_2-way'!A389)</f>
        <v>2.4500000000000002</v>
      </c>
      <c r="B388" s="4">
        <f>IF('True_Odds_Calculator_2-way'!B389="","",'True_Odds_Calculator_2-way'!B389)</f>
        <v>1.61</v>
      </c>
      <c r="C388" s="4">
        <f t="shared" si="66"/>
        <v>0.4081632653061224</v>
      </c>
      <c r="D388">
        <f t="shared" si="67"/>
        <v>0.6211180124223602</v>
      </c>
      <c r="E388">
        <f t="shared" si="68"/>
        <v>2.9281277728482547E-2</v>
      </c>
      <c r="F388">
        <f t="shared" si="69"/>
        <v>-0.22423627836227666</v>
      </c>
      <c r="G388">
        <v>0</v>
      </c>
      <c r="H388">
        <f t="shared" si="70"/>
        <v>0.25351755609075921</v>
      </c>
      <c r="I388">
        <f t="shared" si="71"/>
        <v>-1.0632884133003033</v>
      </c>
      <c r="J388">
        <f t="shared" si="72"/>
        <v>1.0632884133003033</v>
      </c>
      <c r="K388">
        <f t="shared" si="73"/>
        <v>0.39342690662395058</v>
      </c>
      <c r="L388">
        <f t="shared" si="74"/>
        <v>0.60657309337604948</v>
      </c>
      <c r="M388">
        <f t="shared" si="75"/>
        <v>2.5417681992854404</v>
      </c>
      <c r="N388">
        <f t="shared" si="76"/>
        <v>1.648605932113185</v>
      </c>
    </row>
    <row r="389" spans="1:14" x14ac:dyDescent="0.25">
      <c r="A389" s="4">
        <f>IF('True_Odds_Calculator_2-way'!A390="","",'True_Odds_Calculator_2-way'!A390)</f>
        <v>2.74</v>
      </c>
      <c r="B389" s="4">
        <f>IF('True_Odds_Calculator_2-way'!B390="","",'True_Odds_Calculator_2-way'!B390)</f>
        <v>1.51</v>
      </c>
      <c r="C389" s="4">
        <f t="shared" si="66"/>
        <v>0.36496350364963503</v>
      </c>
      <c r="D389">
        <f t="shared" si="67"/>
        <v>0.66225165562913912</v>
      </c>
      <c r="E389">
        <f t="shared" si="68"/>
        <v>2.7215159278774159E-2</v>
      </c>
      <c r="F389">
        <f t="shared" si="69"/>
        <v>-0.21448252525740796</v>
      </c>
      <c r="G389">
        <v>0</v>
      </c>
      <c r="H389">
        <f t="shared" si="70"/>
        <v>0.24169768453618215</v>
      </c>
      <c r="I389">
        <f t="shared" si="71"/>
        <v>-1.0615495921641369</v>
      </c>
      <c r="J389">
        <f t="shared" si="72"/>
        <v>1.0615495921641369</v>
      </c>
      <c r="K389">
        <f t="shared" si="73"/>
        <v>0.35123504722476001</v>
      </c>
      <c r="L389">
        <f t="shared" si="74"/>
        <v>0.64876495277523993</v>
      </c>
      <c r="M389">
        <f t="shared" si="75"/>
        <v>2.8470962903655983</v>
      </c>
      <c r="N389">
        <f t="shared" si="76"/>
        <v>1.5413902920037097</v>
      </c>
    </row>
    <row r="390" spans="1:14" x14ac:dyDescent="0.25">
      <c r="A390" s="4">
        <f>IF('True_Odds_Calculator_2-way'!A391="","",'True_Odds_Calculator_2-way'!A391)</f>
        <v>1.67</v>
      </c>
      <c r="B390" s="4">
        <f>IF('True_Odds_Calculator_2-way'!B391="","",'True_Odds_Calculator_2-way'!B391)</f>
        <v>2.3199999999999998</v>
      </c>
      <c r="C390" s="4">
        <f t="shared" si="66"/>
        <v>0.5988023952095809</v>
      </c>
      <c r="D390">
        <f t="shared" si="67"/>
        <v>0.43103448275862072</v>
      </c>
      <c r="E390">
        <f t="shared" si="68"/>
        <v>2.9836877968201669E-2</v>
      </c>
      <c r="F390">
        <f t="shared" si="69"/>
        <v>-0.22826760272558322</v>
      </c>
      <c r="G390">
        <v>0</v>
      </c>
      <c r="H390">
        <f t="shared" si="70"/>
        <v>0.25810448069378489</v>
      </c>
      <c r="I390">
        <f t="shared" si="71"/>
        <v>-1.0633485251477839</v>
      </c>
      <c r="J390">
        <f t="shared" si="72"/>
        <v>1.0633485251477839</v>
      </c>
      <c r="K390">
        <f t="shared" si="73"/>
        <v>0.5839608682450772</v>
      </c>
      <c r="L390">
        <f t="shared" si="74"/>
        <v>0.41603913175492269</v>
      </c>
      <c r="M390">
        <f t="shared" si="75"/>
        <v>1.7124435118490151</v>
      </c>
      <c r="N390">
        <f t="shared" si="76"/>
        <v>2.4036200531950747</v>
      </c>
    </row>
    <row r="391" spans="1:14" x14ac:dyDescent="0.25">
      <c r="A391" s="4">
        <f>IF('True_Odds_Calculator_2-way'!A392="","",'True_Odds_Calculator_2-way'!A392)</f>
        <v>3.02</v>
      </c>
      <c r="B391" s="4">
        <f>IF('True_Odds_Calculator_2-way'!B392="","",'True_Odds_Calculator_2-way'!B392)</f>
        <v>1.4</v>
      </c>
      <c r="C391" s="4">
        <f t="shared" si="66"/>
        <v>0.33112582781456956</v>
      </c>
      <c r="D391">
        <f t="shared" si="67"/>
        <v>0.7142857142857143</v>
      </c>
      <c r="E391">
        <f t="shared" si="68"/>
        <v>4.5411542100283864E-2</v>
      </c>
      <c r="F391">
        <f t="shared" si="69"/>
        <v>-0.19110690633869443</v>
      </c>
      <c r="G391">
        <v>0</v>
      </c>
      <c r="H391">
        <f t="shared" si="70"/>
        <v>0.23651844843897826</v>
      </c>
      <c r="I391">
        <f t="shared" si="71"/>
        <v>-1.1124853987249621</v>
      </c>
      <c r="J391">
        <f t="shared" si="72"/>
        <v>1.1124853987249621</v>
      </c>
      <c r="K391">
        <f t="shared" si="73"/>
        <v>0.30795568035170939</v>
      </c>
      <c r="L391">
        <f t="shared" si="74"/>
        <v>0.69204431964829072</v>
      </c>
      <c r="M391">
        <f t="shared" si="75"/>
        <v>3.2472205054244236</v>
      </c>
      <c r="N391">
        <f t="shared" si="76"/>
        <v>1.4449941594899844</v>
      </c>
    </row>
    <row r="392" spans="1:14" x14ac:dyDescent="0.25">
      <c r="A392" s="4">
        <f>IF('True_Odds_Calculator_2-way'!A393="","",'True_Odds_Calculator_2-way'!A393)</f>
        <v>2.58</v>
      </c>
      <c r="B392" s="4">
        <f>IF('True_Odds_Calculator_2-way'!B393="","",'True_Odds_Calculator_2-way'!B393)</f>
        <v>1.54</v>
      </c>
      <c r="C392" s="4">
        <f t="shared" si="66"/>
        <v>0.38759689922480617</v>
      </c>
      <c r="D392">
        <f t="shared" si="67"/>
        <v>0.64935064935064934</v>
      </c>
      <c r="E392">
        <f t="shared" si="68"/>
        <v>3.6947548575455569E-2</v>
      </c>
      <c r="F392">
        <f t="shared" si="69"/>
        <v>-0.21473874962247053</v>
      </c>
      <c r="G392">
        <v>0</v>
      </c>
      <c r="H392">
        <f t="shared" si="70"/>
        <v>0.25168629819792609</v>
      </c>
      <c r="I392">
        <f t="shared" si="71"/>
        <v>-1.0826163374360516</v>
      </c>
      <c r="J392">
        <f t="shared" si="72"/>
        <v>1.0826163374360516</v>
      </c>
      <c r="K392">
        <f t="shared" si="73"/>
        <v>0.36893101836580677</v>
      </c>
      <c r="L392">
        <f t="shared" si="74"/>
        <v>0.63106898163419312</v>
      </c>
      <c r="M392">
        <f t="shared" si="75"/>
        <v>2.7105338131489622</v>
      </c>
      <c r="N392">
        <f t="shared" si="76"/>
        <v>1.5846128222154678</v>
      </c>
    </row>
    <row r="393" spans="1:14" x14ac:dyDescent="0.25">
      <c r="A393" s="4">
        <f>IF('True_Odds_Calculator_2-way'!A394="","",'True_Odds_Calculator_2-way'!A394)</f>
        <v>2.56</v>
      </c>
      <c r="B393" s="4">
        <f>IF('True_Odds_Calculator_2-way'!B394="","",'True_Odds_Calculator_2-way'!B394)</f>
        <v>1.54</v>
      </c>
      <c r="C393" s="4">
        <f t="shared" si="66"/>
        <v>0.390625</v>
      </c>
      <c r="D393">
        <f t="shared" si="67"/>
        <v>0.64935064935064934</v>
      </c>
      <c r="E393">
        <f t="shared" si="68"/>
        <v>3.9975649350649345E-2</v>
      </c>
      <c r="F393">
        <f t="shared" si="69"/>
        <v>-0.21367694805194803</v>
      </c>
      <c r="G393">
        <v>0</v>
      </c>
      <c r="H393">
        <f t="shared" si="70"/>
        <v>0.25365259740259738</v>
      </c>
      <c r="I393">
        <f t="shared" si="71"/>
        <v>-1.0895340841010224</v>
      </c>
      <c r="J393">
        <f t="shared" si="72"/>
        <v>1.0895340841010224</v>
      </c>
      <c r="K393">
        <f t="shared" si="73"/>
        <v>0.37041520828107966</v>
      </c>
      <c r="L393">
        <f t="shared" si="74"/>
        <v>0.62958479171892034</v>
      </c>
      <c r="M393">
        <f t="shared" si="75"/>
        <v>2.699673171197595</v>
      </c>
      <c r="N393">
        <f t="shared" si="76"/>
        <v>1.588348405414552</v>
      </c>
    </row>
    <row r="394" spans="1:14" x14ac:dyDescent="0.25">
      <c r="A394" s="4">
        <f>IF('True_Odds_Calculator_2-way'!A395="","",'True_Odds_Calculator_2-way'!A395)</f>
        <v>2.9</v>
      </c>
      <c r="B394" s="4">
        <f>IF('True_Odds_Calculator_2-way'!B395="","",'True_Odds_Calculator_2-way'!B395)</f>
        <v>1.43</v>
      </c>
      <c r="C394" s="4">
        <f t="shared" si="66"/>
        <v>0.34482758620689657</v>
      </c>
      <c r="D394">
        <f t="shared" si="67"/>
        <v>0.69930069930069938</v>
      </c>
      <c r="E394">
        <f t="shared" si="68"/>
        <v>4.4128285507595955E-2</v>
      </c>
      <c r="F394">
        <f t="shared" si="69"/>
        <v>-0.19700988666505903</v>
      </c>
      <c r="G394">
        <v>0</v>
      </c>
      <c r="H394">
        <f t="shared" si="70"/>
        <v>0.24113817217265499</v>
      </c>
      <c r="I394">
        <f t="shared" si="71"/>
        <v>-1.1063409095203594</v>
      </c>
      <c r="J394">
        <f t="shared" si="72"/>
        <v>1.1063409095203594</v>
      </c>
      <c r="K394">
        <f t="shared" si="73"/>
        <v>0.32236770277424032</v>
      </c>
      <c r="L394">
        <f t="shared" si="74"/>
        <v>0.67763229722575968</v>
      </c>
      <c r="M394">
        <f t="shared" si="75"/>
        <v>3.1020477280886829</v>
      </c>
      <c r="N394">
        <f t="shared" si="76"/>
        <v>1.4757265910937543</v>
      </c>
    </row>
    <row r="395" spans="1:14" x14ac:dyDescent="0.25">
      <c r="A395" s="4">
        <f>IF('True_Odds_Calculator_2-way'!A396="","",'True_Odds_Calculator_2-way'!A396)</f>
        <v>2.21</v>
      </c>
      <c r="B395" s="4">
        <f>IF('True_Odds_Calculator_2-way'!B396="","",'True_Odds_Calculator_2-way'!B396)</f>
        <v>1.72</v>
      </c>
      <c r="C395" s="4">
        <f t="shared" si="66"/>
        <v>0.45248868778280543</v>
      </c>
      <c r="D395">
        <f t="shared" si="67"/>
        <v>0.58139534883720934</v>
      </c>
      <c r="E395">
        <f t="shared" si="68"/>
        <v>3.3884036620014824E-2</v>
      </c>
      <c r="F395">
        <f t="shared" si="69"/>
        <v>-0.2291907818583605</v>
      </c>
      <c r="G395">
        <v>0</v>
      </c>
      <c r="H395">
        <f t="shared" si="70"/>
        <v>0.26307481847837527</v>
      </c>
      <c r="I395">
        <f t="shared" si="71"/>
        <v>-1.0713739108887084</v>
      </c>
      <c r="J395">
        <f t="shared" si="72"/>
        <v>1.0713739108887084</v>
      </c>
      <c r="K395">
        <f t="shared" si="73"/>
        <v>0.43547132891069945</v>
      </c>
      <c r="L395">
        <f t="shared" si="74"/>
        <v>0.56452867108930049</v>
      </c>
      <c r="M395">
        <f t="shared" si="75"/>
        <v>2.2963624321753371</v>
      </c>
      <c r="N395">
        <f t="shared" si="76"/>
        <v>1.7713892158398703</v>
      </c>
    </row>
    <row r="396" spans="1:14" x14ac:dyDescent="0.25">
      <c r="A396" s="4">
        <f>IF('True_Odds_Calculator_2-way'!A397="","",'True_Odds_Calculator_2-way'!A397)</f>
        <v>1.55</v>
      </c>
      <c r="B396" s="4">
        <f>IF('True_Odds_Calculator_2-way'!B397="","",'True_Odds_Calculator_2-way'!B397)</f>
        <v>2.58</v>
      </c>
      <c r="C396" s="4">
        <f t="shared" si="66"/>
        <v>0.64516129032258063</v>
      </c>
      <c r="D396">
        <f t="shared" si="67"/>
        <v>0.38759689922480617</v>
      </c>
      <c r="E396">
        <f t="shared" si="68"/>
        <v>3.275818954738674E-2</v>
      </c>
      <c r="F396">
        <f t="shared" si="69"/>
        <v>-0.21730432608152039</v>
      </c>
      <c r="G396">
        <v>0</v>
      </c>
      <c r="H396">
        <f t="shared" si="70"/>
        <v>0.25006251562890719</v>
      </c>
      <c r="I396">
        <f t="shared" si="71"/>
        <v>-1.072729223145815</v>
      </c>
      <c r="J396">
        <f t="shared" si="72"/>
        <v>1.072729223145815</v>
      </c>
      <c r="K396">
        <f t="shared" si="73"/>
        <v>0.6289303932876571</v>
      </c>
      <c r="L396">
        <f t="shared" si="74"/>
        <v>0.37106960671234313</v>
      </c>
      <c r="M396">
        <f t="shared" si="75"/>
        <v>1.5900010727301979</v>
      </c>
      <c r="N396">
        <f t="shared" si="76"/>
        <v>2.6949121725703877</v>
      </c>
    </row>
    <row r="397" spans="1:14" x14ac:dyDescent="0.25">
      <c r="A397" s="4">
        <f>IF('True_Odds_Calculator_2-way'!A398="","",'True_Odds_Calculator_2-way'!A398)</f>
        <v>2.1</v>
      </c>
      <c r="B397" s="4">
        <f>IF('True_Odds_Calculator_2-way'!B398="","",'True_Odds_Calculator_2-way'!B398)</f>
        <v>1.76</v>
      </c>
      <c r="C397" s="4">
        <f t="shared" si="66"/>
        <v>0.47619047619047616</v>
      </c>
      <c r="D397">
        <f t="shared" si="67"/>
        <v>0.56818181818181823</v>
      </c>
      <c r="E397">
        <f t="shared" si="68"/>
        <v>4.4372294372294396E-2</v>
      </c>
      <c r="F397">
        <f t="shared" si="69"/>
        <v>-0.22619047619047616</v>
      </c>
      <c r="G397">
        <v>0</v>
      </c>
      <c r="H397">
        <f t="shared" si="70"/>
        <v>0.27056277056277056</v>
      </c>
      <c r="I397">
        <f t="shared" si="71"/>
        <v>-1.0936965981495177</v>
      </c>
      <c r="J397">
        <f t="shared" si="72"/>
        <v>1.0936965981495177</v>
      </c>
      <c r="K397">
        <f t="shared" si="73"/>
        <v>0.45391281192057903</v>
      </c>
      <c r="L397">
        <f t="shared" si="74"/>
        <v>0.54608718807942114</v>
      </c>
      <c r="M397">
        <f t="shared" si="75"/>
        <v>2.2030662579644695</v>
      </c>
      <c r="N397">
        <f t="shared" si="76"/>
        <v>1.8312094145936331</v>
      </c>
    </row>
    <row r="398" spans="1:14" x14ac:dyDescent="0.25">
      <c r="A398" s="4">
        <f>IF('True_Odds_Calculator_2-way'!A399="","",'True_Odds_Calculator_2-way'!A399)</f>
        <v>1.38</v>
      </c>
      <c r="B398" s="4">
        <f>IF('True_Odds_Calculator_2-way'!B399="","",'True_Odds_Calculator_2-way'!B399)</f>
        <v>3.04</v>
      </c>
      <c r="C398" s="4">
        <f t="shared" si="66"/>
        <v>0.7246376811594204</v>
      </c>
      <c r="D398">
        <f t="shared" si="67"/>
        <v>0.32894736842105265</v>
      </c>
      <c r="E398">
        <f t="shared" si="68"/>
        <v>5.3585049580473054E-2</v>
      </c>
      <c r="F398">
        <f t="shared" si="69"/>
        <v>-0.18478260869565211</v>
      </c>
      <c r="G398">
        <v>0</v>
      </c>
      <c r="H398">
        <f t="shared" si="70"/>
        <v>0.23836765827612516</v>
      </c>
      <c r="I398">
        <f t="shared" si="71"/>
        <v>-1.1357771260606371</v>
      </c>
      <c r="J398">
        <f t="shared" si="72"/>
        <v>1.1357771260606371</v>
      </c>
      <c r="K398">
        <f t="shared" si="73"/>
        <v>0.69852142884204493</v>
      </c>
      <c r="L398">
        <f t="shared" si="74"/>
        <v>0.30147857115795507</v>
      </c>
      <c r="M398">
        <f t="shared" si="75"/>
        <v>1.4315953079030417</v>
      </c>
      <c r="N398">
        <f t="shared" si="76"/>
        <v>3.3169853371636995</v>
      </c>
    </row>
    <row r="399" spans="1:14" x14ac:dyDescent="0.25">
      <c r="A399" s="4">
        <f>IF('True_Odds_Calculator_2-way'!A400="","",'True_Odds_Calculator_2-way'!A400)</f>
        <v>1.83</v>
      </c>
      <c r="B399" s="4">
        <f>IF('True_Odds_Calculator_2-way'!B400="","",'True_Odds_Calculator_2-way'!B400)</f>
        <v>2.0299999999999998</v>
      </c>
      <c r="C399" s="4">
        <f t="shared" si="66"/>
        <v>0.54644808743169393</v>
      </c>
      <c r="D399">
        <f t="shared" si="67"/>
        <v>0.49261083743842371</v>
      </c>
      <c r="E399">
        <f t="shared" si="68"/>
        <v>3.9058924870117639E-2</v>
      </c>
      <c r="F399">
        <f t="shared" si="69"/>
        <v>-0.23012732509623413</v>
      </c>
      <c r="G399">
        <v>0</v>
      </c>
      <c r="H399">
        <f t="shared" si="70"/>
        <v>0.26918624996635171</v>
      </c>
      <c r="I399">
        <f t="shared" si="71"/>
        <v>-1.0815393906387938</v>
      </c>
      <c r="J399">
        <f t="shared" si="72"/>
        <v>1.0815393906387938</v>
      </c>
      <c r="K399">
        <f t="shared" si="73"/>
        <v>0.52695987471447536</v>
      </c>
      <c r="L399">
        <f t="shared" si="74"/>
        <v>0.47304012528552486</v>
      </c>
      <c r="M399">
        <f t="shared" si="75"/>
        <v>1.8976776942301987</v>
      </c>
      <c r="N399">
        <f t="shared" si="76"/>
        <v>2.113985572357957</v>
      </c>
    </row>
    <row r="400" spans="1:14" x14ac:dyDescent="0.25">
      <c r="A400" s="4">
        <f>IF('True_Odds_Calculator_2-way'!A401="","",'True_Odds_Calculator_2-way'!A401)</f>
        <v>1.68</v>
      </c>
      <c r="B400" s="4">
        <f>IF('True_Odds_Calculator_2-way'!B401="","",'True_Odds_Calculator_2-way'!B401)</f>
        <v>2.2200000000000002</v>
      </c>
      <c r="C400" s="4">
        <f t="shared" si="66"/>
        <v>0.59523809523809523</v>
      </c>
      <c r="D400">
        <f t="shared" si="67"/>
        <v>0.4504504504504504</v>
      </c>
      <c r="E400">
        <f t="shared" si="68"/>
        <v>4.5688545688545634E-2</v>
      </c>
      <c r="F400">
        <f t="shared" si="69"/>
        <v>-0.22243672243672252</v>
      </c>
      <c r="G400">
        <v>0</v>
      </c>
      <c r="H400">
        <f t="shared" si="70"/>
        <v>0.2681252681252681</v>
      </c>
      <c r="I400">
        <f t="shared" si="71"/>
        <v>-1.0979071877276467</v>
      </c>
      <c r="J400">
        <f t="shared" si="72"/>
        <v>1.0979071877276467</v>
      </c>
      <c r="K400">
        <f t="shared" si="73"/>
        <v>0.57254851307619281</v>
      </c>
      <c r="L400">
        <f t="shared" si="74"/>
        <v>0.42745148692380741</v>
      </c>
      <c r="M400">
        <f t="shared" si="75"/>
        <v>1.7465768876547993</v>
      </c>
      <c r="N400">
        <f t="shared" si="76"/>
        <v>2.3394467690277296</v>
      </c>
    </row>
    <row r="401" spans="1:14" x14ac:dyDescent="0.25">
      <c r="A401" s="4">
        <f>IF('True_Odds_Calculator_2-way'!A402="","",'True_Odds_Calculator_2-way'!A402)</f>
        <v>2.4300000000000002</v>
      </c>
      <c r="B401" s="4">
        <f>IF('True_Odds_Calculator_2-way'!B402="","",'True_Odds_Calculator_2-way'!B402)</f>
        <v>1.62</v>
      </c>
      <c r="C401" s="4">
        <f t="shared" si="66"/>
        <v>0.41152263374485593</v>
      </c>
      <c r="D401">
        <f t="shared" si="67"/>
        <v>0.61728395061728392</v>
      </c>
      <c r="E401">
        <f t="shared" si="68"/>
        <v>2.8806584362139898E-2</v>
      </c>
      <c r="F401">
        <f t="shared" si="69"/>
        <v>-0.2252197327643144</v>
      </c>
      <c r="G401">
        <v>0</v>
      </c>
      <c r="H401">
        <f t="shared" si="70"/>
        <v>0.25402631712645424</v>
      </c>
      <c r="I401">
        <f t="shared" si="71"/>
        <v>-1.0620284147379508</v>
      </c>
      <c r="J401">
        <f t="shared" si="72"/>
        <v>1.0620284147379508</v>
      </c>
      <c r="K401">
        <f t="shared" si="73"/>
        <v>0.39703011420576217</v>
      </c>
      <c r="L401">
        <f t="shared" si="74"/>
        <v>0.60296988579423783</v>
      </c>
      <c r="M401">
        <f t="shared" si="75"/>
        <v>2.5187006330752704</v>
      </c>
      <c r="N401">
        <f t="shared" si="76"/>
        <v>1.6584576171375296</v>
      </c>
    </row>
    <row r="402" spans="1:14" x14ac:dyDescent="0.25">
      <c r="A402" s="4">
        <f>IF('True_Odds_Calculator_2-way'!A403="","",'True_Odds_Calculator_2-way'!A403)</f>
        <v>2.35</v>
      </c>
      <c r="B402" s="4">
        <f>IF('True_Odds_Calculator_2-way'!B403="","",'True_Odds_Calculator_2-way'!B403)</f>
        <v>1.66</v>
      </c>
      <c r="C402" s="4">
        <f t="shared" si="66"/>
        <v>0.42553191489361702</v>
      </c>
      <c r="D402">
        <f t="shared" si="67"/>
        <v>0.60240963855421692</v>
      </c>
      <c r="E402">
        <f t="shared" si="68"/>
        <v>2.7941553447834E-2</v>
      </c>
      <c r="F402">
        <f t="shared" si="69"/>
        <v>-0.22840297359651363</v>
      </c>
      <c r="G402">
        <v>0</v>
      </c>
      <c r="H402">
        <f t="shared" si="70"/>
        <v>0.25634452704434763</v>
      </c>
      <c r="I402">
        <f t="shared" si="71"/>
        <v>-1.0594028769395474</v>
      </c>
      <c r="J402">
        <f t="shared" si="72"/>
        <v>1.0594028769395474</v>
      </c>
      <c r="K402">
        <f t="shared" si="73"/>
        <v>0.41148980196106721</v>
      </c>
      <c r="L402">
        <f t="shared" si="74"/>
        <v>0.58851019803893267</v>
      </c>
      <c r="M402">
        <f t="shared" si="75"/>
        <v>2.4301938838683887</v>
      </c>
      <c r="N402">
        <f t="shared" si="76"/>
        <v>1.6992058987801013</v>
      </c>
    </row>
    <row r="403" spans="1:14" x14ac:dyDescent="0.25">
      <c r="A403" s="4">
        <f>IF('True_Odds_Calculator_2-way'!A404="","",'True_Odds_Calculator_2-way'!A404)</f>
        <v>2.19</v>
      </c>
      <c r="B403" s="4">
        <f>IF('True_Odds_Calculator_2-way'!B404="","",'True_Odds_Calculator_2-way'!B404)</f>
        <v>1.73</v>
      </c>
      <c r="C403" s="4">
        <f t="shared" si="66"/>
        <v>0.45662100456621008</v>
      </c>
      <c r="D403">
        <f t="shared" si="67"/>
        <v>0.5780346820809249</v>
      </c>
      <c r="E403">
        <f t="shared" si="68"/>
        <v>3.4655686647135031E-2</v>
      </c>
      <c r="F403">
        <f t="shared" si="69"/>
        <v>-0.22928709055876673</v>
      </c>
      <c r="G403">
        <v>0</v>
      </c>
      <c r="H403">
        <f t="shared" si="70"/>
        <v>0.26394277720590181</v>
      </c>
      <c r="I403">
        <f t="shared" si="71"/>
        <v>-1.0729144372515058</v>
      </c>
      <c r="J403">
        <f t="shared" si="72"/>
        <v>1.0729144372515058</v>
      </c>
      <c r="K403">
        <f t="shared" si="73"/>
        <v>0.43921906878344058</v>
      </c>
      <c r="L403">
        <f t="shared" si="74"/>
        <v>0.56078093121655925</v>
      </c>
      <c r="M403">
        <f t="shared" si="75"/>
        <v>2.2767681803292916</v>
      </c>
      <c r="N403">
        <f t="shared" si="76"/>
        <v>1.7832275391935992</v>
      </c>
    </row>
    <row r="404" spans="1:14" x14ac:dyDescent="0.25">
      <c r="A404" s="4">
        <f>IF('True_Odds_Calculator_2-way'!A405="","",'True_Odds_Calculator_2-way'!A405)</f>
        <v>1.94</v>
      </c>
      <c r="B404" s="4">
        <f>IF('True_Odds_Calculator_2-way'!B405="","",'True_Odds_Calculator_2-way'!B405)</f>
        <v>1.94</v>
      </c>
      <c r="C404" s="4">
        <f t="shared" si="66"/>
        <v>0.51546391752577325</v>
      </c>
      <c r="D404">
        <f t="shared" si="67"/>
        <v>0.51546391752577325</v>
      </c>
      <c r="E404">
        <f t="shared" si="68"/>
        <v>3.0927835051546504E-2</v>
      </c>
      <c r="F404">
        <f t="shared" si="69"/>
        <v>-0.23477521521947065</v>
      </c>
      <c r="G404">
        <v>0</v>
      </c>
      <c r="H404">
        <f t="shared" si="70"/>
        <v>0.26570305027101715</v>
      </c>
      <c r="I404">
        <f t="shared" si="71"/>
        <v>-1.0638297872340428</v>
      </c>
      <c r="J404">
        <f t="shared" si="72"/>
        <v>1.0638297872340428</v>
      </c>
      <c r="K404">
        <f t="shared" si="73"/>
        <v>0.49999999999999989</v>
      </c>
      <c r="L404">
        <f t="shared" si="74"/>
        <v>0.49999999999999989</v>
      </c>
      <c r="M404">
        <f t="shared" si="75"/>
        <v>2.0000000000000004</v>
      </c>
      <c r="N404">
        <f t="shared" si="76"/>
        <v>2.0000000000000004</v>
      </c>
    </row>
    <row r="405" spans="1:14" x14ac:dyDescent="0.25">
      <c r="A405" s="4">
        <f>IF('True_Odds_Calculator_2-way'!A406="","",'True_Odds_Calculator_2-way'!A406)</f>
        <v>2.34</v>
      </c>
      <c r="B405" s="4">
        <f>IF('True_Odds_Calculator_2-way'!B406="","",'True_Odds_Calculator_2-way'!B406)</f>
        <v>1.66</v>
      </c>
      <c r="C405" s="4">
        <f t="shared" si="66"/>
        <v>0.42735042735042739</v>
      </c>
      <c r="D405">
        <f t="shared" si="67"/>
        <v>0.60240963855421692</v>
      </c>
      <c r="E405">
        <f t="shared" si="68"/>
        <v>2.9760065904644417E-2</v>
      </c>
      <c r="F405">
        <f t="shared" si="69"/>
        <v>-0.22767995057151669</v>
      </c>
      <c r="G405">
        <v>0</v>
      </c>
      <c r="H405">
        <f t="shared" si="70"/>
        <v>0.2574400164761611</v>
      </c>
      <c r="I405">
        <f t="shared" si="71"/>
        <v>-1.0633485251477839</v>
      </c>
      <c r="J405">
        <f t="shared" si="72"/>
        <v>1.0633485251477839</v>
      </c>
      <c r="K405">
        <f t="shared" si="73"/>
        <v>0.41239034653044082</v>
      </c>
      <c r="L405">
        <f t="shared" si="74"/>
        <v>0.58760965346955907</v>
      </c>
      <c r="M405">
        <f t="shared" si="75"/>
        <v>2.4248870236980302</v>
      </c>
      <c r="N405">
        <f t="shared" si="76"/>
        <v>1.7018100265975373</v>
      </c>
    </row>
    <row r="406" spans="1:14" x14ac:dyDescent="0.25">
      <c r="A406" s="4">
        <f>IF('True_Odds_Calculator_2-way'!A407="","",'True_Odds_Calculator_2-way'!A407)</f>
        <v>1.75</v>
      </c>
      <c r="B406" s="4">
        <f>IF('True_Odds_Calculator_2-way'!B407="","",'True_Odds_Calculator_2-way'!B407)</f>
        <v>2.1800000000000002</v>
      </c>
      <c r="C406" s="4">
        <f t="shared" si="66"/>
        <v>0.5714285714285714</v>
      </c>
      <c r="D406">
        <f t="shared" si="67"/>
        <v>0.4587155963302752</v>
      </c>
      <c r="E406">
        <f t="shared" si="68"/>
        <v>3.0144167758846541E-2</v>
      </c>
      <c r="F406">
        <f t="shared" si="69"/>
        <v>-0.23197903014416776</v>
      </c>
      <c r="G406">
        <v>0</v>
      </c>
      <c r="H406">
        <f t="shared" si="70"/>
        <v>0.26212319790301436</v>
      </c>
      <c r="I406">
        <f t="shared" si="71"/>
        <v>-1.0629880069054676</v>
      </c>
      <c r="J406">
        <f t="shared" si="72"/>
        <v>1.0629880069054676</v>
      </c>
      <c r="K406">
        <f t="shared" si="73"/>
        <v>0.55640840439223493</v>
      </c>
      <c r="L406">
        <f t="shared" si="74"/>
        <v>0.44359159560776512</v>
      </c>
      <c r="M406">
        <f t="shared" si="75"/>
        <v>1.797241005179101</v>
      </c>
      <c r="N406">
        <f t="shared" si="76"/>
        <v>2.2543258481484516</v>
      </c>
    </row>
    <row r="407" spans="1:14" x14ac:dyDescent="0.25">
      <c r="A407" s="4">
        <f>IF('True_Odds_Calculator_2-way'!A408="","",'True_Odds_Calculator_2-way'!A408)</f>
        <v>1.77</v>
      </c>
      <c r="B407" s="4">
        <f>IF('True_Odds_Calculator_2-way'!B408="","",'True_Odds_Calculator_2-way'!B408)</f>
        <v>2.15</v>
      </c>
      <c r="C407" s="4">
        <f t="shared" si="66"/>
        <v>0.56497175141242939</v>
      </c>
      <c r="D407">
        <f t="shared" si="67"/>
        <v>0.46511627906976744</v>
      </c>
      <c r="E407">
        <f t="shared" si="68"/>
        <v>3.0088030482196881E-2</v>
      </c>
      <c r="F407">
        <f t="shared" si="69"/>
        <v>-0.23268952831428191</v>
      </c>
      <c r="G407">
        <v>0</v>
      </c>
      <c r="H407">
        <f t="shared" si="70"/>
        <v>0.26277755879647879</v>
      </c>
      <c r="I407">
        <f t="shared" si="71"/>
        <v>-1.0626878549845031</v>
      </c>
      <c r="J407">
        <f t="shared" si="72"/>
        <v>1.0626878549845031</v>
      </c>
      <c r="K407">
        <f t="shared" si="73"/>
        <v>0.54997343266111198</v>
      </c>
      <c r="L407">
        <f t="shared" si="74"/>
        <v>0.45002656733888785</v>
      </c>
      <c r="M407">
        <f t="shared" si="75"/>
        <v>1.8182696483380676</v>
      </c>
      <c r="N407">
        <f t="shared" si="76"/>
        <v>2.2220910332321786</v>
      </c>
    </row>
    <row r="408" spans="1:14" x14ac:dyDescent="0.25">
      <c r="A408" s="4">
        <f>IF('True_Odds_Calculator_2-way'!A409="","",'True_Odds_Calculator_2-way'!A409)</f>
        <v>1.92</v>
      </c>
      <c r="B408" s="4">
        <f>IF('True_Odds_Calculator_2-way'!B409="","",'True_Odds_Calculator_2-way'!B409)</f>
        <v>1.99</v>
      </c>
      <c r="C408" s="4">
        <f t="shared" si="66"/>
        <v>0.52083333333333337</v>
      </c>
      <c r="D408">
        <f t="shared" si="67"/>
        <v>0.50251256281407031</v>
      </c>
      <c r="E408">
        <f t="shared" si="68"/>
        <v>2.3345896147403788E-2</v>
      </c>
      <c r="F408">
        <f t="shared" si="69"/>
        <v>-0.2383793969849245</v>
      </c>
      <c r="G408">
        <v>0</v>
      </c>
      <c r="H408">
        <f t="shared" si="70"/>
        <v>0.26172529313232828</v>
      </c>
      <c r="I408">
        <f t="shared" si="71"/>
        <v>-1.0478243557698861</v>
      </c>
      <c r="J408">
        <f t="shared" si="72"/>
        <v>1.0478243557698861</v>
      </c>
      <c r="K408">
        <f t="shared" si="73"/>
        <v>0.50916538235411457</v>
      </c>
      <c r="L408">
        <f t="shared" si="74"/>
        <v>0.49083461764588526</v>
      </c>
      <c r="M408">
        <f t="shared" si="75"/>
        <v>1.9639984073082948</v>
      </c>
      <c r="N408">
        <f t="shared" si="76"/>
        <v>2.0373461122121879</v>
      </c>
    </row>
    <row r="409" spans="1:14" x14ac:dyDescent="0.25">
      <c r="A409" s="4">
        <f>IF('True_Odds_Calculator_2-way'!A410="","",'True_Odds_Calculator_2-way'!A410)</f>
        <v>1.61</v>
      </c>
      <c r="B409" s="4">
        <f>IF('True_Odds_Calculator_2-way'!B410="","",'True_Odds_Calculator_2-way'!B410)</f>
        <v>2.2999999999999998</v>
      </c>
      <c r="C409" s="4">
        <f t="shared" si="66"/>
        <v>0.6211180124223602</v>
      </c>
      <c r="D409">
        <f t="shared" si="67"/>
        <v>0.43478260869565222</v>
      </c>
      <c r="E409">
        <f t="shared" si="68"/>
        <v>5.5900621118012417E-2</v>
      </c>
      <c r="F409">
        <f t="shared" si="69"/>
        <v>-0.21415068863083986</v>
      </c>
      <c r="G409">
        <v>0</v>
      </c>
      <c r="H409">
        <f t="shared" si="70"/>
        <v>0.27005130974885228</v>
      </c>
      <c r="I409">
        <f t="shared" si="71"/>
        <v>-1.1229577231219765</v>
      </c>
      <c r="J409">
        <f t="shared" si="72"/>
        <v>1.1229577231219765</v>
      </c>
      <c r="K409">
        <f t="shared" si="73"/>
        <v>0.59347032690474288</v>
      </c>
      <c r="L409">
        <f t="shared" si="74"/>
        <v>0.40652967309525717</v>
      </c>
      <c r="M409">
        <f t="shared" si="75"/>
        <v>1.6850042111044057</v>
      </c>
      <c r="N409">
        <f t="shared" si="76"/>
        <v>2.4598450400585694</v>
      </c>
    </row>
    <row r="410" spans="1:14" x14ac:dyDescent="0.25">
      <c r="A410" s="4">
        <f>IF('True_Odds_Calculator_2-way'!A411="","",'True_Odds_Calculator_2-way'!A411)</f>
        <v>2.2599999999999998</v>
      </c>
      <c r="B410" s="4">
        <f>IF('True_Odds_Calculator_2-way'!B411="","",'True_Odds_Calculator_2-way'!B411)</f>
        <v>1.64</v>
      </c>
      <c r="C410" s="4">
        <f t="shared" si="66"/>
        <v>0.44247787610619471</v>
      </c>
      <c r="D410">
        <f t="shared" si="67"/>
        <v>0.6097560975609756</v>
      </c>
      <c r="E410">
        <f t="shared" si="68"/>
        <v>5.2233973667170197E-2</v>
      </c>
      <c r="F410">
        <f t="shared" si="69"/>
        <v>-0.21756960932441194</v>
      </c>
      <c r="G410">
        <v>0</v>
      </c>
      <c r="H410">
        <f t="shared" si="70"/>
        <v>0.26980358299158214</v>
      </c>
      <c r="I410">
        <f t="shared" si="71"/>
        <v>-1.1135885079684347</v>
      </c>
      <c r="J410">
        <f t="shared" si="72"/>
        <v>1.1135885079684347</v>
      </c>
      <c r="K410">
        <f t="shared" si="73"/>
        <v>0.41612544004152574</v>
      </c>
      <c r="L410">
        <f t="shared" si="74"/>
        <v>0.58387455995847437</v>
      </c>
      <c r="M410">
        <f t="shared" si="75"/>
        <v>2.4031215200402278</v>
      </c>
      <c r="N410">
        <f t="shared" si="76"/>
        <v>1.7126966450997982</v>
      </c>
    </row>
    <row r="411" spans="1:14" x14ac:dyDescent="0.25">
      <c r="A411" s="4">
        <f>IF('True_Odds_Calculator_2-way'!A412="","",'True_Odds_Calculator_2-way'!A412)</f>
        <v>2.21</v>
      </c>
      <c r="B411" s="4">
        <f>IF('True_Odds_Calculator_2-way'!B412="","",'True_Odds_Calculator_2-way'!B412)</f>
        <v>1.67</v>
      </c>
      <c r="C411" s="4">
        <f t="shared" si="66"/>
        <v>0.45248868778280543</v>
      </c>
      <c r="D411">
        <f t="shared" si="67"/>
        <v>0.5988023952095809</v>
      </c>
      <c r="E411">
        <f t="shared" si="68"/>
        <v>5.1291082992386272E-2</v>
      </c>
      <c r="F411">
        <f t="shared" si="69"/>
        <v>-0.2196602270571979</v>
      </c>
      <c r="G411">
        <v>0</v>
      </c>
      <c r="H411">
        <f t="shared" si="70"/>
        <v>0.27095131004958412</v>
      </c>
      <c r="I411">
        <f t="shared" si="71"/>
        <v>-1.1106313123300473</v>
      </c>
      <c r="J411">
        <f t="shared" si="72"/>
        <v>1.1106313123300473</v>
      </c>
      <c r="K411">
        <f t="shared" si="73"/>
        <v>0.42664593501105469</v>
      </c>
      <c r="L411">
        <f t="shared" si="74"/>
        <v>0.57335406498894548</v>
      </c>
      <c r="M411">
        <f t="shared" si="75"/>
        <v>2.343863887919357</v>
      </c>
      <c r="N411">
        <f t="shared" si="76"/>
        <v>1.7441229792611315</v>
      </c>
    </row>
    <row r="412" spans="1:14" x14ac:dyDescent="0.25">
      <c r="A412" s="4">
        <f>IF('True_Odds_Calculator_2-way'!A413="","",'True_Odds_Calculator_2-way'!A413)</f>
        <v>1.71</v>
      </c>
      <c r="B412" s="4">
        <f>IF('True_Odds_Calculator_2-way'!B413="","",'True_Odds_Calculator_2-way'!B413)</f>
        <v>2.25</v>
      </c>
      <c r="C412" s="4">
        <f t="shared" si="66"/>
        <v>0.58479532163742687</v>
      </c>
      <c r="D412">
        <f t="shared" si="67"/>
        <v>0.44444444444444442</v>
      </c>
      <c r="E412">
        <f t="shared" si="68"/>
        <v>2.9239766081871288E-2</v>
      </c>
      <c r="F412">
        <f t="shared" si="69"/>
        <v>-0.2306692657569851</v>
      </c>
      <c r="G412">
        <v>0</v>
      </c>
      <c r="H412">
        <f t="shared" si="70"/>
        <v>0.25990903183885639</v>
      </c>
      <c r="I412">
        <f t="shared" si="71"/>
        <v>-1.0614897848685503</v>
      </c>
      <c r="J412">
        <f t="shared" si="72"/>
        <v>1.0614897848685503</v>
      </c>
      <c r="K412">
        <f t="shared" si="73"/>
        <v>0.57023669616511363</v>
      </c>
      <c r="L412">
        <f t="shared" si="74"/>
        <v>0.42976330383488626</v>
      </c>
      <c r="M412">
        <f t="shared" si="75"/>
        <v>1.753657747256671</v>
      </c>
      <c r="N412">
        <f t="shared" si="76"/>
        <v>2.3268622310856886</v>
      </c>
    </row>
    <row r="413" spans="1:14" x14ac:dyDescent="0.25">
      <c r="A413" s="4">
        <f>IF('True_Odds_Calculator_2-way'!A414="","",'True_Odds_Calculator_2-way'!A414)</f>
        <v>2.13</v>
      </c>
      <c r="B413" s="4">
        <f>IF('True_Odds_Calculator_2-way'!B414="","",'True_Odds_Calculator_2-way'!B414)</f>
        <v>1.79</v>
      </c>
      <c r="C413" s="4">
        <f t="shared" si="66"/>
        <v>0.46948356807511737</v>
      </c>
      <c r="D413">
        <f t="shared" si="67"/>
        <v>0.55865921787709494</v>
      </c>
      <c r="E413">
        <f t="shared" si="68"/>
        <v>2.8142785952212312E-2</v>
      </c>
      <c r="F413">
        <f t="shared" si="69"/>
        <v>-0.2341385369947806</v>
      </c>
      <c r="G413">
        <v>0</v>
      </c>
      <c r="H413">
        <f t="shared" si="70"/>
        <v>0.26228132294699291</v>
      </c>
      <c r="I413">
        <f t="shared" si="71"/>
        <v>-1.0583936671670078</v>
      </c>
      <c r="J413">
        <f t="shared" si="72"/>
        <v>1.0583936671670078</v>
      </c>
      <c r="K413">
        <f t="shared" si="73"/>
        <v>0.45537654905878816</v>
      </c>
      <c r="L413">
        <f t="shared" si="74"/>
        <v>0.5446234509412119</v>
      </c>
      <c r="M413">
        <f t="shared" si="75"/>
        <v>2.1959848438987186</v>
      </c>
      <c r="N413">
        <f t="shared" si="76"/>
        <v>1.8361309970619364</v>
      </c>
    </row>
    <row r="414" spans="1:14" x14ac:dyDescent="0.25">
      <c r="A414" s="4">
        <f>IF('True_Odds_Calculator_2-way'!A415="","",'True_Odds_Calculator_2-way'!A415)</f>
        <v>2.11</v>
      </c>
      <c r="B414" s="4">
        <f>IF('True_Odds_Calculator_2-way'!B415="","",'True_Odds_Calculator_2-way'!B415)</f>
        <v>1.8</v>
      </c>
      <c r="C414" s="4">
        <f t="shared" si="66"/>
        <v>0.47393364928909953</v>
      </c>
      <c r="D414">
        <f t="shared" si="67"/>
        <v>0.55555555555555558</v>
      </c>
      <c r="E414">
        <f t="shared" si="68"/>
        <v>2.9489204844655115E-2</v>
      </c>
      <c r="F414">
        <f t="shared" si="69"/>
        <v>-0.23380726698262244</v>
      </c>
      <c r="G414">
        <v>0</v>
      </c>
      <c r="H414">
        <f t="shared" si="70"/>
        <v>0.26329647182727756</v>
      </c>
      <c r="I414">
        <f t="shared" si="71"/>
        <v>-1.0611908999450221</v>
      </c>
      <c r="J414">
        <f t="shared" si="72"/>
        <v>1.0611908999450221</v>
      </c>
      <c r="K414">
        <f t="shared" si="73"/>
        <v>0.45915328758445073</v>
      </c>
      <c r="L414">
        <f t="shared" si="74"/>
        <v>0.54084671241554938</v>
      </c>
      <c r="M414">
        <f t="shared" si="75"/>
        <v>2.1779218989389744</v>
      </c>
      <c r="N414">
        <f t="shared" si="76"/>
        <v>1.8489527199560174</v>
      </c>
    </row>
    <row r="415" spans="1:14" x14ac:dyDescent="0.25">
      <c r="A415" s="4">
        <f>IF('True_Odds_Calculator_2-way'!A416="","",'True_Odds_Calculator_2-way'!A416)</f>
        <v>1.99</v>
      </c>
      <c r="B415" s="4">
        <f>IF('True_Odds_Calculator_2-way'!B416="","",'True_Odds_Calculator_2-way'!B416)</f>
        <v>1.92</v>
      </c>
      <c r="C415" s="4">
        <f t="shared" si="66"/>
        <v>0.50251256281407031</v>
      </c>
      <c r="D415">
        <f t="shared" si="67"/>
        <v>0.52083333333333337</v>
      </c>
      <c r="E415">
        <f t="shared" si="68"/>
        <v>2.3345896147403788E-2</v>
      </c>
      <c r="F415">
        <f t="shared" si="69"/>
        <v>-0.2383793969849245</v>
      </c>
      <c r="G415">
        <v>0</v>
      </c>
      <c r="H415">
        <f t="shared" si="70"/>
        <v>0.26172529313232828</v>
      </c>
      <c r="I415">
        <f t="shared" si="71"/>
        <v>-1.0478243557698861</v>
      </c>
      <c r="J415">
        <f t="shared" si="72"/>
        <v>1.0478243557698861</v>
      </c>
      <c r="K415">
        <f t="shared" si="73"/>
        <v>0.49083461764588526</v>
      </c>
      <c r="L415">
        <f t="shared" si="74"/>
        <v>0.50916538235411457</v>
      </c>
      <c r="M415">
        <f t="shared" si="75"/>
        <v>2.0373461122121879</v>
      </c>
      <c r="N415">
        <f t="shared" si="76"/>
        <v>1.9639984073082948</v>
      </c>
    </row>
    <row r="416" spans="1:14" x14ac:dyDescent="0.25">
      <c r="A416" s="4">
        <f>IF('True_Odds_Calculator_2-way'!A417="","",'True_Odds_Calculator_2-way'!A417)</f>
        <v>2.0499999999999998</v>
      </c>
      <c r="B416" s="4">
        <f>IF('True_Odds_Calculator_2-way'!B417="","",'True_Odds_Calculator_2-way'!B417)</f>
        <v>1.86</v>
      </c>
      <c r="C416" s="4">
        <f t="shared" si="66"/>
        <v>0.48780487804878053</v>
      </c>
      <c r="D416">
        <f t="shared" si="67"/>
        <v>0.5376344086021505</v>
      </c>
      <c r="E416">
        <f t="shared" si="68"/>
        <v>2.5439286650930981E-2</v>
      </c>
      <c r="F416">
        <f t="shared" si="69"/>
        <v>-0.23682140047206923</v>
      </c>
      <c r="G416">
        <v>0</v>
      </c>
      <c r="H416">
        <f t="shared" si="70"/>
        <v>0.26226068712300027</v>
      </c>
      <c r="I416">
        <f t="shared" si="71"/>
        <v>-1.0523401123547818</v>
      </c>
      <c r="J416">
        <f t="shared" si="72"/>
        <v>1.0523401123547818</v>
      </c>
      <c r="K416">
        <f t="shared" si="73"/>
        <v>0.47506906029667378</v>
      </c>
      <c r="L416">
        <f t="shared" si="74"/>
        <v>0.52493093970332627</v>
      </c>
      <c r="M416">
        <f t="shared" si="75"/>
        <v>2.1049571179725204</v>
      </c>
      <c r="N416">
        <f t="shared" si="76"/>
        <v>1.9050124966251125</v>
      </c>
    </row>
    <row r="417" spans="1:14" x14ac:dyDescent="0.25">
      <c r="A417" s="4">
        <f>IF('True_Odds_Calculator_2-way'!A418="","",'True_Odds_Calculator_2-way'!A418)</f>
        <v>1.64</v>
      </c>
      <c r="B417" s="4">
        <f>IF('True_Odds_Calculator_2-way'!B418="","",'True_Odds_Calculator_2-way'!B418)</f>
        <v>2.38</v>
      </c>
      <c r="C417" s="4">
        <f t="shared" si="66"/>
        <v>0.6097560975609756</v>
      </c>
      <c r="D417">
        <f t="shared" si="67"/>
        <v>0.42016806722689076</v>
      </c>
      <c r="E417">
        <f t="shared" si="68"/>
        <v>2.9924164787866303E-2</v>
      </c>
      <c r="F417">
        <f t="shared" si="69"/>
        <v>-0.22627587620414025</v>
      </c>
      <c r="G417">
        <v>0</v>
      </c>
      <c r="H417">
        <f t="shared" si="70"/>
        <v>0.25620004099200655</v>
      </c>
      <c r="I417">
        <f t="shared" si="71"/>
        <v>-1.0640706634484356</v>
      </c>
      <c r="J417">
        <f t="shared" si="72"/>
        <v>1.0640706634484356</v>
      </c>
      <c r="K417">
        <f t="shared" si="73"/>
        <v>0.59488214870586709</v>
      </c>
      <c r="L417">
        <f t="shared" si="74"/>
        <v>0.40511785129413308</v>
      </c>
      <c r="M417">
        <f t="shared" si="75"/>
        <v>1.6810052246069986</v>
      </c>
      <c r="N417">
        <f t="shared" si="76"/>
        <v>2.468417515558841</v>
      </c>
    </row>
    <row r="418" spans="1:14" x14ac:dyDescent="0.25">
      <c r="A418" s="4">
        <f>IF('True_Odds_Calculator_2-way'!A419="","",'True_Odds_Calculator_2-way'!A419)</f>
        <v>2.0499999999999998</v>
      </c>
      <c r="B418" s="4">
        <f>IF('True_Odds_Calculator_2-way'!B419="","",'True_Odds_Calculator_2-way'!B419)</f>
        <v>1.75</v>
      </c>
      <c r="C418" s="4">
        <f t="shared" si="66"/>
        <v>0.48780487804878053</v>
      </c>
      <c r="D418">
        <f t="shared" si="67"/>
        <v>0.5714285714285714</v>
      </c>
      <c r="E418">
        <f t="shared" si="68"/>
        <v>5.9233449477351874E-2</v>
      </c>
      <c r="F418">
        <f t="shared" si="69"/>
        <v>-0.21951219512195119</v>
      </c>
      <c r="G418">
        <v>0</v>
      </c>
      <c r="H418">
        <f t="shared" si="70"/>
        <v>0.27874564459930312</v>
      </c>
      <c r="I418">
        <f t="shared" si="71"/>
        <v>-1.1268723396380222</v>
      </c>
      <c r="J418">
        <f t="shared" si="72"/>
        <v>1.1268723396380222</v>
      </c>
      <c r="K418">
        <f t="shared" si="73"/>
        <v>0.45803989154980801</v>
      </c>
      <c r="L418">
        <f t="shared" si="74"/>
        <v>0.54196010845019194</v>
      </c>
      <c r="M418">
        <f t="shared" si="75"/>
        <v>2.1832159566199234</v>
      </c>
      <c r="N418">
        <f t="shared" si="76"/>
        <v>1.8451542547285167</v>
      </c>
    </row>
    <row r="419" spans="1:14" x14ac:dyDescent="0.25">
      <c r="A419" s="4">
        <f>IF('True_Odds_Calculator_2-way'!A420="","",'True_Odds_Calculator_2-way'!A420)</f>
        <v>2</v>
      </c>
      <c r="B419" s="4">
        <f>IF('True_Odds_Calculator_2-way'!B420="","",'True_Odds_Calculator_2-way'!B420)</f>
        <v>1.8</v>
      </c>
      <c r="C419" s="4">
        <f t="shared" si="66"/>
        <v>0.5</v>
      </c>
      <c r="D419">
        <f t="shared" si="67"/>
        <v>0.55555555555555558</v>
      </c>
      <c r="E419">
        <f t="shared" si="68"/>
        <v>5.555555555555558E-2</v>
      </c>
      <c r="F419">
        <f t="shared" si="69"/>
        <v>-0.22222222222222221</v>
      </c>
      <c r="G419">
        <v>0</v>
      </c>
      <c r="H419">
        <f t="shared" si="70"/>
        <v>0.27777777777777779</v>
      </c>
      <c r="I419">
        <f t="shared" si="71"/>
        <v>-1.1180339887498949</v>
      </c>
      <c r="J419">
        <f t="shared" si="72"/>
        <v>1.1180339887498949</v>
      </c>
      <c r="K419">
        <f t="shared" si="73"/>
        <v>0.47213595499957939</v>
      </c>
      <c r="L419">
        <f t="shared" si="74"/>
        <v>0.5278640450004205</v>
      </c>
      <c r="M419">
        <f t="shared" si="75"/>
        <v>2.1180339887498949</v>
      </c>
      <c r="N419">
        <f t="shared" si="76"/>
        <v>1.8944271909999162</v>
      </c>
    </row>
    <row r="420" spans="1:14" x14ac:dyDescent="0.25">
      <c r="A420" s="4">
        <f>IF('True_Odds_Calculator_2-way'!A421="","",'True_Odds_Calculator_2-way'!A421)</f>
        <v>1.45</v>
      </c>
      <c r="B420" s="4">
        <f>IF('True_Odds_Calculator_2-way'!B421="","",'True_Odds_Calculator_2-way'!B421)</f>
        <v>2.85</v>
      </c>
      <c r="C420" s="4">
        <f t="shared" si="66"/>
        <v>0.68965517241379315</v>
      </c>
      <c r="D420">
        <f t="shared" si="67"/>
        <v>0.35087719298245612</v>
      </c>
      <c r="E420">
        <f t="shared" si="68"/>
        <v>4.053236539624927E-2</v>
      </c>
      <c r="F420">
        <f t="shared" si="69"/>
        <v>-0.20145190562613424</v>
      </c>
      <c r="G420">
        <v>0</v>
      </c>
      <c r="H420">
        <f t="shared" si="70"/>
        <v>0.24198427102238354</v>
      </c>
      <c r="I420">
        <f t="shared" si="71"/>
        <v>-1.095993248702382</v>
      </c>
      <c r="J420">
        <f t="shared" si="72"/>
        <v>1.095993248702382</v>
      </c>
      <c r="K420">
        <f t="shared" si="73"/>
        <v>0.66970401461090501</v>
      </c>
      <c r="L420">
        <f t="shared" si="74"/>
        <v>0.33029598538909488</v>
      </c>
      <c r="M420">
        <f t="shared" si="75"/>
        <v>1.4931969619160719</v>
      </c>
      <c r="N420">
        <f t="shared" si="76"/>
        <v>3.0275875100994072</v>
      </c>
    </row>
    <row r="421" spans="1:14" x14ac:dyDescent="0.25">
      <c r="A421" s="4">
        <f>IF('True_Odds_Calculator_2-way'!A422="","",'True_Odds_Calculator_2-way'!A422)</f>
        <v>1.5</v>
      </c>
      <c r="B421" s="4">
        <f>IF('True_Odds_Calculator_2-way'!B422="","",'True_Odds_Calculator_2-way'!B422)</f>
        <v>2.7</v>
      </c>
      <c r="C421" s="4">
        <f t="shared" si="66"/>
        <v>0.66666666666666663</v>
      </c>
      <c r="D421">
        <f t="shared" si="67"/>
        <v>0.37037037037037035</v>
      </c>
      <c r="E421">
        <f t="shared" si="68"/>
        <v>3.7037037037036979E-2</v>
      </c>
      <c r="F421">
        <f t="shared" si="69"/>
        <v>-0.20987654320987659</v>
      </c>
      <c r="G421">
        <v>0</v>
      </c>
      <c r="H421">
        <f t="shared" si="70"/>
        <v>0.24691358024691357</v>
      </c>
      <c r="I421">
        <f t="shared" si="71"/>
        <v>-1.0846522890932806</v>
      </c>
      <c r="J421">
        <f t="shared" si="72"/>
        <v>1.0846522890932806</v>
      </c>
      <c r="K421">
        <f t="shared" si="73"/>
        <v>0.64837129522559278</v>
      </c>
      <c r="L421">
        <f t="shared" si="74"/>
        <v>0.35162870477440739</v>
      </c>
      <c r="M421">
        <f t="shared" si="75"/>
        <v>1.5423261445466403</v>
      </c>
      <c r="N421">
        <f t="shared" si="76"/>
        <v>2.8439088914585766</v>
      </c>
    </row>
    <row r="422" spans="1:14" x14ac:dyDescent="0.25">
      <c r="A422" s="4">
        <f>IF('True_Odds_Calculator_2-way'!A423="","",'True_Odds_Calculator_2-way'!A423)</f>
        <v>1.99</v>
      </c>
      <c r="B422" s="4">
        <f>IF('True_Odds_Calculator_2-way'!B423="","",'True_Odds_Calculator_2-way'!B423)</f>
        <v>1.9</v>
      </c>
      <c r="C422" s="4">
        <f t="shared" si="66"/>
        <v>0.50251256281407031</v>
      </c>
      <c r="D422">
        <f t="shared" si="67"/>
        <v>0.52631578947368418</v>
      </c>
      <c r="E422">
        <f t="shared" si="68"/>
        <v>2.8828352287754377E-2</v>
      </c>
      <c r="F422">
        <f t="shared" si="69"/>
        <v>-0.23565194393017741</v>
      </c>
      <c r="G422">
        <v>0</v>
      </c>
      <c r="H422">
        <f t="shared" si="70"/>
        <v>0.26448029621793173</v>
      </c>
      <c r="I422">
        <f t="shared" si="71"/>
        <v>-1.0594028769395465</v>
      </c>
      <c r="J422">
        <f t="shared" si="72"/>
        <v>1.0594028769395465</v>
      </c>
      <c r="K422">
        <f t="shared" si="73"/>
        <v>0.48808848170151553</v>
      </c>
      <c r="L422">
        <f t="shared" si="74"/>
        <v>0.51191151829848447</v>
      </c>
      <c r="M422">
        <f t="shared" si="75"/>
        <v>2.0488088481701512</v>
      </c>
      <c r="N422">
        <f t="shared" si="76"/>
        <v>1.9534625892455926</v>
      </c>
    </row>
    <row r="423" spans="1:14" x14ac:dyDescent="0.25">
      <c r="A423" s="4">
        <f>IF('True_Odds_Calculator_2-way'!A424="","",'True_Odds_Calculator_2-way'!A424)</f>
        <v>1.68</v>
      </c>
      <c r="B423" s="4">
        <f>IF('True_Odds_Calculator_2-way'!B424="","",'True_Odds_Calculator_2-way'!B424)</f>
        <v>2.2799999999999998</v>
      </c>
      <c r="C423" s="4">
        <f t="shared" si="66"/>
        <v>0.59523809523809523</v>
      </c>
      <c r="D423">
        <f t="shared" si="67"/>
        <v>0.43859649122807021</v>
      </c>
      <c r="E423">
        <f t="shared" si="68"/>
        <v>3.383458646616555E-2</v>
      </c>
      <c r="F423">
        <f t="shared" si="69"/>
        <v>-0.2272347535505429</v>
      </c>
      <c r="G423">
        <v>0</v>
      </c>
      <c r="H423">
        <f t="shared" si="70"/>
        <v>0.26106934001670845</v>
      </c>
      <c r="I423">
        <f t="shared" si="71"/>
        <v>-1.0718661571406805</v>
      </c>
      <c r="J423">
        <f t="shared" si="72"/>
        <v>1.0718661571406805</v>
      </c>
      <c r="K423">
        <f t="shared" si="73"/>
        <v>0.57841282804125305</v>
      </c>
      <c r="L423">
        <f t="shared" si="74"/>
        <v>0.42158717195874679</v>
      </c>
      <c r="M423">
        <f t="shared" si="75"/>
        <v>1.728868986855663</v>
      </c>
      <c r="N423">
        <f t="shared" si="76"/>
        <v>2.3719886811400706</v>
      </c>
    </row>
    <row r="424" spans="1:14" x14ac:dyDescent="0.25">
      <c r="A424" s="4">
        <f>IF('True_Odds_Calculator_2-way'!A425="","",'True_Odds_Calculator_2-way'!A425)</f>
        <v>2.58</v>
      </c>
      <c r="B424" s="4">
        <f>IF('True_Odds_Calculator_2-way'!B425="","",'True_Odds_Calculator_2-way'!B425)</f>
        <v>1.55</v>
      </c>
      <c r="C424" s="4">
        <f t="shared" si="66"/>
        <v>0.38759689922480617</v>
      </c>
      <c r="D424">
        <f t="shared" si="67"/>
        <v>0.64516129032258063</v>
      </c>
      <c r="E424">
        <f t="shared" si="68"/>
        <v>3.275818954738674E-2</v>
      </c>
      <c r="F424">
        <f t="shared" si="69"/>
        <v>-0.21730432608152039</v>
      </c>
      <c r="G424">
        <v>0</v>
      </c>
      <c r="H424">
        <f t="shared" si="70"/>
        <v>0.25006251562890719</v>
      </c>
      <c r="I424">
        <f t="shared" si="71"/>
        <v>-1.072729223145815</v>
      </c>
      <c r="J424">
        <f t="shared" si="72"/>
        <v>1.072729223145815</v>
      </c>
      <c r="K424">
        <f t="shared" si="73"/>
        <v>0.37106960671234313</v>
      </c>
      <c r="L424">
        <f t="shared" si="74"/>
        <v>0.6289303932876571</v>
      </c>
      <c r="M424">
        <f t="shared" si="75"/>
        <v>2.6949121725703877</v>
      </c>
      <c r="N424">
        <f t="shared" si="76"/>
        <v>1.5900010727301979</v>
      </c>
    </row>
    <row r="425" spans="1:14" x14ac:dyDescent="0.25">
      <c r="A425" s="4">
        <f>IF('True_Odds_Calculator_2-way'!A426="","",'True_Odds_Calculator_2-way'!A426)</f>
        <v>2.36</v>
      </c>
      <c r="B425" s="4">
        <f>IF('True_Odds_Calculator_2-way'!B426="","",'True_Odds_Calculator_2-way'!B426)</f>
        <v>1.64</v>
      </c>
      <c r="C425" s="4">
        <f t="shared" si="66"/>
        <v>0.42372881355932207</v>
      </c>
      <c r="D425">
        <f t="shared" si="67"/>
        <v>0.6097560975609756</v>
      </c>
      <c r="E425">
        <f t="shared" si="68"/>
        <v>3.3484911120297722E-2</v>
      </c>
      <c r="F425">
        <f t="shared" si="69"/>
        <v>-0.22488631665977676</v>
      </c>
      <c r="G425">
        <v>0</v>
      </c>
      <c r="H425">
        <f t="shared" si="70"/>
        <v>0.25837122778007443</v>
      </c>
      <c r="I425">
        <f t="shared" si="71"/>
        <v>-1.0718661571406802</v>
      </c>
      <c r="J425">
        <f t="shared" si="72"/>
        <v>1.0718661571406802</v>
      </c>
      <c r="K425">
        <f t="shared" si="73"/>
        <v>0.40687819885451121</v>
      </c>
      <c r="L425">
        <f t="shared" si="74"/>
        <v>0.59312180114548885</v>
      </c>
      <c r="M425">
        <f t="shared" si="75"/>
        <v>2.4577379737113252</v>
      </c>
      <c r="N425">
        <f t="shared" si="76"/>
        <v>1.6859943405700353</v>
      </c>
    </row>
    <row r="426" spans="1:14" x14ac:dyDescent="0.25">
      <c r="A426" s="4">
        <f>IF('True_Odds_Calculator_2-way'!A427="","",'True_Odds_Calculator_2-way'!A427)</f>
        <v>1.71</v>
      </c>
      <c r="B426" s="4">
        <f>IF('True_Odds_Calculator_2-way'!B427="","",'True_Odds_Calculator_2-way'!B427)</f>
        <v>2.2200000000000002</v>
      </c>
      <c r="C426" s="4">
        <f t="shared" si="66"/>
        <v>0.58479532163742687</v>
      </c>
      <c r="D426">
        <f t="shared" si="67"/>
        <v>0.4504504504504504</v>
      </c>
      <c r="E426">
        <f t="shared" si="68"/>
        <v>3.5245772087877381E-2</v>
      </c>
      <c r="F426">
        <f t="shared" si="69"/>
        <v>-0.2281755439650176</v>
      </c>
      <c r="G426">
        <v>0</v>
      </c>
      <c r="H426">
        <f t="shared" si="70"/>
        <v>0.26342131605289498</v>
      </c>
      <c r="I426">
        <f t="shared" si="71"/>
        <v>-1.0744616281415775</v>
      </c>
      <c r="J426">
        <f t="shared" si="72"/>
        <v>1.0744616281415775</v>
      </c>
      <c r="K426">
        <f t="shared" si="73"/>
        <v>0.56725752490934445</v>
      </c>
      <c r="L426">
        <f t="shared" si="74"/>
        <v>0.43274247509065539</v>
      </c>
      <c r="M426">
        <f t="shared" si="75"/>
        <v>1.7628677559805201</v>
      </c>
      <c r="N426">
        <f t="shared" si="76"/>
        <v>2.310843186332725</v>
      </c>
    </row>
    <row r="427" spans="1:14" x14ac:dyDescent="0.25">
      <c r="A427" s="4">
        <f>IF('True_Odds_Calculator_2-way'!A428="","",'True_Odds_Calculator_2-way'!A428)</f>
        <v>2.4</v>
      </c>
      <c r="B427" s="4">
        <f>IF('True_Odds_Calculator_2-way'!B428="","",'True_Odds_Calculator_2-way'!B428)</f>
        <v>1.63</v>
      </c>
      <c r="C427" s="4">
        <f t="shared" si="66"/>
        <v>0.41666666666666669</v>
      </c>
      <c r="D427">
        <f t="shared" si="67"/>
        <v>0.61349693251533743</v>
      </c>
      <c r="E427">
        <f t="shared" si="68"/>
        <v>3.0163599182004175E-2</v>
      </c>
      <c r="F427">
        <f t="shared" si="69"/>
        <v>-0.22546012269938642</v>
      </c>
      <c r="G427">
        <v>0</v>
      </c>
      <c r="H427">
        <f t="shared" si="70"/>
        <v>0.2556237218813906</v>
      </c>
      <c r="I427">
        <f t="shared" si="71"/>
        <v>-1.0647942749999</v>
      </c>
      <c r="J427">
        <f t="shared" si="72"/>
        <v>1.0647942749999</v>
      </c>
      <c r="K427">
        <f t="shared" si="73"/>
        <v>0.40149162409079431</v>
      </c>
      <c r="L427">
        <f t="shared" si="74"/>
        <v>0.59850837590920558</v>
      </c>
      <c r="M427">
        <f t="shared" si="75"/>
        <v>2.4907119849998605</v>
      </c>
      <c r="N427">
        <f t="shared" si="76"/>
        <v>1.670820393249937</v>
      </c>
    </row>
    <row r="428" spans="1:14" x14ac:dyDescent="0.25">
      <c r="A428" s="4">
        <f>IF('True_Odds_Calculator_2-way'!A429="","",'True_Odds_Calculator_2-way'!A429)</f>
        <v>2.44</v>
      </c>
      <c r="B428" s="4">
        <f>IF('True_Odds_Calculator_2-way'!B429="","",'True_Odds_Calculator_2-way'!B429)</f>
        <v>1.61</v>
      </c>
      <c r="C428" s="4">
        <f t="shared" si="66"/>
        <v>0.4098360655737705</v>
      </c>
      <c r="D428">
        <f t="shared" si="67"/>
        <v>0.6211180124223602</v>
      </c>
      <c r="E428">
        <f t="shared" si="68"/>
        <v>3.0954077996130813E-2</v>
      </c>
      <c r="F428">
        <f t="shared" si="69"/>
        <v>-0.22360248447204967</v>
      </c>
      <c r="G428">
        <v>0</v>
      </c>
      <c r="H428">
        <f t="shared" si="70"/>
        <v>0.25455656246818043</v>
      </c>
      <c r="I428">
        <f t="shared" si="71"/>
        <v>-1.0669739994407998</v>
      </c>
      <c r="J428">
        <f t="shared" si="72"/>
        <v>1.0669739994407998</v>
      </c>
      <c r="K428">
        <f t="shared" si="73"/>
        <v>0.39425296519132347</v>
      </c>
      <c r="L428">
        <f t="shared" si="74"/>
        <v>0.60574703480867642</v>
      </c>
      <c r="M428">
        <f t="shared" si="75"/>
        <v>2.5364425591947519</v>
      </c>
      <c r="N428">
        <f t="shared" si="76"/>
        <v>1.6508541396588881</v>
      </c>
    </row>
    <row r="429" spans="1:14" x14ac:dyDescent="0.25">
      <c r="A429" s="4">
        <f>IF('True_Odds_Calculator_2-way'!A430="","",'True_Odds_Calculator_2-way'!A430)</f>
        <v>1.83</v>
      </c>
      <c r="B429" s="4">
        <f>IF('True_Odds_Calculator_2-way'!B430="","",'True_Odds_Calculator_2-way'!B430)</f>
        <v>2.0699999999999998</v>
      </c>
      <c r="C429" s="4">
        <f t="shared" si="66"/>
        <v>0.54644808743169393</v>
      </c>
      <c r="D429">
        <f t="shared" si="67"/>
        <v>0.48309178743961356</v>
      </c>
      <c r="E429">
        <f t="shared" si="68"/>
        <v>2.9539874871307603E-2</v>
      </c>
      <c r="F429">
        <f t="shared" si="69"/>
        <v>-0.23444470842902765</v>
      </c>
      <c r="G429">
        <v>0</v>
      </c>
      <c r="H429">
        <f t="shared" si="70"/>
        <v>0.26398458330033525</v>
      </c>
      <c r="I429">
        <f t="shared" si="71"/>
        <v>-1.0611311532512866</v>
      </c>
      <c r="J429">
        <f t="shared" si="72"/>
        <v>1.0611311532512866</v>
      </c>
      <c r="K429">
        <f t="shared" si="73"/>
        <v>0.53170592832305175</v>
      </c>
      <c r="L429">
        <f t="shared" si="74"/>
        <v>0.46829407167694814</v>
      </c>
      <c r="M429">
        <f t="shared" si="75"/>
        <v>1.8807388571985679</v>
      </c>
      <c r="N429">
        <f t="shared" si="76"/>
        <v>2.1354103339788768</v>
      </c>
    </row>
    <row r="430" spans="1:14" x14ac:dyDescent="0.25">
      <c r="A430" s="4">
        <f>IF('True_Odds_Calculator_2-way'!A431="","",'True_Odds_Calculator_2-way'!A431)</f>
        <v>2.23</v>
      </c>
      <c r="B430" s="4">
        <f>IF('True_Odds_Calculator_2-way'!B431="","",'True_Odds_Calculator_2-way'!B431)</f>
        <v>1.72</v>
      </c>
      <c r="C430" s="4">
        <f t="shared" si="66"/>
        <v>0.44843049327354262</v>
      </c>
      <c r="D430">
        <f t="shared" si="67"/>
        <v>0.58139534883720934</v>
      </c>
      <c r="E430">
        <f t="shared" si="68"/>
        <v>2.982584211075201E-2</v>
      </c>
      <c r="F430">
        <f t="shared" si="69"/>
        <v>-0.23088956095526114</v>
      </c>
      <c r="G430">
        <v>0</v>
      </c>
      <c r="H430">
        <f t="shared" si="70"/>
        <v>0.26071540306601315</v>
      </c>
      <c r="I430">
        <f t="shared" si="71"/>
        <v>-1.0626278551055641</v>
      </c>
      <c r="J430">
        <f t="shared" si="72"/>
        <v>1.0626278551055641</v>
      </c>
      <c r="K430">
        <f t="shared" si="73"/>
        <v>0.43345731074801436</v>
      </c>
      <c r="L430">
        <f t="shared" si="74"/>
        <v>0.56654268925198559</v>
      </c>
      <c r="M430">
        <f t="shared" si="75"/>
        <v>2.3070322617798436</v>
      </c>
      <c r="N430">
        <f t="shared" si="76"/>
        <v>1.7650920556760061</v>
      </c>
    </row>
    <row r="431" spans="1:14" x14ac:dyDescent="0.25">
      <c r="A431" s="4">
        <f>IF('True_Odds_Calculator_2-way'!A432="","",'True_Odds_Calculator_2-way'!A432)</f>
        <v>2.87</v>
      </c>
      <c r="B431" s="4">
        <f>IF('True_Odds_Calculator_2-way'!B432="","",'True_Odds_Calculator_2-way'!B432)</f>
        <v>1.45</v>
      </c>
      <c r="C431" s="4">
        <f t="shared" si="66"/>
        <v>0.34843205574912889</v>
      </c>
      <c r="D431">
        <f t="shared" si="67"/>
        <v>0.68965517241379315</v>
      </c>
      <c r="E431">
        <f t="shared" si="68"/>
        <v>3.8087228162922093E-2</v>
      </c>
      <c r="F431">
        <f t="shared" si="69"/>
        <v>-0.20221074131923578</v>
      </c>
      <c r="G431">
        <v>0</v>
      </c>
      <c r="H431">
        <f t="shared" si="70"/>
        <v>0.24029796948215787</v>
      </c>
      <c r="I431">
        <f t="shared" si="71"/>
        <v>-1.0901165669462145</v>
      </c>
      <c r="J431">
        <f t="shared" si="72"/>
        <v>1.0901165669462145</v>
      </c>
      <c r="K431">
        <f t="shared" si="73"/>
        <v>0.32910781062340788</v>
      </c>
      <c r="L431">
        <f t="shared" si="74"/>
        <v>0.67089218937659201</v>
      </c>
      <c r="M431">
        <f t="shared" si="75"/>
        <v>3.0385179801894218</v>
      </c>
      <c r="N431">
        <f t="shared" si="76"/>
        <v>1.4905524551257965</v>
      </c>
    </row>
    <row r="432" spans="1:14" x14ac:dyDescent="0.25">
      <c r="A432" s="4">
        <f>IF('True_Odds_Calculator_2-way'!A433="","",'True_Odds_Calculator_2-way'!A433)</f>
        <v>2.91</v>
      </c>
      <c r="B432" s="4">
        <f>IF('True_Odds_Calculator_2-way'!B433="","",'True_Odds_Calculator_2-way'!B433)</f>
        <v>1.43</v>
      </c>
      <c r="C432" s="4">
        <f t="shared" si="66"/>
        <v>0.3436426116838488</v>
      </c>
      <c r="D432">
        <f t="shared" si="67"/>
        <v>0.69930069930069938</v>
      </c>
      <c r="E432">
        <f t="shared" si="68"/>
        <v>4.2943310984548067E-2</v>
      </c>
      <c r="F432">
        <f t="shared" si="69"/>
        <v>-0.19736620767548607</v>
      </c>
      <c r="G432">
        <v>0</v>
      </c>
      <c r="H432">
        <f t="shared" si="70"/>
        <v>0.24030951866003414</v>
      </c>
      <c r="I432">
        <f t="shared" si="71"/>
        <v>-1.10344092836073</v>
      </c>
      <c r="J432">
        <f t="shared" si="72"/>
        <v>1.10344092836073</v>
      </c>
      <c r="K432">
        <f t="shared" si="73"/>
        <v>0.32179461788018088</v>
      </c>
      <c r="L432">
        <f t="shared" si="74"/>
        <v>0.67820538211981918</v>
      </c>
      <c r="M432">
        <f t="shared" si="75"/>
        <v>3.1075721731689949</v>
      </c>
      <c r="N432">
        <f t="shared" si="76"/>
        <v>1.4744795991951138</v>
      </c>
    </row>
    <row r="433" spans="1:14" x14ac:dyDescent="0.25">
      <c r="A433" s="4">
        <f>IF('True_Odds_Calculator_2-way'!A434="","",'True_Odds_Calculator_2-way'!A434)</f>
        <v>2.36</v>
      </c>
      <c r="B433" s="4">
        <f>IF('True_Odds_Calculator_2-way'!B434="","",'True_Odds_Calculator_2-way'!B434)</f>
        <v>1.63</v>
      </c>
      <c r="C433" s="4">
        <f t="shared" si="66"/>
        <v>0.42372881355932207</v>
      </c>
      <c r="D433">
        <f t="shared" si="67"/>
        <v>0.61349693251533743</v>
      </c>
      <c r="E433">
        <f t="shared" si="68"/>
        <v>3.7225746074659449E-2</v>
      </c>
      <c r="F433">
        <f t="shared" si="69"/>
        <v>-0.2227305812623479</v>
      </c>
      <c r="G433">
        <v>0</v>
      </c>
      <c r="H433">
        <f t="shared" si="70"/>
        <v>0.25995632733700741</v>
      </c>
      <c r="I433">
        <f t="shared" si="71"/>
        <v>-1.0803395392536073</v>
      </c>
      <c r="J433">
        <f t="shared" si="72"/>
        <v>1.0803395392536073</v>
      </c>
      <c r="K433">
        <f t="shared" si="73"/>
        <v>0.40497933867464492</v>
      </c>
      <c r="L433">
        <f t="shared" si="74"/>
        <v>0.59502066132535514</v>
      </c>
      <c r="M433">
        <f t="shared" si="75"/>
        <v>2.4692617733849058</v>
      </c>
      <c r="N433">
        <f t="shared" si="76"/>
        <v>1.6806139097297725</v>
      </c>
    </row>
    <row r="434" spans="1:14" x14ac:dyDescent="0.25">
      <c r="A434" s="4">
        <f>IF('True_Odds_Calculator_2-way'!A435="","",'True_Odds_Calculator_2-way'!A435)</f>
        <v>2.37</v>
      </c>
      <c r="B434" s="4">
        <f>IF('True_Odds_Calculator_2-way'!B435="","",'True_Odds_Calculator_2-way'!B435)</f>
        <v>1.62</v>
      </c>
      <c r="C434" s="4">
        <f t="shared" si="66"/>
        <v>0.42194092827004215</v>
      </c>
      <c r="D434">
        <f t="shared" si="67"/>
        <v>0.61728395061728392</v>
      </c>
      <c r="E434">
        <f t="shared" si="68"/>
        <v>3.9224878887325954E-2</v>
      </c>
      <c r="F434">
        <f t="shared" si="69"/>
        <v>-0.22123248424232966</v>
      </c>
      <c r="G434">
        <v>0</v>
      </c>
      <c r="H434">
        <f t="shared" si="70"/>
        <v>0.26045736312965562</v>
      </c>
      <c r="I434">
        <f t="shared" si="71"/>
        <v>-1.0850353103361388</v>
      </c>
      <c r="J434">
        <f t="shared" si="72"/>
        <v>1.0850353103361388</v>
      </c>
      <c r="K434">
        <f t="shared" si="73"/>
        <v>0.40217199013268901</v>
      </c>
      <c r="L434">
        <f t="shared" si="74"/>
        <v>0.59782800986731122</v>
      </c>
      <c r="M434">
        <f t="shared" si="75"/>
        <v>2.4864983751605103</v>
      </c>
      <c r="N434">
        <f t="shared" si="76"/>
        <v>1.672721892408406</v>
      </c>
    </row>
    <row r="435" spans="1:14" x14ac:dyDescent="0.25">
      <c r="A435" s="4">
        <f>IF('True_Odds_Calculator_2-way'!A436="","",'True_Odds_Calculator_2-way'!A436)</f>
        <v>1.87</v>
      </c>
      <c r="B435" s="4">
        <f>IF('True_Odds_Calculator_2-way'!B436="","",'True_Odds_Calculator_2-way'!B436)</f>
        <v>2.02</v>
      </c>
      <c r="C435" s="4">
        <f t="shared" si="66"/>
        <v>0.53475935828876997</v>
      </c>
      <c r="D435">
        <f t="shared" si="67"/>
        <v>0.49504950495049505</v>
      </c>
      <c r="E435">
        <f t="shared" si="68"/>
        <v>2.9808863239265015E-2</v>
      </c>
      <c r="F435">
        <f t="shared" si="69"/>
        <v>-0.23492349234923493</v>
      </c>
      <c r="G435">
        <v>0</v>
      </c>
      <c r="H435">
        <f t="shared" si="70"/>
        <v>0.2647323555885</v>
      </c>
      <c r="I435">
        <f t="shared" si="71"/>
        <v>-1.0615495921641367</v>
      </c>
      <c r="J435">
        <f t="shared" si="72"/>
        <v>1.0615495921641367</v>
      </c>
      <c r="K435">
        <f t="shared" si="73"/>
        <v>0.51987261275696728</v>
      </c>
      <c r="L435">
        <f t="shared" si="74"/>
        <v>0.48012738724303272</v>
      </c>
      <c r="M435">
        <f t="shared" si="75"/>
        <v>1.9235481451827992</v>
      </c>
      <c r="N435">
        <f t="shared" si="76"/>
        <v>2.0827805840074194</v>
      </c>
    </row>
    <row r="436" spans="1:14" x14ac:dyDescent="0.25">
      <c r="A436" s="4">
        <f>IF('True_Odds_Calculator_2-way'!A437="","",'True_Odds_Calculator_2-way'!A437)</f>
        <v>2.0499999999999998</v>
      </c>
      <c r="B436" s="4">
        <f>IF('True_Odds_Calculator_2-way'!B437="","",'True_Odds_Calculator_2-way'!B437)</f>
        <v>1.85</v>
      </c>
      <c r="C436" s="4">
        <f t="shared" si="66"/>
        <v>0.48780487804878053</v>
      </c>
      <c r="D436">
        <f t="shared" si="67"/>
        <v>0.54054054054054046</v>
      </c>
      <c r="E436">
        <f t="shared" si="68"/>
        <v>2.8345418589321048E-2</v>
      </c>
      <c r="F436">
        <f t="shared" si="69"/>
        <v>-0.2353328938694792</v>
      </c>
      <c r="G436">
        <v>0</v>
      </c>
      <c r="H436">
        <f t="shared" si="70"/>
        <v>0.26367831245880025</v>
      </c>
      <c r="I436">
        <f t="shared" si="71"/>
        <v>-1.0585122480499263</v>
      </c>
      <c r="J436">
        <f t="shared" si="72"/>
        <v>1.0585122480499263</v>
      </c>
      <c r="K436">
        <f t="shared" si="73"/>
        <v>0.47361090692279612</v>
      </c>
      <c r="L436">
        <f t="shared" si="74"/>
        <v>0.52638909307720383</v>
      </c>
      <c r="M436">
        <f t="shared" si="75"/>
        <v>2.1114378604524222</v>
      </c>
      <c r="N436">
        <f t="shared" si="76"/>
        <v>1.8997354108424378</v>
      </c>
    </row>
    <row r="437" spans="1:14" x14ac:dyDescent="0.25">
      <c r="A437" s="4">
        <f>IF('True_Odds_Calculator_2-way'!A438="","",'True_Odds_Calculator_2-way'!A438)</f>
        <v>2.04</v>
      </c>
      <c r="B437" s="4">
        <f>IF('True_Odds_Calculator_2-way'!B438="","",'True_Odds_Calculator_2-way'!B438)</f>
        <v>1.86</v>
      </c>
      <c r="C437" s="4">
        <f t="shared" si="66"/>
        <v>0.49019607843137253</v>
      </c>
      <c r="D437">
        <f t="shared" si="67"/>
        <v>0.5376344086021505</v>
      </c>
      <c r="E437">
        <f t="shared" si="68"/>
        <v>2.7830487033523088E-2</v>
      </c>
      <c r="F437">
        <f t="shared" si="69"/>
        <v>-0.23571579169302126</v>
      </c>
      <c r="G437">
        <v>0</v>
      </c>
      <c r="H437">
        <f t="shared" si="70"/>
        <v>0.26354627872654435</v>
      </c>
      <c r="I437">
        <f t="shared" si="71"/>
        <v>-1.0573873360945338</v>
      </c>
      <c r="J437">
        <f t="shared" si="72"/>
        <v>1.0573873360945338</v>
      </c>
      <c r="K437">
        <f t="shared" si="73"/>
        <v>0.47626240779417284</v>
      </c>
      <c r="L437">
        <f t="shared" si="74"/>
        <v>0.52373759220582705</v>
      </c>
      <c r="M437">
        <f t="shared" si="75"/>
        <v>2.0996828295383159</v>
      </c>
      <c r="N437">
        <f t="shared" si="76"/>
        <v>1.9093531090412992</v>
      </c>
    </row>
    <row r="438" spans="1:14" x14ac:dyDescent="0.25">
      <c r="A438" s="4">
        <f>IF('True_Odds_Calculator_2-way'!A439="","",'True_Odds_Calculator_2-way'!A439)</f>
        <v>1.88</v>
      </c>
      <c r="B438" s="4">
        <f>IF('True_Odds_Calculator_2-way'!B439="","",'True_Odds_Calculator_2-way'!B439)</f>
        <v>2.0099999999999998</v>
      </c>
      <c r="C438" s="4">
        <f t="shared" si="66"/>
        <v>0.53191489361702127</v>
      </c>
      <c r="D438">
        <f t="shared" si="67"/>
        <v>0.49751243781094534</v>
      </c>
      <c r="E438">
        <f t="shared" si="68"/>
        <v>2.9427331427966497E-2</v>
      </c>
      <c r="F438">
        <f t="shared" si="69"/>
        <v>-0.23520694400338749</v>
      </c>
      <c r="G438">
        <v>0</v>
      </c>
      <c r="H438">
        <f t="shared" si="70"/>
        <v>0.26463427543135393</v>
      </c>
      <c r="I438">
        <f t="shared" si="71"/>
        <v>-1.060713208766217</v>
      </c>
      <c r="J438">
        <f t="shared" si="72"/>
        <v>1.060713208766217</v>
      </c>
      <c r="K438">
        <f t="shared" si="73"/>
        <v>0.5172161542198922</v>
      </c>
      <c r="L438">
        <f t="shared" si="74"/>
        <v>0.48278384578010813</v>
      </c>
      <c r="M438">
        <f t="shared" si="75"/>
        <v>1.9334276237142709</v>
      </c>
      <c r="N438">
        <f t="shared" si="76"/>
        <v>2.0713203408538785</v>
      </c>
    </row>
    <row r="439" spans="1:14" x14ac:dyDescent="0.25">
      <c r="A439" s="4">
        <f>IF('True_Odds_Calculator_2-way'!A440="","",'True_Odds_Calculator_2-way'!A440)</f>
        <v>1.72</v>
      </c>
      <c r="B439" s="4">
        <f>IF('True_Odds_Calculator_2-way'!B440="","",'True_Odds_Calculator_2-way'!B440)</f>
        <v>2.14</v>
      </c>
      <c r="C439" s="4">
        <f t="shared" si="66"/>
        <v>0.58139534883720934</v>
      </c>
      <c r="D439">
        <f t="shared" si="67"/>
        <v>0.46728971962616822</v>
      </c>
      <c r="E439">
        <f t="shared" si="68"/>
        <v>4.8685068463377501E-2</v>
      </c>
      <c r="F439">
        <f t="shared" si="69"/>
        <v>-0.22299500108672032</v>
      </c>
      <c r="G439">
        <v>0</v>
      </c>
      <c r="H439">
        <f t="shared" si="70"/>
        <v>0.27168006955009782</v>
      </c>
      <c r="I439">
        <f t="shared" si="71"/>
        <v>-1.1037769642208697</v>
      </c>
      <c r="J439">
        <f t="shared" si="72"/>
        <v>1.1037769642208697</v>
      </c>
      <c r="K439">
        <f t="shared" si="73"/>
        <v>0.55719016135121435</v>
      </c>
      <c r="L439">
        <f t="shared" si="74"/>
        <v>0.4428098386487857</v>
      </c>
      <c r="M439">
        <f t="shared" si="75"/>
        <v>1.7947194142390264</v>
      </c>
      <c r="N439">
        <f t="shared" si="76"/>
        <v>2.2583057392117913</v>
      </c>
    </row>
    <row r="440" spans="1:14" x14ac:dyDescent="0.25">
      <c r="A440" s="4">
        <f>IF('True_Odds_Calculator_2-way'!A441="","",'True_Odds_Calculator_2-way'!A441)</f>
        <v>1.78</v>
      </c>
      <c r="B440" s="4">
        <f>IF('True_Odds_Calculator_2-way'!B441="","",'True_Odds_Calculator_2-way'!B441)</f>
        <v>2.1</v>
      </c>
      <c r="C440" s="4">
        <f t="shared" si="66"/>
        <v>0.5617977528089888</v>
      </c>
      <c r="D440">
        <f t="shared" si="67"/>
        <v>0.47619047619047616</v>
      </c>
      <c r="E440">
        <f t="shared" si="68"/>
        <v>3.7988228999465079E-2</v>
      </c>
      <c r="F440">
        <f t="shared" si="69"/>
        <v>-0.2295345104333868</v>
      </c>
      <c r="G440">
        <v>0</v>
      </c>
      <c r="H440">
        <f t="shared" si="70"/>
        <v>0.26752273943285182</v>
      </c>
      <c r="I440">
        <f t="shared" si="71"/>
        <v>-1.0795837927188263</v>
      </c>
      <c r="J440">
        <f t="shared" si="72"/>
        <v>1.0795837927188263</v>
      </c>
      <c r="K440">
        <f t="shared" si="73"/>
        <v>0.54286595577264729</v>
      </c>
      <c r="L440">
        <f t="shared" si="74"/>
        <v>0.45713404422735271</v>
      </c>
      <c r="M440">
        <f t="shared" si="75"/>
        <v>1.8420753583206844</v>
      </c>
      <c r="N440">
        <f t="shared" si="76"/>
        <v>2.1875421719907089</v>
      </c>
    </row>
    <row r="441" spans="1:14" x14ac:dyDescent="0.25">
      <c r="A441" s="4">
        <f>IF('True_Odds_Calculator_2-way'!A442="","",'True_Odds_Calculator_2-way'!A442)</f>
        <v>1.98</v>
      </c>
      <c r="B441" s="4">
        <f>IF('True_Odds_Calculator_2-way'!B442="","",'True_Odds_Calculator_2-way'!B442)</f>
        <v>1.93</v>
      </c>
      <c r="C441" s="4">
        <f t="shared" si="66"/>
        <v>0.50505050505050508</v>
      </c>
      <c r="D441">
        <f t="shared" si="67"/>
        <v>0.5181347150259068</v>
      </c>
      <c r="E441">
        <f t="shared" si="68"/>
        <v>2.3185220076411994E-2</v>
      </c>
      <c r="F441">
        <f t="shared" si="69"/>
        <v>-0.23849897943162168</v>
      </c>
      <c r="G441">
        <v>0</v>
      </c>
      <c r="H441">
        <f t="shared" si="70"/>
        <v>0.26168419950803373</v>
      </c>
      <c r="I441">
        <f t="shared" si="71"/>
        <v>-1.0474793930096669</v>
      </c>
      <c r="J441">
        <f t="shared" si="72"/>
        <v>1.0474793930096669</v>
      </c>
      <c r="K441">
        <f t="shared" si="73"/>
        <v>0.49345437578019818</v>
      </c>
      <c r="L441">
        <f t="shared" si="74"/>
        <v>0.50654562421980165</v>
      </c>
      <c r="M441">
        <f t="shared" si="75"/>
        <v>2.0265298051494733</v>
      </c>
      <c r="N441">
        <f t="shared" si="76"/>
        <v>1.9741558354989901</v>
      </c>
    </row>
    <row r="442" spans="1:14" x14ac:dyDescent="0.25">
      <c r="A442" s="4">
        <f>IF('True_Odds_Calculator_2-way'!A443="","",'True_Odds_Calculator_2-way'!A443)</f>
        <v>1.69</v>
      </c>
      <c r="B442" s="4">
        <f>IF('True_Odds_Calculator_2-way'!B443="","",'True_Odds_Calculator_2-way'!B443)</f>
        <v>2.2799999999999998</v>
      </c>
      <c r="C442" s="4">
        <f t="shared" si="66"/>
        <v>0.59171597633136097</v>
      </c>
      <c r="D442">
        <f t="shared" si="67"/>
        <v>0.43859649122807021</v>
      </c>
      <c r="E442">
        <f t="shared" si="68"/>
        <v>3.0312467559431067E-2</v>
      </c>
      <c r="F442">
        <f t="shared" si="69"/>
        <v>-0.22921208346309574</v>
      </c>
      <c r="G442">
        <v>0</v>
      </c>
      <c r="H442">
        <f t="shared" si="70"/>
        <v>0.25952455102252675</v>
      </c>
      <c r="I442">
        <f t="shared" si="71"/>
        <v>-1.0640706634484354</v>
      </c>
      <c r="J442">
        <f t="shared" si="72"/>
        <v>1.0640706634484354</v>
      </c>
      <c r="K442">
        <f t="shared" si="73"/>
        <v>0.57663184752939267</v>
      </c>
      <c r="L442">
        <f t="shared" si="74"/>
        <v>0.42336815247060766</v>
      </c>
      <c r="M442">
        <f t="shared" si="75"/>
        <v>1.7342087577794201</v>
      </c>
      <c r="N442">
        <f t="shared" si="76"/>
        <v>2.3620104492139973</v>
      </c>
    </row>
    <row r="443" spans="1:14" x14ac:dyDescent="0.25">
      <c r="A443" s="4">
        <f>IF('True_Odds_Calculator_2-way'!A444="","",'True_Odds_Calculator_2-way'!A444)</f>
        <v>1.86</v>
      </c>
      <c r="B443" s="4">
        <f>IF('True_Odds_Calculator_2-way'!B444="","",'True_Odds_Calculator_2-way'!B444)</f>
        <v>1.95</v>
      </c>
      <c r="C443" s="4">
        <f t="shared" si="66"/>
        <v>0.5376344086021505</v>
      </c>
      <c r="D443">
        <f t="shared" si="67"/>
        <v>0.51282051282051289</v>
      </c>
      <c r="E443">
        <f t="shared" si="68"/>
        <v>5.0454921422663279E-2</v>
      </c>
      <c r="F443">
        <f t="shared" si="69"/>
        <v>-0.22525503170664463</v>
      </c>
      <c r="G443">
        <v>0</v>
      </c>
      <c r="H443">
        <f t="shared" si="70"/>
        <v>0.27570995312930796</v>
      </c>
      <c r="I443">
        <f t="shared" si="71"/>
        <v>-1.1063409095203591</v>
      </c>
      <c r="J443">
        <f t="shared" si="72"/>
        <v>1.1063409095203591</v>
      </c>
      <c r="K443">
        <f t="shared" si="73"/>
        <v>0.51243863246518462</v>
      </c>
      <c r="L443">
        <f t="shared" si="74"/>
        <v>0.48756136753481522</v>
      </c>
      <c r="M443">
        <f t="shared" si="75"/>
        <v>1.9514531821875092</v>
      </c>
      <c r="N443">
        <f t="shared" si="76"/>
        <v>2.0510238640443412</v>
      </c>
    </row>
    <row r="444" spans="1:14" x14ac:dyDescent="0.25">
      <c r="A444" s="4">
        <f>IF('True_Odds_Calculator_2-way'!A445="","",'True_Odds_Calculator_2-way'!A445)</f>
        <v>1.65</v>
      </c>
      <c r="B444" s="4">
        <f>IF('True_Odds_Calculator_2-way'!B445="","",'True_Odds_Calculator_2-way'!B445)</f>
        <v>2.37</v>
      </c>
      <c r="C444" s="4">
        <f t="shared" si="66"/>
        <v>0.60606060606060608</v>
      </c>
      <c r="D444">
        <f t="shared" si="67"/>
        <v>0.42194092827004215</v>
      </c>
      <c r="E444">
        <f t="shared" si="68"/>
        <v>2.8001534330648337E-2</v>
      </c>
      <c r="F444">
        <f t="shared" si="69"/>
        <v>-0.22772024037846816</v>
      </c>
      <c r="G444">
        <v>0</v>
      </c>
      <c r="H444">
        <f t="shared" si="70"/>
        <v>0.25572177470911645</v>
      </c>
      <c r="I444">
        <f t="shared" si="71"/>
        <v>-1.0597002531915625</v>
      </c>
      <c r="J444">
        <f t="shared" si="72"/>
        <v>1.0597002531915625</v>
      </c>
      <c r="K444">
        <f t="shared" si="73"/>
        <v>0.59213461740682438</v>
      </c>
      <c r="L444">
        <f t="shared" si="74"/>
        <v>0.40786538259317556</v>
      </c>
      <c r="M444">
        <f t="shared" si="75"/>
        <v>1.6888051645745159</v>
      </c>
      <c r="N444">
        <f t="shared" si="76"/>
        <v>2.4517893468724408</v>
      </c>
    </row>
    <row r="445" spans="1:14" x14ac:dyDescent="0.25">
      <c r="A445" s="4">
        <f>IF('True_Odds_Calculator_2-way'!A446="","",'True_Odds_Calculator_2-way'!A446)</f>
        <v>2.1</v>
      </c>
      <c r="B445" s="4">
        <f>IF('True_Odds_Calculator_2-way'!B446="","",'True_Odds_Calculator_2-way'!B446)</f>
        <v>1.7</v>
      </c>
      <c r="C445" s="4">
        <f t="shared" si="66"/>
        <v>0.47619047619047616</v>
      </c>
      <c r="D445">
        <f t="shared" si="67"/>
        <v>0.58823529411764708</v>
      </c>
      <c r="E445">
        <f t="shared" si="68"/>
        <v>6.4425770308123242E-2</v>
      </c>
      <c r="F445">
        <f t="shared" si="69"/>
        <v>-0.21568627450980393</v>
      </c>
      <c r="G445">
        <v>0</v>
      </c>
      <c r="H445">
        <f t="shared" si="70"/>
        <v>0.28011204481792717</v>
      </c>
      <c r="I445">
        <f t="shared" si="71"/>
        <v>-1.1396057645963795</v>
      </c>
      <c r="J445">
        <f t="shared" si="72"/>
        <v>1.1396057645963795</v>
      </c>
      <c r="K445">
        <f t="shared" si="73"/>
        <v>0.44374109684803043</v>
      </c>
      <c r="L445">
        <f t="shared" si="74"/>
        <v>0.55625890315196935</v>
      </c>
      <c r="M445">
        <f t="shared" si="75"/>
        <v>2.2535663410560178</v>
      </c>
      <c r="N445">
        <f t="shared" si="76"/>
        <v>1.7977240352174662</v>
      </c>
    </row>
    <row r="446" spans="1:14" x14ac:dyDescent="0.25">
      <c r="A446" s="4">
        <f>IF('True_Odds_Calculator_2-way'!A447="","",'True_Odds_Calculator_2-way'!A447)</f>
        <v>1.92</v>
      </c>
      <c r="B446" s="4">
        <f>IF('True_Odds_Calculator_2-way'!B447="","",'True_Odds_Calculator_2-way'!B447)</f>
        <v>1.95</v>
      </c>
      <c r="C446" s="4">
        <f t="shared" si="66"/>
        <v>0.52083333333333337</v>
      </c>
      <c r="D446">
        <f t="shared" si="67"/>
        <v>0.51282051282051289</v>
      </c>
      <c r="E446">
        <f t="shared" si="68"/>
        <v>3.3653846153846256E-2</v>
      </c>
      <c r="F446">
        <f t="shared" si="69"/>
        <v>-0.23344017094017089</v>
      </c>
      <c r="G446">
        <v>0</v>
      </c>
      <c r="H446">
        <f t="shared" si="70"/>
        <v>0.26709401709401714</v>
      </c>
      <c r="I446">
        <f t="shared" si="71"/>
        <v>-1.0696563746013956</v>
      </c>
      <c r="J446">
        <f t="shared" si="72"/>
        <v>1.0696563746013956</v>
      </c>
      <c r="K446">
        <f t="shared" si="73"/>
        <v>0.50401095327935097</v>
      </c>
      <c r="L446">
        <f t="shared" si="74"/>
        <v>0.49598904672064897</v>
      </c>
      <c r="M446">
        <f t="shared" si="75"/>
        <v>1.9840838646332837</v>
      </c>
      <c r="N446">
        <f t="shared" si="76"/>
        <v>2.0161735558713256</v>
      </c>
    </row>
    <row r="447" spans="1:14" x14ac:dyDescent="0.25">
      <c r="A447" s="4">
        <f>IF('True_Odds_Calculator_2-way'!A448="","",'True_Odds_Calculator_2-way'!A448)</f>
        <v>2.13</v>
      </c>
      <c r="B447" s="4">
        <f>IF('True_Odds_Calculator_2-way'!B448="","",'True_Odds_Calculator_2-way'!B448)</f>
        <v>1.79</v>
      </c>
      <c r="C447" s="4">
        <f t="shared" si="66"/>
        <v>0.46948356807511737</v>
      </c>
      <c r="D447">
        <f t="shared" si="67"/>
        <v>0.55865921787709494</v>
      </c>
      <c r="E447">
        <f t="shared" si="68"/>
        <v>2.8142785952212312E-2</v>
      </c>
      <c r="F447">
        <f t="shared" si="69"/>
        <v>-0.2341385369947806</v>
      </c>
      <c r="G447">
        <v>0</v>
      </c>
      <c r="H447">
        <f t="shared" si="70"/>
        <v>0.26228132294699291</v>
      </c>
      <c r="I447">
        <f t="shared" si="71"/>
        <v>-1.0583936671670078</v>
      </c>
      <c r="J447">
        <f t="shared" si="72"/>
        <v>1.0583936671670078</v>
      </c>
      <c r="K447">
        <f t="shared" si="73"/>
        <v>0.45537654905878816</v>
      </c>
      <c r="L447">
        <f t="shared" si="74"/>
        <v>0.5446234509412119</v>
      </c>
      <c r="M447">
        <f t="shared" si="75"/>
        <v>2.1959848438987186</v>
      </c>
      <c r="N447">
        <f t="shared" si="76"/>
        <v>1.8361309970619364</v>
      </c>
    </row>
    <row r="448" spans="1:14" x14ac:dyDescent="0.25">
      <c r="A448" s="4">
        <f>IF('True_Odds_Calculator_2-way'!A449="","",'True_Odds_Calculator_2-way'!A449)</f>
        <v>3.01</v>
      </c>
      <c r="B448" s="4">
        <f>IF('True_Odds_Calculator_2-way'!B449="","",'True_Odds_Calculator_2-way'!B449)</f>
        <v>1.41</v>
      </c>
      <c r="C448" s="4">
        <f t="shared" si="66"/>
        <v>0.33222591362126247</v>
      </c>
      <c r="D448">
        <f t="shared" si="67"/>
        <v>0.70921985815602839</v>
      </c>
      <c r="E448">
        <f t="shared" si="68"/>
        <v>4.1445771777290918E-2</v>
      </c>
      <c r="F448">
        <f t="shared" si="69"/>
        <v>-0.19417544355693783</v>
      </c>
      <c r="G448">
        <v>0</v>
      </c>
      <c r="H448">
        <f t="shared" si="70"/>
        <v>0.23562121533422872</v>
      </c>
      <c r="I448">
        <f t="shared" si="71"/>
        <v>-1.1015647826027295</v>
      </c>
      <c r="J448">
        <f t="shared" si="72"/>
        <v>1.1015647826027295</v>
      </c>
      <c r="K448">
        <f t="shared" si="73"/>
        <v>0.31112471083931825</v>
      </c>
      <c r="L448">
        <f t="shared" si="74"/>
        <v>0.68887528916068164</v>
      </c>
      <c r="M448">
        <f t="shared" si="75"/>
        <v>3.214145213031486</v>
      </c>
      <c r="N448">
        <f t="shared" si="76"/>
        <v>1.4516415608671192</v>
      </c>
    </row>
    <row r="449" spans="1:14" x14ac:dyDescent="0.25">
      <c r="A449" s="4">
        <f>IF('True_Odds_Calculator_2-way'!A450="","",'True_Odds_Calculator_2-way'!A450)</f>
        <v>2.85</v>
      </c>
      <c r="B449" s="4">
        <f>IF('True_Odds_Calculator_2-way'!B450="","",'True_Odds_Calculator_2-way'!B450)</f>
        <v>1.45</v>
      </c>
      <c r="C449" s="4">
        <f t="shared" si="66"/>
        <v>0.35087719298245612</v>
      </c>
      <c r="D449">
        <f t="shared" si="67"/>
        <v>0.68965517241379315</v>
      </c>
      <c r="E449">
        <f t="shared" si="68"/>
        <v>4.053236539624927E-2</v>
      </c>
      <c r="F449">
        <f t="shared" si="69"/>
        <v>-0.20145190562613424</v>
      </c>
      <c r="G449">
        <v>0</v>
      </c>
      <c r="H449">
        <f t="shared" si="70"/>
        <v>0.24198427102238354</v>
      </c>
      <c r="I449">
        <f t="shared" si="71"/>
        <v>-1.095993248702382</v>
      </c>
      <c r="J449">
        <f t="shared" si="72"/>
        <v>1.095993248702382</v>
      </c>
      <c r="K449">
        <f t="shared" si="73"/>
        <v>0.33029598538909488</v>
      </c>
      <c r="L449">
        <f t="shared" si="74"/>
        <v>0.66970401461090501</v>
      </c>
      <c r="M449">
        <f t="shared" si="75"/>
        <v>3.0275875100994072</v>
      </c>
      <c r="N449">
        <f t="shared" si="76"/>
        <v>1.4931969619160719</v>
      </c>
    </row>
    <row r="450" spans="1:14" x14ac:dyDescent="0.25">
      <c r="A450" s="4">
        <f>IF('True_Odds_Calculator_2-way'!A451="","",'True_Odds_Calculator_2-way'!A451)</f>
        <v>2.27</v>
      </c>
      <c r="B450" s="4">
        <f>IF('True_Odds_Calculator_2-way'!B451="","",'True_Odds_Calculator_2-way'!B451)</f>
        <v>1.68</v>
      </c>
      <c r="C450" s="4">
        <f t="shared" si="66"/>
        <v>0.44052863436123346</v>
      </c>
      <c r="D450">
        <f t="shared" si="67"/>
        <v>0.59523809523809523</v>
      </c>
      <c r="E450">
        <f t="shared" si="68"/>
        <v>3.5766729599328695E-2</v>
      </c>
      <c r="F450">
        <f t="shared" si="69"/>
        <v>-0.22645269561569115</v>
      </c>
      <c r="G450">
        <v>0</v>
      </c>
      <c r="H450">
        <f t="shared" si="70"/>
        <v>0.2622194252150199</v>
      </c>
      <c r="I450">
        <f t="shared" si="71"/>
        <v>-1.0760778282064791</v>
      </c>
      <c r="J450">
        <f t="shared" si="72"/>
        <v>1.0760778282064791</v>
      </c>
      <c r="K450">
        <f t="shared" si="73"/>
        <v>0.42254374989680582</v>
      </c>
      <c r="L450">
        <f t="shared" si="74"/>
        <v>0.57745625010319412</v>
      </c>
      <c r="M450">
        <f t="shared" si="75"/>
        <v>2.3666188418222287</v>
      </c>
      <c r="N450">
        <f t="shared" si="76"/>
        <v>1.7317329231804059</v>
      </c>
    </row>
    <row r="451" spans="1:14" x14ac:dyDescent="0.25">
      <c r="A451" s="4">
        <f>IF('True_Odds_Calculator_2-way'!A452="","",'True_Odds_Calculator_2-way'!A452)</f>
        <v>1.99</v>
      </c>
      <c r="B451" s="4">
        <f>IF('True_Odds_Calculator_2-way'!B452="","",'True_Odds_Calculator_2-way'!B452)</f>
        <v>1.9</v>
      </c>
      <c r="C451" s="4">
        <f t="shared" ref="C451:C514" si="77">1/A451</f>
        <v>0.50251256281407031</v>
      </c>
      <c r="D451">
        <f t="shared" ref="D451:D514" si="78">1/B451</f>
        <v>0.52631578947368418</v>
      </c>
      <c r="E451">
        <f t="shared" ref="E451:E514" si="79">C451+D451-1</f>
        <v>2.8828352287754377E-2</v>
      </c>
      <c r="F451">
        <f t="shared" ref="F451:F514" si="80">C451+D451-(C451*D451)-1</f>
        <v>-0.23565194393017741</v>
      </c>
      <c r="G451">
        <v>0</v>
      </c>
      <c r="H451">
        <f t="shared" ref="H451:H514" si="81">C451*D451</f>
        <v>0.26448029621793173</v>
      </c>
      <c r="I451">
        <f t="shared" ref="I451:I514" si="82">((-4*F451*H451)^0.5)/(2*F451)</f>
        <v>-1.0594028769395465</v>
      </c>
      <c r="J451">
        <f t="shared" ref="J451:J514" si="83">(-((-4*F451*H451)^0.5))/(2*F451)</f>
        <v>1.0594028769395465</v>
      </c>
      <c r="K451">
        <f t="shared" ref="K451:K514" si="84">IF(A451="","",(C451/($J451+C451-($J451*C451))))</f>
        <v>0.48808848170151553</v>
      </c>
      <c r="L451">
        <f t="shared" ref="L451:L514" si="85">IF(B451="","",(D451/($J451+D451-($J451*D451))))</f>
        <v>0.51191151829848447</v>
      </c>
      <c r="M451">
        <f t="shared" ref="M451:M514" si="86">IF(A451="","",1/K451)</f>
        <v>2.0488088481701512</v>
      </c>
      <c r="N451">
        <f t="shared" ref="N451:N514" si="87">IF(B451="","",1/L451)</f>
        <v>1.9534625892455926</v>
      </c>
    </row>
    <row r="452" spans="1:14" x14ac:dyDescent="0.25">
      <c r="A452" s="4">
        <f>IF('True_Odds_Calculator_2-way'!A453="","",'True_Odds_Calculator_2-way'!A453)</f>
        <v>2.0299999999999998</v>
      </c>
      <c r="B452" s="4">
        <f>IF('True_Odds_Calculator_2-way'!B453="","",'True_Odds_Calculator_2-way'!B453)</f>
        <v>1.84</v>
      </c>
      <c r="C452" s="4">
        <f t="shared" si="77"/>
        <v>0.49261083743842371</v>
      </c>
      <c r="D452">
        <f t="shared" si="78"/>
        <v>0.54347826086956519</v>
      </c>
      <c r="E452">
        <f t="shared" si="79"/>
        <v>3.6089098307988898E-2</v>
      </c>
      <c r="F452">
        <f t="shared" si="80"/>
        <v>-0.23163418290854576</v>
      </c>
      <c r="G452">
        <v>0</v>
      </c>
      <c r="H452">
        <f t="shared" si="81"/>
        <v>0.2677232812165346</v>
      </c>
      <c r="I452">
        <f t="shared" si="82"/>
        <v>-1.0750823813438266</v>
      </c>
      <c r="J452">
        <f t="shared" si="83"/>
        <v>1.0750823813438266</v>
      </c>
      <c r="K452">
        <f t="shared" si="84"/>
        <v>0.47453303336146746</v>
      </c>
      <c r="L452">
        <f t="shared" si="85"/>
        <v>0.52546696663853265</v>
      </c>
      <c r="M452">
        <f t="shared" si="86"/>
        <v>2.1073348527841413</v>
      </c>
      <c r="N452">
        <f t="shared" si="87"/>
        <v>1.9030692003288141</v>
      </c>
    </row>
    <row r="453" spans="1:14" x14ac:dyDescent="0.25">
      <c r="A453" s="4">
        <f>IF('True_Odds_Calculator_2-way'!A454="","",'True_Odds_Calculator_2-way'!A454)</f>
        <v>2.06</v>
      </c>
      <c r="B453" s="4">
        <f>IF('True_Odds_Calculator_2-way'!B454="","",'True_Odds_Calculator_2-way'!B454)</f>
        <v>1.83</v>
      </c>
      <c r="C453" s="4">
        <f t="shared" si="77"/>
        <v>0.4854368932038835</v>
      </c>
      <c r="D453">
        <f t="shared" si="78"/>
        <v>0.54644808743169393</v>
      </c>
      <c r="E453">
        <f t="shared" si="79"/>
        <v>3.1884980635577431E-2</v>
      </c>
      <c r="F453">
        <f t="shared" si="80"/>
        <v>-0.2333810812244681</v>
      </c>
      <c r="G453">
        <v>0</v>
      </c>
      <c r="H453">
        <f t="shared" si="81"/>
        <v>0.26526606186004559</v>
      </c>
      <c r="I453">
        <f t="shared" si="82"/>
        <v>-1.0661247392009334</v>
      </c>
      <c r="J453">
        <f t="shared" si="83"/>
        <v>1.0661247392009334</v>
      </c>
      <c r="K453">
        <f t="shared" si="84"/>
        <v>0.46946324151730962</v>
      </c>
      <c r="L453">
        <f t="shared" si="85"/>
        <v>0.53053675848269044</v>
      </c>
      <c r="M453">
        <f t="shared" si="86"/>
        <v>2.1300922235529893</v>
      </c>
      <c r="N453">
        <f t="shared" si="87"/>
        <v>1.8848835335367746</v>
      </c>
    </row>
    <row r="454" spans="1:14" x14ac:dyDescent="0.25">
      <c r="A454" s="4">
        <f>IF('True_Odds_Calculator_2-way'!A455="","",'True_Odds_Calculator_2-way'!A455)</f>
        <v>1.98</v>
      </c>
      <c r="B454" s="4">
        <f>IF('True_Odds_Calculator_2-way'!B455="","",'True_Odds_Calculator_2-way'!B455)</f>
        <v>1.88</v>
      </c>
      <c r="C454" s="4">
        <f t="shared" si="77"/>
        <v>0.50505050505050508</v>
      </c>
      <c r="D454">
        <f t="shared" si="78"/>
        <v>0.53191489361702127</v>
      </c>
      <c r="E454">
        <f t="shared" si="79"/>
        <v>3.6965398667526461E-2</v>
      </c>
      <c r="F454">
        <f t="shared" si="80"/>
        <v>-0.23167848699763582</v>
      </c>
      <c r="G454">
        <v>0</v>
      </c>
      <c r="H454">
        <f t="shared" si="81"/>
        <v>0.26864388566516229</v>
      </c>
      <c r="I454">
        <f t="shared" si="82"/>
        <v>-1.0768262306348704</v>
      </c>
      <c r="J454">
        <f t="shared" si="83"/>
        <v>1.0768262306348704</v>
      </c>
      <c r="K454">
        <f t="shared" si="84"/>
        <v>0.4865494129951195</v>
      </c>
      <c r="L454">
        <f t="shared" si="85"/>
        <v>0.51345058700488033</v>
      </c>
      <c r="M454">
        <f t="shared" si="86"/>
        <v>2.0552897060221729</v>
      </c>
      <c r="N454">
        <f t="shared" si="87"/>
        <v>1.947607082958686</v>
      </c>
    </row>
    <row r="455" spans="1:14" x14ac:dyDescent="0.25">
      <c r="A455" s="4">
        <f>IF('True_Odds_Calculator_2-way'!A456="","",'True_Odds_Calculator_2-way'!A456)</f>
        <v>2.31</v>
      </c>
      <c r="B455" s="4">
        <f>IF('True_Odds_Calculator_2-way'!B456="","",'True_Odds_Calculator_2-way'!B456)</f>
        <v>1.66</v>
      </c>
      <c r="C455" s="4">
        <f t="shared" si="77"/>
        <v>0.4329004329004329</v>
      </c>
      <c r="D455">
        <f t="shared" si="78"/>
        <v>0.60240963855421692</v>
      </c>
      <c r="E455">
        <f t="shared" si="79"/>
        <v>3.5310071454649705E-2</v>
      </c>
      <c r="F455">
        <f t="shared" si="80"/>
        <v>-0.22547332185886404</v>
      </c>
      <c r="G455">
        <v>0</v>
      </c>
      <c r="H455">
        <f t="shared" si="81"/>
        <v>0.2607833933135138</v>
      </c>
      <c r="I455">
        <f t="shared" si="82"/>
        <v>-1.0754553500909856</v>
      </c>
      <c r="J455">
        <f t="shared" si="83"/>
        <v>1.0754553500909856</v>
      </c>
      <c r="K455">
        <f t="shared" si="84"/>
        <v>0.41513645490564033</v>
      </c>
      <c r="L455">
        <f t="shared" si="85"/>
        <v>0.58486354509435967</v>
      </c>
      <c r="M455">
        <f t="shared" si="86"/>
        <v>2.4088465086191913</v>
      </c>
      <c r="N455">
        <f t="shared" si="87"/>
        <v>1.7098005310600506</v>
      </c>
    </row>
    <row r="456" spans="1:14" x14ac:dyDescent="0.25">
      <c r="A456" s="4">
        <f>IF('True_Odds_Calculator_2-way'!A457="","",'True_Odds_Calculator_2-way'!A457)</f>
        <v>1.79</v>
      </c>
      <c r="B456" s="4">
        <f>IF('True_Odds_Calculator_2-way'!B457="","",'True_Odds_Calculator_2-way'!B457)</f>
        <v>2.1</v>
      </c>
      <c r="C456" s="4">
        <f t="shared" si="77"/>
        <v>0.55865921787709494</v>
      </c>
      <c r="D456">
        <f t="shared" si="78"/>
        <v>0.47619047619047616</v>
      </c>
      <c r="E456">
        <f t="shared" si="79"/>
        <v>3.4849694067571102E-2</v>
      </c>
      <c r="F456">
        <f t="shared" si="80"/>
        <v>-0.2311785049215217</v>
      </c>
      <c r="G456">
        <v>0</v>
      </c>
      <c r="H456">
        <f t="shared" si="81"/>
        <v>0.2660281989890928</v>
      </c>
      <c r="I456">
        <f t="shared" si="82"/>
        <v>-1.072729223145815</v>
      </c>
      <c r="J456">
        <f t="shared" si="83"/>
        <v>1.072729223145815</v>
      </c>
      <c r="K456">
        <f t="shared" si="84"/>
        <v>0.5412848551170536</v>
      </c>
      <c r="L456">
        <f t="shared" si="85"/>
        <v>0.4587151448829464</v>
      </c>
      <c r="M456">
        <f t="shared" si="86"/>
        <v>1.8474560862851939</v>
      </c>
      <c r="N456">
        <f t="shared" si="87"/>
        <v>2.1800021454603971</v>
      </c>
    </row>
    <row r="457" spans="1:14" x14ac:dyDescent="0.25">
      <c r="A457" s="4">
        <f>IF('True_Odds_Calculator_2-way'!A458="","",'True_Odds_Calculator_2-way'!A458)</f>
        <v>2.13</v>
      </c>
      <c r="B457" s="4">
        <f>IF('True_Odds_Calculator_2-way'!B458="","",'True_Odds_Calculator_2-way'!B458)</f>
        <v>1.76</v>
      </c>
      <c r="C457" s="4">
        <f t="shared" si="77"/>
        <v>0.46948356807511737</v>
      </c>
      <c r="D457">
        <f t="shared" si="78"/>
        <v>0.56818181818181823</v>
      </c>
      <c r="E457">
        <f t="shared" si="79"/>
        <v>3.7665386256935607E-2</v>
      </c>
      <c r="F457">
        <f t="shared" si="80"/>
        <v>-0.22908664105847198</v>
      </c>
      <c r="G457">
        <v>0</v>
      </c>
      <c r="H457">
        <f t="shared" si="81"/>
        <v>0.26675202731540765</v>
      </c>
      <c r="I457">
        <f t="shared" si="82"/>
        <v>-1.0790808419378759</v>
      </c>
      <c r="J457">
        <f t="shared" si="83"/>
        <v>1.0790808419378759</v>
      </c>
      <c r="K457">
        <f t="shared" si="84"/>
        <v>0.45058007312499337</v>
      </c>
      <c r="L457">
        <f t="shared" si="85"/>
        <v>0.54941992687500663</v>
      </c>
      <c r="M457">
        <f t="shared" si="86"/>
        <v>2.2193613513897996</v>
      </c>
      <c r="N457">
        <f t="shared" si="87"/>
        <v>1.8201014398727853</v>
      </c>
    </row>
    <row r="458" spans="1:14" x14ac:dyDescent="0.25">
      <c r="A458" s="4">
        <f>IF('True_Odds_Calculator_2-way'!A459="","",'True_Odds_Calculator_2-way'!A459)</f>
        <v>1.92</v>
      </c>
      <c r="B458" s="4">
        <f>IF('True_Odds_Calculator_2-way'!B459="","",'True_Odds_Calculator_2-way'!B459)</f>
        <v>1.95</v>
      </c>
      <c r="C458" s="4">
        <f t="shared" si="77"/>
        <v>0.52083333333333337</v>
      </c>
      <c r="D458">
        <f t="shared" si="78"/>
        <v>0.51282051282051289</v>
      </c>
      <c r="E458">
        <f t="shared" si="79"/>
        <v>3.3653846153846256E-2</v>
      </c>
      <c r="F458">
        <f t="shared" si="80"/>
        <v>-0.23344017094017089</v>
      </c>
      <c r="G458">
        <v>0</v>
      </c>
      <c r="H458">
        <f t="shared" si="81"/>
        <v>0.26709401709401714</v>
      </c>
      <c r="I458">
        <f t="shared" si="82"/>
        <v>-1.0696563746013956</v>
      </c>
      <c r="J458">
        <f t="shared" si="83"/>
        <v>1.0696563746013956</v>
      </c>
      <c r="K458">
        <f t="shared" si="84"/>
        <v>0.50401095327935097</v>
      </c>
      <c r="L458">
        <f t="shared" si="85"/>
        <v>0.49598904672064897</v>
      </c>
      <c r="M458">
        <f t="shared" si="86"/>
        <v>1.9840838646332837</v>
      </c>
      <c r="N458">
        <f t="shared" si="87"/>
        <v>2.0161735558713256</v>
      </c>
    </row>
    <row r="459" spans="1:14" x14ac:dyDescent="0.25">
      <c r="A459" s="4">
        <f>IF('True_Odds_Calculator_2-way'!A460="","",'True_Odds_Calculator_2-way'!A460)</f>
        <v>2.11</v>
      </c>
      <c r="B459" s="4">
        <f>IF('True_Odds_Calculator_2-way'!B460="","",'True_Odds_Calculator_2-way'!B460)</f>
        <v>1.78</v>
      </c>
      <c r="C459" s="4">
        <f t="shared" si="77"/>
        <v>0.47393364928909953</v>
      </c>
      <c r="D459">
        <f t="shared" si="78"/>
        <v>0.5617977528089888</v>
      </c>
      <c r="E459">
        <f t="shared" si="79"/>
        <v>3.5731402098088338E-2</v>
      </c>
      <c r="F459">
        <f t="shared" si="80"/>
        <v>-0.23052345705309119</v>
      </c>
      <c r="G459">
        <v>0</v>
      </c>
      <c r="H459">
        <f t="shared" si="81"/>
        <v>0.26625485915117952</v>
      </c>
      <c r="I459">
        <f t="shared" si="82"/>
        <v>-1.0747098003652684</v>
      </c>
      <c r="J459">
        <f t="shared" si="83"/>
        <v>1.0747098003652684</v>
      </c>
      <c r="K459">
        <f t="shared" si="84"/>
        <v>0.45601134895833134</v>
      </c>
      <c r="L459">
        <f t="shared" si="85"/>
        <v>0.54398865104166871</v>
      </c>
      <c r="M459">
        <f t="shared" si="86"/>
        <v>2.192927878405448</v>
      </c>
      <c r="N459">
        <f t="shared" si="87"/>
        <v>1.838273644284909</v>
      </c>
    </row>
    <row r="460" spans="1:14" x14ac:dyDescent="0.25">
      <c r="A460" s="4">
        <f>IF('True_Odds_Calculator_2-way'!A461="","",'True_Odds_Calculator_2-way'!A461)</f>
        <v>1.95</v>
      </c>
      <c r="B460" s="4">
        <f>IF('True_Odds_Calculator_2-way'!B461="","",'True_Odds_Calculator_2-way'!B461)</f>
        <v>1.92</v>
      </c>
      <c r="C460" s="4">
        <f t="shared" si="77"/>
        <v>0.51282051282051289</v>
      </c>
      <c r="D460">
        <f t="shared" si="78"/>
        <v>0.52083333333333337</v>
      </c>
      <c r="E460">
        <f t="shared" si="79"/>
        <v>3.3653846153846256E-2</v>
      </c>
      <c r="F460">
        <f t="shared" si="80"/>
        <v>-0.23344017094017089</v>
      </c>
      <c r="G460">
        <v>0</v>
      </c>
      <c r="H460">
        <f t="shared" si="81"/>
        <v>0.26709401709401714</v>
      </c>
      <c r="I460">
        <f t="shared" si="82"/>
        <v>-1.0696563746013956</v>
      </c>
      <c r="J460">
        <f t="shared" si="83"/>
        <v>1.0696563746013956</v>
      </c>
      <c r="K460">
        <f t="shared" si="84"/>
        <v>0.49598904672064897</v>
      </c>
      <c r="L460">
        <f t="shared" si="85"/>
        <v>0.50401095327935097</v>
      </c>
      <c r="M460">
        <f t="shared" si="86"/>
        <v>2.0161735558713256</v>
      </c>
      <c r="N460">
        <f t="shared" si="87"/>
        <v>1.9840838646332837</v>
      </c>
    </row>
    <row r="461" spans="1:14" x14ac:dyDescent="0.25">
      <c r="A461" s="4">
        <f>IF('True_Odds_Calculator_2-way'!A462="","",'True_Odds_Calculator_2-way'!A462)</f>
        <v>2.2400000000000002</v>
      </c>
      <c r="B461" s="4">
        <f>IF('True_Odds_Calculator_2-way'!B462="","",'True_Odds_Calculator_2-way'!B462)</f>
        <v>1.69</v>
      </c>
      <c r="C461" s="4">
        <f t="shared" si="77"/>
        <v>0.4464285714285714</v>
      </c>
      <c r="D461">
        <f t="shared" si="78"/>
        <v>0.59171597633136097</v>
      </c>
      <c r="E461">
        <f t="shared" si="79"/>
        <v>3.8144547759932479E-2</v>
      </c>
      <c r="F461">
        <f t="shared" si="80"/>
        <v>-0.22601437024513937</v>
      </c>
      <c r="G461">
        <v>0</v>
      </c>
      <c r="H461">
        <f t="shared" si="81"/>
        <v>0.26415891800507185</v>
      </c>
      <c r="I461">
        <f t="shared" si="82"/>
        <v>-1.0810968751610266</v>
      </c>
      <c r="J461">
        <f t="shared" si="83"/>
        <v>1.0810968751610266</v>
      </c>
      <c r="K461">
        <f t="shared" si="84"/>
        <v>0.42724815706868025</v>
      </c>
      <c r="L461">
        <f t="shared" si="85"/>
        <v>0.57275184293131953</v>
      </c>
      <c r="M461">
        <f t="shared" si="86"/>
        <v>2.3405601251996737</v>
      </c>
      <c r="N461">
        <f t="shared" si="87"/>
        <v>1.7459568438611086</v>
      </c>
    </row>
    <row r="462" spans="1:14" x14ac:dyDescent="0.25">
      <c r="A462" s="4">
        <f>IF('True_Odds_Calculator_2-way'!A463="","",'True_Odds_Calculator_2-way'!A463)</f>
        <v>2.12</v>
      </c>
      <c r="B462" s="4">
        <f>IF('True_Odds_Calculator_2-way'!B463="","",'True_Odds_Calculator_2-way'!B463)</f>
        <v>1.76</v>
      </c>
      <c r="C462" s="4">
        <f t="shared" si="77"/>
        <v>0.47169811320754712</v>
      </c>
      <c r="D462">
        <f t="shared" si="78"/>
        <v>0.56818181818181823</v>
      </c>
      <c r="E462">
        <f t="shared" si="79"/>
        <v>3.9879931389365408E-2</v>
      </c>
      <c r="F462">
        <f t="shared" si="80"/>
        <v>-0.22813036020583177</v>
      </c>
      <c r="G462">
        <v>0</v>
      </c>
      <c r="H462">
        <f t="shared" si="81"/>
        <v>0.26801029159519724</v>
      </c>
      <c r="I462">
        <f t="shared" si="82"/>
        <v>-1.0838874619051502</v>
      </c>
      <c r="J462">
        <f t="shared" si="83"/>
        <v>1.0838874619051502</v>
      </c>
      <c r="K462">
        <f t="shared" si="84"/>
        <v>0.45168057659351019</v>
      </c>
      <c r="L462">
        <f t="shared" si="85"/>
        <v>0.54831942340648987</v>
      </c>
      <c r="M462">
        <f t="shared" si="86"/>
        <v>2.2139539573337679</v>
      </c>
      <c r="N462">
        <f t="shared" si="87"/>
        <v>1.8237544710479137</v>
      </c>
    </row>
    <row r="463" spans="1:14" x14ac:dyDescent="0.25">
      <c r="A463" s="4">
        <f>IF('True_Odds_Calculator_2-way'!A464="","",'True_Odds_Calculator_2-way'!A464)</f>
        <v>2.2799999999999998</v>
      </c>
      <c r="B463" s="4">
        <f>IF('True_Odds_Calculator_2-way'!B464="","",'True_Odds_Calculator_2-way'!B464)</f>
        <v>1.66</v>
      </c>
      <c r="C463" s="4">
        <f t="shared" si="77"/>
        <v>0.43859649122807021</v>
      </c>
      <c r="D463">
        <f t="shared" si="78"/>
        <v>0.60240963855421692</v>
      </c>
      <c r="E463">
        <f t="shared" si="79"/>
        <v>4.1006129782287015E-2</v>
      </c>
      <c r="F463">
        <f t="shared" si="80"/>
        <v>-0.22320862396956254</v>
      </c>
      <c r="G463">
        <v>0</v>
      </c>
      <c r="H463">
        <f t="shared" si="81"/>
        <v>0.26421475375184955</v>
      </c>
      <c r="I463">
        <f t="shared" si="82"/>
        <v>-1.0879853497231113</v>
      </c>
      <c r="J463">
        <f t="shared" si="83"/>
        <v>1.0879853497231113</v>
      </c>
      <c r="K463">
        <f t="shared" si="84"/>
        <v>0.41795165071949136</v>
      </c>
      <c r="L463">
        <f t="shared" si="85"/>
        <v>0.58204834928050886</v>
      </c>
      <c r="M463">
        <f t="shared" si="86"/>
        <v>2.3926212476455824</v>
      </c>
      <c r="N463">
        <f t="shared" si="87"/>
        <v>1.7180703308172531</v>
      </c>
    </row>
    <row r="464" spans="1:14" x14ac:dyDescent="0.25">
      <c r="A464" s="4">
        <f>IF('True_Odds_Calculator_2-way'!A465="","",'True_Odds_Calculator_2-way'!A465)</f>
        <v>1.8</v>
      </c>
      <c r="B464" s="4">
        <f>IF('True_Odds_Calculator_2-way'!B465="","",'True_Odds_Calculator_2-way'!B465)</f>
        <v>2.0699999999999998</v>
      </c>
      <c r="C464" s="4">
        <f t="shared" si="77"/>
        <v>0.55555555555555558</v>
      </c>
      <c r="D464">
        <f t="shared" si="78"/>
        <v>0.48309178743961356</v>
      </c>
      <c r="E464">
        <f t="shared" si="79"/>
        <v>3.8647342995169254E-2</v>
      </c>
      <c r="F464">
        <f t="shared" si="80"/>
        <v>-0.22973698336017168</v>
      </c>
      <c r="G464">
        <v>0</v>
      </c>
      <c r="H464">
        <f t="shared" si="81"/>
        <v>0.26838432635534087</v>
      </c>
      <c r="I464">
        <f t="shared" si="82"/>
        <v>-1.0808442529177926</v>
      </c>
      <c r="J464">
        <f t="shared" si="83"/>
        <v>1.0808442529177926</v>
      </c>
      <c r="K464">
        <f t="shared" si="84"/>
        <v>0.53628636852729539</v>
      </c>
      <c r="L464">
        <f t="shared" si="85"/>
        <v>0.46371363147270434</v>
      </c>
      <c r="M464">
        <f t="shared" si="86"/>
        <v>1.8646754023342345</v>
      </c>
      <c r="N464">
        <f t="shared" si="87"/>
        <v>2.1565033506220384</v>
      </c>
    </row>
    <row r="465" spans="1:14" x14ac:dyDescent="0.25">
      <c r="A465" s="4">
        <f>IF('True_Odds_Calculator_2-way'!A466="","",'True_Odds_Calculator_2-way'!A466)</f>
        <v>2.33</v>
      </c>
      <c r="B465" s="4">
        <f>IF('True_Odds_Calculator_2-way'!B466="","",'True_Odds_Calculator_2-way'!B466)</f>
        <v>1.64</v>
      </c>
      <c r="C465" s="4">
        <f t="shared" si="77"/>
        <v>0.42918454935622319</v>
      </c>
      <c r="D465">
        <f t="shared" si="78"/>
        <v>0.6097560975609756</v>
      </c>
      <c r="E465">
        <f t="shared" si="79"/>
        <v>3.8940646917198674E-2</v>
      </c>
      <c r="F465">
        <f t="shared" si="80"/>
        <v>-0.2227572490317179</v>
      </c>
      <c r="G465">
        <v>0</v>
      </c>
      <c r="H465">
        <f t="shared" si="81"/>
        <v>0.26169789594891657</v>
      </c>
      <c r="I465">
        <f t="shared" si="82"/>
        <v>-1.0838874619051497</v>
      </c>
      <c r="J465">
        <f t="shared" si="83"/>
        <v>1.0838874619051497</v>
      </c>
      <c r="K465">
        <f t="shared" si="84"/>
        <v>0.4095724747444402</v>
      </c>
      <c r="L465">
        <f t="shared" si="85"/>
        <v>0.59042752525555997</v>
      </c>
      <c r="M465">
        <f t="shared" si="86"/>
        <v>2.4415703243338491</v>
      </c>
      <c r="N465">
        <f t="shared" si="87"/>
        <v>1.6936879756192957</v>
      </c>
    </row>
    <row r="466" spans="1:14" x14ac:dyDescent="0.25">
      <c r="A466" s="4">
        <f>IF('True_Odds_Calculator_2-way'!A467="","",'True_Odds_Calculator_2-way'!A467)</f>
        <v>2.08</v>
      </c>
      <c r="B466" s="4">
        <f>IF('True_Odds_Calculator_2-way'!B467="","",'True_Odds_Calculator_2-way'!B467)</f>
        <v>1.81</v>
      </c>
      <c r="C466" s="4">
        <f t="shared" si="77"/>
        <v>0.48076923076923073</v>
      </c>
      <c r="D466">
        <f t="shared" si="78"/>
        <v>0.5524861878453039</v>
      </c>
      <c r="E466">
        <f t="shared" si="79"/>
        <v>3.3255418614534626E-2</v>
      </c>
      <c r="F466">
        <f t="shared" si="80"/>
        <v>-0.23236294092647691</v>
      </c>
      <c r="G466">
        <v>0</v>
      </c>
      <c r="H466">
        <f t="shared" si="81"/>
        <v>0.26561835954101148</v>
      </c>
      <c r="I466">
        <f t="shared" si="82"/>
        <v>-1.0691671651659735</v>
      </c>
      <c r="J466">
        <f t="shared" si="83"/>
        <v>1.0691671651659735</v>
      </c>
      <c r="K466">
        <f t="shared" si="84"/>
        <v>0.4641016151377545</v>
      </c>
      <c r="L466">
        <f t="shared" si="85"/>
        <v>0.5358983848622455</v>
      </c>
      <c r="M466">
        <f t="shared" si="86"/>
        <v>2.1547005383792519</v>
      </c>
      <c r="N466">
        <f t="shared" si="87"/>
        <v>1.8660254037844384</v>
      </c>
    </row>
    <row r="467" spans="1:14" x14ac:dyDescent="0.25">
      <c r="A467" s="4">
        <f>IF('True_Odds_Calculator_2-way'!A468="","",'True_Odds_Calculator_2-way'!A468)</f>
        <v>2.2400000000000002</v>
      </c>
      <c r="B467" s="4">
        <f>IF('True_Odds_Calculator_2-way'!B468="","",'True_Odds_Calculator_2-way'!B468)</f>
        <v>1.69</v>
      </c>
      <c r="C467" s="4">
        <f t="shared" si="77"/>
        <v>0.4464285714285714</v>
      </c>
      <c r="D467">
        <f t="shared" si="78"/>
        <v>0.59171597633136097</v>
      </c>
      <c r="E467">
        <f t="shared" si="79"/>
        <v>3.8144547759932479E-2</v>
      </c>
      <c r="F467">
        <f t="shared" si="80"/>
        <v>-0.22601437024513937</v>
      </c>
      <c r="G467">
        <v>0</v>
      </c>
      <c r="H467">
        <f t="shared" si="81"/>
        <v>0.26415891800507185</v>
      </c>
      <c r="I467">
        <f t="shared" si="82"/>
        <v>-1.0810968751610266</v>
      </c>
      <c r="J467">
        <f t="shared" si="83"/>
        <v>1.0810968751610266</v>
      </c>
      <c r="K467">
        <f t="shared" si="84"/>
        <v>0.42724815706868025</v>
      </c>
      <c r="L467">
        <f t="shared" si="85"/>
        <v>0.57275184293131953</v>
      </c>
      <c r="M467">
        <f t="shared" si="86"/>
        <v>2.3405601251996737</v>
      </c>
      <c r="N467">
        <f t="shared" si="87"/>
        <v>1.7459568438611086</v>
      </c>
    </row>
    <row r="468" spans="1:14" x14ac:dyDescent="0.25">
      <c r="A468" s="4">
        <f>IF('True_Odds_Calculator_2-way'!A469="","",'True_Odds_Calculator_2-way'!A469)</f>
        <v>2.08</v>
      </c>
      <c r="B468" s="4">
        <f>IF('True_Odds_Calculator_2-way'!B469="","",'True_Odds_Calculator_2-way'!B469)</f>
        <v>1.79</v>
      </c>
      <c r="C468" s="4">
        <f t="shared" si="77"/>
        <v>0.48076923076923073</v>
      </c>
      <c r="D468">
        <f t="shared" si="78"/>
        <v>0.55865921787709494</v>
      </c>
      <c r="E468">
        <f t="shared" si="79"/>
        <v>3.9428448646325664E-2</v>
      </c>
      <c r="F468">
        <f t="shared" si="80"/>
        <v>-0.22915771379458527</v>
      </c>
      <c r="G468">
        <v>0</v>
      </c>
      <c r="H468">
        <f t="shared" si="81"/>
        <v>0.26858616244091099</v>
      </c>
      <c r="I468">
        <f t="shared" si="82"/>
        <v>-1.0826163374360513</v>
      </c>
      <c r="J468">
        <f t="shared" si="83"/>
        <v>1.0826163374360513</v>
      </c>
      <c r="K468">
        <f t="shared" si="84"/>
        <v>0.46099399689806597</v>
      </c>
      <c r="L468">
        <f t="shared" si="85"/>
        <v>0.53900600310193403</v>
      </c>
      <c r="M468">
        <f t="shared" si="86"/>
        <v>2.1692256444309357</v>
      </c>
      <c r="N468">
        <f t="shared" si="87"/>
        <v>1.8552669065744805</v>
      </c>
    </row>
    <row r="469" spans="1:14" x14ac:dyDescent="0.25">
      <c r="A469" s="4">
        <f>IF('True_Odds_Calculator_2-way'!A470="","",'True_Odds_Calculator_2-way'!A470)</f>
        <v>2.1800000000000002</v>
      </c>
      <c r="B469" s="4">
        <f>IF('True_Odds_Calculator_2-way'!B470="","",'True_Odds_Calculator_2-way'!B470)</f>
        <v>1.72</v>
      </c>
      <c r="C469" s="4">
        <f t="shared" si="77"/>
        <v>0.4587155963302752</v>
      </c>
      <c r="D469">
        <f t="shared" si="78"/>
        <v>0.58139534883720934</v>
      </c>
      <c r="E469">
        <f t="shared" si="79"/>
        <v>4.0110945167484591E-2</v>
      </c>
      <c r="F469">
        <f t="shared" si="80"/>
        <v>-0.22658416897802425</v>
      </c>
      <c r="G469">
        <v>0</v>
      </c>
      <c r="H469">
        <f t="shared" si="81"/>
        <v>0.26669511414550884</v>
      </c>
      <c r="I469">
        <f t="shared" si="82"/>
        <v>-1.0849075915068656</v>
      </c>
      <c r="J469">
        <f t="shared" si="83"/>
        <v>1.0849075915068656</v>
      </c>
      <c r="K469">
        <f t="shared" si="84"/>
        <v>0.43855976031354993</v>
      </c>
      <c r="L469">
        <f t="shared" si="85"/>
        <v>0.56144023968644996</v>
      </c>
      <c r="M469">
        <f t="shared" si="86"/>
        <v>2.2801909579781015</v>
      </c>
      <c r="N469">
        <f t="shared" si="87"/>
        <v>1.7811334658849434</v>
      </c>
    </row>
    <row r="470" spans="1:14" x14ac:dyDescent="0.25">
      <c r="A470" s="4">
        <f>IF('True_Odds_Calculator_2-way'!A471="","",'True_Odds_Calculator_2-way'!A471)</f>
        <v>2.14</v>
      </c>
      <c r="B470" s="4">
        <f>IF('True_Odds_Calculator_2-way'!B471="","",'True_Odds_Calculator_2-way'!B471)</f>
        <v>1.75</v>
      </c>
      <c r="C470" s="4">
        <f t="shared" si="77"/>
        <v>0.46728971962616822</v>
      </c>
      <c r="D470">
        <f t="shared" si="78"/>
        <v>0.5714285714285714</v>
      </c>
      <c r="E470">
        <f t="shared" si="79"/>
        <v>3.8718291054739673E-2</v>
      </c>
      <c r="F470">
        <f t="shared" si="80"/>
        <v>-0.22830440587449929</v>
      </c>
      <c r="G470">
        <v>0</v>
      </c>
      <c r="H470">
        <f t="shared" si="81"/>
        <v>0.26702269692923897</v>
      </c>
      <c r="I470">
        <f t="shared" si="82"/>
        <v>-1.0814761408717504</v>
      </c>
      <c r="J470">
        <f t="shared" si="83"/>
        <v>1.0814761408717504</v>
      </c>
      <c r="K470">
        <f t="shared" si="84"/>
        <v>0.44785153960345248</v>
      </c>
      <c r="L470">
        <f t="shared" si="85"/>
        <v>0.55214846039654741</v>
      </c>
      <c r="M470">
        <f t="shared" si="86"/>
        <v>2.2328828005937953</v>
      </c>
      <c r="N470">
        <f t="shared" si="87"/>
        <v>1.8111071056538131</v>
      </c>
    </row>
    <row r="471" spans="1:14" x14ac:dyDescent="0.25">
      <c r="A471" s="4">
        <f>IF('True_Odds_Calculator_2-way'!A472="","",'True_Odds_Calculator_2-way'!A472)</f>
        <v>2.27</v>
      </c>
      <c r="B471" s="4">
        <f>IF('True_Odds_Calculator_2-way'!B472="","",'True_Odds_Calculator_2-way'!B472)</f>
        <v>1.67</v>
      </c>
      <c r="C471" s="4">
        <f t="shared" si="77"/>
        <v>0.44052863436123346</v>
      </c>
      <c r="D471">
        <f t="shared" si="78"/>
        <v>0.5988023952095809</v>
      </c>
      <c r="E471">
        <f t="shared" si="79"/>
        <v>3.9331029570814469E-2</v>
      </c>
      <c r="F471">
        <f t="shared" si="80"/>
        <v>-0.22445857184309781</v>
      </c>
      <c r="G471">
        <v>0</v>
      </c>
      <c r="H471">
        <f t="shared" si="81"/>
        <v>0.26378960141391228</v>
      </c>
      <c r="I471">
        <f t="shared" si="82"/>
        <v>-1.0840785170131719</v>
      </c>
      <c r="J471">
        <f t="shared" si="83"/>
        <v>1.0840785170131719</v>
      </c>
      <c r="K471">
        <f t="shared" si="84"/>
        <v>0.42073735021084574</v>
      </c>
      <c r="L471">
        <f t="shared" si="85"/>
        <v>0.57926264978915398</v>
      </c>
      <c r="M471">
        <f t="shared" si="86"/>
        <v>2.376779716606729</v>
      </c>
      <c r="N471">
        <f t="shared" si="87"/>
        <v>1.7263326063988251</v>
      </c>
    </row>
    <row r="472" spans="1:14" x14ac:dyDescent="0.25">
      <c r="A472" s="4">
        <f>IF('True_Odds_Calculator_2-way'!A473="","",'True_Odds_Calculator_2-way'!A473)</f>
        <v>2.08</v>
      </c>
      <c r="B472" s="4">
        <f>IF('True_Odds_Calculator_2-way'!B473="","",'True_Odds_Calculator_2-way'!B473)</f>
        <v>1.79</v>
      </c>
      <c r="C472" s="4">
        <f t="shared" si="77"/>
        <v>0.48076923076923073</v>
      </c>
      <c r="D472">
        <f t="shared" si="78"/>
        <v>0.55865921787709494</v>
      </c>
      <c r="E472">
        <f t="shared" si="79"/>
        <v>3.9428448646325664E-2</v>
      </c>
      <c r="F472">
        <f t="shared" si="80"/>
        <v>-0.22915771379458527</v>
      </c>
      <c r="G472">
        <v>0</v>
      </c>
      <c r="H472">
        <f t="shared" si="81"/>
        <v>0.26858616244091099</v>
      </c>
      <c r="I472">
        <f t="shared" si="82"/>
        <v>-1.0826163374360513</v>
      </c>
      <c r="J472">
        <f t="shared" si="83"/>
        <v>1.0826163374360513</v>
      </c>
      <c r="K472">
        <f t="shared" si="84"/>
        <v>0.46099399689806597</v>
      </c>
      <c r="L472">
        <f t="shared" si="85"/>
        <v>0.53900600310193403</v>
      </c>
      <c r="M472">
        <f t="shared" si="86"/>
        <v>2.1692256444309357</v>
      </c>
      <c r="N472">
        <f t="shared" si="87"/>
        <v>1.8552669065744805</v>
      </c>
    </row>
    <row r="473" spans="1:14" x14ac:dyDescent="0.25">
      <c r="A473" s="4">
        <f>IF('True_Odds_Calculator_2-way'!A474="","",'True_Odds_Calculator_2-way'!A474)</f>
        <v>2.25</v>
      </c>
      <c r="B473" s="4">
        <f>IF('True_Odds_Calculator_2-way'!B474="","",'True_Odds_Calculator_2-way'!B474)</f>
        <v>1.68</v>
      </c>
      <c r="C473" s="4">
        <f t="shared" si="77"/>
        <v>0.44444444444444442</v>
      </c>
      <c r="D473">
        <f t="shared" si="78"/>
        <v>0.59523809523809523</v>
      </c>
      <c r="E473">
        <f t="shared" si="79"/>
        <v>3.9682539682539542E-2</v>
      </c>
      <c r="F473">
        <f t="shared" si="80"/>
        <v>-0.22486772486772499</v>
      </c>
      <c r="G473">
        <v>0</v>
      </c>
      <c r="H473">
        <f t="shared" si="81"/>
        <v>0.26455026455026454</v>
      </c>
      <c r="I473">
        <f t="shared" si="82"/>
        <v>-1.0846522890932806</v>
      </c>
      <c r="J473">
        <f t="shared" si="83"/>
        <v>1.0846522890932806</v>
      </c>
      <c r="K473">
        <f t="shared" si="84"/>
        <v>0.42448148373559424</v>
      </c>
      <c r="L473">
        <f t="shared" si="85"/>
        <v>0.57551851626440576</v>
      </c>
      <c r="M473">
        <f t="shared" si="86"/>
        <v>2.3558153613666013</v>
      </c>
      <c r="N473">
        <f t="shared" si="87"/>
        <v>1.7375635565834309</v>
      </c>
    </row>
    <row r="474" spans="1:14" x14ac:dyDescent="0.25">
      <c r="A474" s="4">
        <f>IF('True_Odds_Calculator_2-way'!A475="","",'True_Odds_Calculator_2-way'!A475)</f>
        <v>2.78</v>
      </c>
      <c r="B474" s="4">
        <f>IF('True_Odds_Calculator_2-way'!B475="","",'True_Odds_Calculator_2-way'!B475)</f>
        <v>1.47</v>
      </c>
      <c r="C474" s="4">
        <f t="shared" si="77"/>
        <v>0.35971223021582738</v>
      </c>
      <c r="D474">
        <f t="shared" si="78"/>
        <v>0.68027210884353739</v>
      </c>
      <c r="E474">
        <f t="shared" si="79"/>
        <v>3.9984339059364826E-2</v>
      </c>
      <c r="F474">
        <f t="shared" si="80"/>
        <v>-0.20471785836636802</v>
      </c>
      <c r="G474">
        <v>0</v>
      </c>
      <c r="H474">
        <f t="shared" si="81"/>
        <v>0.2447021974257329</v>
      </c>
      <c r="I474">
        <f t="shared" si="82"/>
        <v>-1.093304334427839</v>
      </c>
      <c r="J474">
        <f t="shared" si="83"/>
        <v>1.093304334427839</v>
      </c>
      <c r="K474">
        <f t="shared" si="84"/>
        <v>0.33943389784910682</v>
      </c>
      <c r="L474">
        <f t="shared" si="85"/>
        <v>0.66056610215089318</v>
      </c>
      <c r="M474">
        <f t="shared" si="86"/>
        <v>2.9460817152815526</v>
      </c>
      <c r="N474">
        <f t="shared" si="87"/>
        <v>1.5138530371810843</v>
      </c>
    </row>
    <row r="475" spans="1:14" x14ac:dyDescent="0.25">
      <c r="A475" s="4">
        <f>IF('True_Odds_Calculator_2-way'!A476="","",'True_Odds_Calculator_2-way'!A476)</f>
        <v>2.21</v>
      </c>
      <c r="B475" s="4">
        <f>IF('True_Odds_Calculator_2-way'!B476="","",'True_Odds_Calculator_2-way'!B476)</f>
        <v>1.71</v>
      </c>
      <c r="C475" s="4">
        <f t="shared" si="77"/>
        <v>0.45248868778280543</v>
      </c>
      <c r="D475">
        <f t="shared" si="78"/>
        <v>0.58479532163742687</v>
      </c>
      <c r="E475">
        <f t="shared" si="79"/>
        <v>3.7284009420232245E-2</v>
      </c>
      <c r="F475">
        <f t="shared" si="80"/>
        <v>-0.22732925828901074</v>
      </c>
      <c r="G475">
        <v>0</v>
      </c>
      <c r="H475">
        <f t="shared" si="81"/>
        <v>0.26461326770924293</v>
      </c>
      <c r="I475">
        <f t="shared" si="82"/>
        <v>-1.0788924165398663</v>
      </c>
      <c r="J475">
        <f t="shared" si="83"/>
        <v>1.0788924165398663</v>
      </c>
      <c r="K475">
        <f t="shared" si="84"/>
        <v>0.43375295009879905</v>
      </c>
      <c r="L475">
        <f t="shared" si="85"/>
        <v>0.56624704990120123</v>
      </c>
      <c r="M475">
        <f t="shared" si="86"/>
        <v>2.305459824013238</v>
      </c>
      <c r="N475">
        <f t="shared" si="87"/>
        <v>1.7660136157433048</v>
      </c>
    </row>
    <row r="476" spans="1:14" x14ac:dyDescent="0.25">
      <c r="A476" s="4">
        <f>IF('True_Odds_Calculator_2-way'!A477="","",'True_Odds_Calculator_2-way'!A477)</f>
        <v>2.48</v>
      </c>
      <c r="B476" s="4">
        <f>IF('True_Odds_Calculator_2-way'!B477="","",'True_Odds_Calculator_2-way'!B477)</f>
        <v>1.57</v>
      </c>
      <c r="C476" s="4">
        <f t="shared" si="77"/>
        <v>0.40322580645161293</v>
      </c>
      <c r="D476">
        <f t="shared" si="78"/>
        <v>0.63694267515923564</v>
      </c>
      <c r="E476">
        <f t="shared" si="79"/>
        <v>4.0168481610848517E-2</v>
      </c>
      <c r="F476">
        <f t="shared" si="80"/>
        <v>-0.21666324224368205</v>
      </c>
      <c r="G476">
        <v>0</v>
      </c>
      <c r="H476">
        <f t="shared" si="81"/>
        <v>0.25683172385453051</v>
      </c>
      <c r="I476">
        <f t="shared" si="82"/>
        <v>-1.0887588907733552</v>
      </c>
      <c r="J476">
        <f t="shared" si="83"/>
        <v>1.0887588907733552</v>
      </c>
      <c r="K476">
        <f t="shared" si="84"/>
        <v>0.38294175852351953</v>
      </c>
      <c r="L476">
        <f t="shared" si="85"/>
        <v>0.61705824147648058</v>
      </c>
      <c r="M476">
        <f t="shared" si="86"/>
        <v>2.6113631583445658</v>
      </c>
      <c r="N476">
        <f t="shared" si="87"/>
        <v>1.6205925677408124</v>
      </c>
    </row>
    <row r="477" spans="1:14" x14ac:dyDescent="0.25">
      <c r="A477" s="4">
        <f>IF('True_Odds_Calculator_2-way'!A478="","",'True_Odds_Calculator_2-way'!A478)</f>
        <v>1.96</v>
      </c>
      <c r="B477" s="4">
        <f>IF('True_Odds_Calculator_2-way'!B478="","",'True_Odds_Calculator_2-way'!B478)</f>
        <v>1.91</v>
      </c>
      <c r="C477" s="4">
        <f t="shared" si="77"/>
        <v>0.51020408163265307</v>
      </c>
      <c r="D477">
        <f t="shared" si="78"/>
        <v>0.52356020942408377</v>
      </c>
      <c r="E477">
        <f t="shared" si="79"/>
        <v>3.3764291056736839E-2</v>
      </c>
      <c r="F477">
        <f t="shared" si="80"/>
        <v>-0.23335826477187727</v>
      </c>
      <c r="G477">
        <v>0</v>
      </c>
      <c r="H477">
        <f t="shared" si="81"/>
        <v>0.26712255582861416</v>
      </c>
      <c r="I477">
        <f t="shared" si="82"/>
        <v>-1.0699012312772824</v>
      </c>
      <c r="J477">
        <f t="shared" si="83"/>
        <v>1.0699012312772824</v>
      </c>
      <c r="K477">
        <f t="shared" si="84"/>
        <v>0.49331431287667615</v>
      </c>
      <c r="L477">
        <f t="shared" si="85"/>
        <v>0.50668568712332396</v>
      </c>
      <c r="M477">
        <f t="shared" si="86"/>
        <v>2.0271051820261912</v>
      </c>
      <c r="N477">
        <f t="shared" si="87"/>
        <v>1.9736101204623264</v>
      </c>
    </row>
    <row r="478" spans="1:14" x14ac:dyDescent="0.25">
      <c r="A478" s="4">
        <f>IF('True_Odds_Calculator_2-way'!A479="","",'True_Odds_Calculator_2-way'!A479)</f>
        <v>2.21</v>
      </c>
      <c r="B478" s="4">
        <f>IF('True_Odds_Calculator_2-way'!B479="","",'True_Odds_Calculator_2-way'!B479)</f>
        <v>1.7</v>
      </c>
      <c r="C478" s="4">
        <f t="shared" si="77"/>
        <v>0.45248868778280543</v>
      </c>
      <c r="D478">
        <f t="shared" si="78"/>
        <v>0.58823529411764708</v>
      </c>
      <c r="E478">
        <f t="shared" si="79"/>
        <v>4.0723981900452566E-2</v>
      </c>
      <c r="F478">
        <f t="shared" si="80"/>
        <v>-0.2254458344423742</v>
      </c>
      <c r="G478">
        <v>0</v>
      </c>
      <c r="H478">
        <f t="shared" si="81"/>
        <v>0.26616981634282671</v>
      </c>
      <c r="I478">
        <f t="shared" si="82"/>
        <v>-1.0865714630312671</v>
      </c>
      <c r="J478">
        <f t="shared" si="83"/>
        <v>1.0865714630312671</v>
      </c>
      <c r="K478">
        <f t="shared" si="84"/>
        <v>0.43201182193624138</v>
      </c>
      <c r="L478">
        <f t="shared" si="85"/>
        <v>0.56798817806375879</v>
      </c>
      <c r="M478">
        <f t="shared" si="86"/>
        <v>2.3147514702678329</v>
      </c>
      <c r="N478">
        <f t="shared" si="87"/>
        <v>1.7606000241218864</v>
      </c>
    </row>
    <row r="479" spans="1:14" x14ac:dyDescent="0.25">
      <c r="A479" s="4">
        <f>IF('True_Odds_Calculator_2-way'!A480="","",'True_Odds_Calculator_2-way'!A480)</f>
        <v>2.56</v>
      </c>
      <c r="B479" s="4">
        <f>IF('True_Odds_Calculator_2-way'!B480="","",'True_Odds_Calculator_2-way'!B480)</f>
        <v>1.54</v>
      </c>
      <c r="C479" s="4">
        <f t="shared" si="77"/>
        <v>0.390625</v>
      </c>
      <c r="D479">
        <f t="shared" si="78"/>
        <v>0.64935064935064934</v>
      </c>
      <c r="E479">
        <f t="shared" si="79"/>
        <v>3.9975649350649345E-2</v>
      </c>
      <c r="F479">
        <f t="shared" si="80"/>
        <v>-0.21367694805194803</v>
      </c>
      <c r="G479">
        <v>0</v>
      </c>
      <c r="H479">
        <f t="shared" si="81"/>
        <v>0.25365259740259738</v>
      </c>
      <c r="I479">
        <f t="shared" si="82"/>
        <v>-1.0895340841010224</v>
      </c>
      <c r="J479">
        <f t="shared" si="83"/>
        <v>1.0895340841010224</v>
      </c>
      <c r="K479">
        <f t="shared" si="84"/>
        <v>0.37041520828107966</v>
      </c>
      <c r="L479">
        <f t="shared" si="85"/>
        <v>0.62958479171892034</v>
      </c>
      <c r="M479">
        <f t="shared" si="86"/>
        <v>2.699673171197595</v>
      </c>
      <c r="N479">
        <f t="shared" si="87"/>
        <v>1.588348405414552</v>
      </c>
    </row>
    <row r="480" spans="1:14" x14ac:dyDescent="0.25">
      <c r="A480" s="4">
        <f>IF('True_Odds_Calculator_2-way'!A481="","",'True_Odds_Calculator_2-way'!A481)</f>
        <v>2.09</v>
      </c>
      <c r="B480" s="4">
        <f>IF('True_Odds_Calculator_2-way'!B481="","",'True_Odds_Calculator_2-way'!B481)</f>
        <v>1.76</v>
      </c>
      <c r="C480" s="4">
        <f t="shared" si="77"/>
        <v>0.47846889952153115</v>
      </c>
      <c r="D480">
        <f t="shared" si="78"/>
        <v>0.56818181818181823</v>
      </c>
      <c r="E480">
        <f t="shared" si="79"/>
        <v>4.6650717703349276E-2</v>
      </c>
      <c r="F480">
        <f t="shared" si="80"/>
        <v>-0.22520661157024802</v>
      </c>
      <c r="G480">
        <v>0</v>
      </c>
      <c r="H480">
        <f t="shared" si="81"/>
        <v>0.27185732927359729</v>
      </c>
      <c r="I480">
        <f t="shared" si="82"/>
        <v>-1.0987021007226223</v>
      </c>
      <c r="J480">
        <f t="shared" si="83"/>
        <v>1.0987021007226223</v>
      </c>
      <c r="K480">
        <f t="shared" si="84"/>
        <v>0.45504490981400092</v>
      </c>
      <c r="L480">
        <f t="shared" si="85"/>
        <v>0.54495509018599919</v>
      </c>
      <c r="M480">
        <f t="shared" si="86"/>
        <v>2.197585289787658</v>
      </c>
      <c r="N480">
        <f t="shared" si="87"/>
        <v>1.8350135965491927</v>
      </c>
    </row>
    <row r="481" spans="1:14" x14ac:dyDescent="0.25">
      <c r="A481" s="4">
        <f>IF('True_Odds_Calculator_2-way'!A482="","",'True_Odds_Calculator_2-way'!A482)</f>
        <v>2</v>
      </c>
      <c r="B481" s="4">
        <f>IF('True_Odds_Calculator_2-way'!B482="","",'True_Odds_Calculator_2-way'!B482)</f>
        <v>1.84</v>
      </c>
      <c r="C481" s="4">
        <f t="shared" si="77"/>
        <v>0.5</v>
      </c>
      <c r="D481">
        <f t="shared" si="78"/>
        <v>0.54347826086956519</v>
      </c>
      <c r="E481">
        <f t="shared" si="79"/>
        <v>4.3478260869565188E-2</v>
      </c>
      <c r="F481">
        <f t="shared" si="80"/>
        <v>-0.22826086956521741</v>
      </c>
      <c r="G481">
        <v>0</v>
      </c>
      <c r="H481">
        <f t="shared" si="81"/>
        <v>0.27173913043478259</v>
      </c>
      <c r="I481">
        <f t="shared" si="82"/>
        <v>-1.0910894511799618</v>
      </c>
      <c r="J481">
        <f t="shared" si="83"/>
        <v>1.0910894511799618</v>
      </c>
      <c r="K481">
        <f t="shared" si="84"/>
        <v>0.47821961869479995</v>
      </c>
      <c r="L481">
        <f t="shared" si="85"/>
        <v>0.52178038130519999</v>
      </c>
      <c r="M481">
        <f t="shared" si="86"/>
        <v>2.091089451179962</v>
      </c>
      <c r="N481">
        <f t="shared" si="87"/>
        <v>1.9165151389911681</v>
      </c>
    </row>
    <row r="482" spans="1:14" x14ac:dyDescent="0.25">
      <c r="A482" s="4">
        <f>IF('True_Odds_Calculator_2-way'!A483="","",'True_Odds_Calculator_2-way'!A483)</f>
        <v>2.15</v>
      </c>
      <c r="B482" s="4">
        <f>IF('True_Odds_Calculator_2-way'!B483="","",'True_Odds_Calculator_2-way'!B483)</f>
        <v>1.72</v>
      </c>
      <c r="C482" s="4">
        <f t="shared" si="77"/>
        <v>0.46511627906976744</v>
      </c>
      <c r="D482">
        <f t="shared" si="78"/>
        <v>0.58139534883720934</v>
      </c>
      <c r="E482">
        <f t="shared" si="79"/>
        <v>4.6511627906976827E-2</v>
      </c>
      <c r="F482">
        <f t="shared" si="80"/>
        <v>-0.22390481341265545</v>
      </c>
      <c r="G482">
        <v>0</v>
      </c>
      <c r="H482">
        <f t="shared" si="81"/>
        <v>0.27041644131963227</v>
      </c>
      <c r="I482">
        <f t="shared" si="82"/>
        <v>-1.0989674556596452</v>
      </c>
      <c r="J482">
        <f t="shared" si="83"/>
        <v>1.0989674556596452</v>
      </c>
      <c r="K482">
        <f t="shared" si="84"/>
        <v>0.44173268206089783</v>
      </c>
      <c r="L482">
        <f t="shared" si="85"/>
        <v>0.55826731793910211</v>
      </c>
      <c r="M482">
        <f t="shared" si="86"/>
        <v>2.2638125740085919</v>
      </c>
      <c r="N482">
        <f t="shared" si="87"/>
        <v>1.7912565680749446</v>
      </c>
    </row>
    <row r="483" spans="1:14" x14ac:dyDescent="0.25">
      <c r="A483" s="4">
        <f>IF('True_Odds_Calculator_2-way'!A484="","",'True_Odds_Calculator_2-way'!A484)</f>
        <v>2.25</v>
      </c>
      <c r="B483" s="4">
        <f>IF('True_Odds_Calculator_2-way'!B484="","",'True_Odds_Calculator_2-way'!B484)</f>
        <v>1.66</v>
      </c>
      <c r="C483" s="4">
        <f t="shared" si="77"/>
        <v>0.44444444444444442</v>
      </c>
      <c r="D483">
        <f t="shared" si="78"/>
        <v>0.60240963855421692</v>
      </c>
      <c r="E483">
        <f t="shared" si="79"/>
        <v>4.685408299866145E-2</v>
      </c>
      <c r="F483">
        <f t="shared" si="80"/>
        <v>-0.22088353413654604</v>
      </c>
      <c r="G483">
        <v>0</v>
      </c>
      <c r="H483">
        <f t="shared" si="81"/>
        <v>0.2677376171352075</v>
      </c>
      <c r="I483">
        <f t="shared" si="82"/>
        <v>-1.1009637651263608</v>
      </c>
      <c r="J483">
        <f t="shared" si="83"/>
        <v>1.1009637651263608</v>
      </c>
      <c r="K483">
        <f t="shared" si="84"/>
        <v>0.42083916310041947</v>
      </c>
      <c r="L483">
        <f t="shared" si="85"/>
        <v>0.57916083689958042</v>
      </c>
      <c r="M483">
        <f t="shared" si="86"/>
        <v>2.3762047064079508</v>
      </c>
      <c r="N483">
        <f t="shared" si="87"/>
        <v>1.7266360849833982</v>
      </c>
    </row>
    <row r="484" spans="1:14" x14ac:dyDescent="0.25">
      <c r="A484" s="4">
        <f>IF('True_Odds_Calculator_2-way'!A485="","",'True_Odds_Calculator_2-way'!A485)</f>
        <v>2.25</v>
      </c>
      <c r="B484" s="4">
        <f>IF('True_Odds_Calculator_2-way'!B485="","",'True_Odds_Calculator_2-way'!B485)</f>
        <v>1.66</v>
      </c>
      <c r="C484" s="4">
        <f t="shared" si="77"/>
        <v>0.44444444444444442</v>
      </c>
      <c r="D484">
        <f t="shared" si="78"/>
        <v>0.60240963855421692</v>
      </c>
      <c r="E484">
        <f t="shared" si="79"/>
        <v>4.685408299866145E-2</v>
      </c>
      <c r="F484">
        <f t="shared" si="80"/>
        <v>-0.22088353413654604</v>
      </c>
      <c r="G484">
        <v>0</v>
      </c>
      <c r="H484">
        <f t="shared" si="81"/>
        <v>0.2677376171352075</v>
      </c>
      <c r="I484">
        <f t="shared" si="82"/>
        <v>-1.1009637651263608</v>
      </c>
      <c r="J484">
        <f t="shared" si="83"/>
        <v>1.1009637651263608</v>
      </c>
      <c r="K484">
        <f t="shared" si="84"/>
        <v>0.42083916310041947</v>
      </c>
      <c r="L484">
        <f t="shared" si="85"/>
        <v>0.57916083689958042</v>
      </c>
      <c r="M484">
        <f t="shared" si="86"/>
        <v>2.3762047064079508</v>
      </c>
      <c r="N484">
        <f t="shared" si="87"/>
        <v>1.7266360849833982</v>
      </c>
    </row>
    <row r="485" spans="1:14" x14ac:dyDescent="0.25">
      <c r="A485" s="4">
        <f>IF('True_Odds_Calculator_2-way'!A486="","",'True_Odds_Calculator_2-way'!A486)</f>
        <v>1.93</v>
      </c>
      <c r="B485" s="4">
        <f>IF('True_Odds_Calculator_2-way'!B486="","",'True_Odds_Calculator_2-way'!B486)</f>
        <v>1.9</v>
      </c>
      <c r="C485" s="4">
        <f t="shared" si="77"/>
        <v>0.5181347150259068</v>
      </c>
      <c r="D485">
        <f t="shared" si="78"/>
        <v>0.52631578947368418</v>
      </c>
      <c r="E485">
        <f t="shared" si="79"/>
        <v>4.445050449959087E-2</v>
      </c>
      <c r="F485">
        <f t="shared" si="80"/>
        <v>-0.22825197709299161</v>
      </c>
      <c r="G485">
        <v>0</v>
      </c>
      <c r="H485">
        <f t="shared" si="81"/>
        <v>0.27270248159258254</v>
      </c>
      <c r="I485">
        <f t="shared" si="82"/>
        <v>-1.0930430596399217</v>
      </c>
      <c r="J485">
        <f t="shared" si="83"/>
        <v>1.0930430596399217</v>
      </c>
      <c r="K485">
        <f t="shared" si="84"/>
        <v>0.49590136395381257</v>
      </c>
      <c r="L485">
        <f t="shared" si="85"/>
        <v>0.50409863604618754</v>
      </c>
      <c r="M485">
        <f t="shared" si="86"/>
        <v>2.0165300454651267</v>
      </c>
      <c r="N485">
        <f t="shared" si="87"/>
        <v>1.9837387536759294</v>
      </c>
    </row>
    <row r="486" spans="1:14" x14ac:dyDescent="0.25">
      <c r="A486" s="4">
        <f>IF('True_Odds_Calculator_2-way'!A487="","",'True_Odds_Calculator_2-way'!A487)</f>
        <v>1.58</v>
      </c>
      <c r="B486" s="4">
        <f>IF('True_Odds_Calculator_2-way'!B487="","",'True_Odds_Calculator_2-way'!B487)</f>
        <v>2.4</v>
      </c>
      <c r="C486" s="4">
        <f t="shared" si="77"/>
        <v>0.63291139240506322</v>
      </c>
      <c r="D486">
        <f t="shared" si="78"/>
        <v>0.41666666666666669</v>
      </c>
      <c r="E486">
        <f t="shared" si="79"/>
        <v>4.9578059071729852E-2</v>
      </c>
      <c r="F486">
        <f t="shared" si="80"/>
        <v>-0.21413502109704652</v>
      </c>
      <c r="G486">
        <v>0</v>
      </c>
      <c r="H486">
        <f t="shared" si="81"/>
        <v>0.26371308016877637</v>
      </c>
      <c r="I486">
        <f t="shared" si="82"/>
        <v>-1.1097419040461878</v>
      </c>
      <c r="J486">
        <f t="shared" si="83"/>
        <v>1.1097419040461878</v>
      </c>
      <c r="K486">
        <f t="shared" si="84"/>
        <v>0.6084019194079211</v>
      </c>
      <c r="L486">
        <f t="shared" si="85"/>
        <v>0.39159808059207912</v>
      </c>
      <c r="M486">
        <f t="shared" si="86"/>
        <v>1.6436503043467887</v>
      </c>
      <c r="N486">
        <f t="shared" si="87"/>
        <v>2.5536386656646628</v>
      </c>
    </row>
    <row r="487" spans="1:14" x14ac:dyDescent="0.25">
      <c r="A487" s="4">
        <f>IF('True_Odds_Calculator_2-way'!A488="","",'True_Odds_Calculator_2-way'!A488)</f>
        <v>2.4900000000000002</v>
      </c>
      <c r="B487" s="4">
        <f>IF('True_Odds_Calculator_2-way'!B488="","",'True_Odds_Calculator_2-way'!B488)</f>
        <v>1.55</v>
      </c>
      <c r="C487" s="4">
        <f t="shared" si="77"/>
        <v>0.40160642570281119</v>
      </c>
      <c r="D487">
        <f t="shared" si="78"/>
        <v>0.64516129032258063</v>
      </c>
      <c r="E487">
        <f t="shared" si="79"/>
        <v>4.676771602539187E-2</v>
      </c>
      <c r="F487">
        <f t="shared" si="80"/>
        <v>-0.21233320378287335</v>
      </c>
      <c r="G487">
        <v>0</v>
      </c>
      <c r="H487">
        <f t="shared" si="81"/>
        <v>0.25910091980826527</v>
      </c>
      <c r="I487">
        <f t="shared" si="82"/>
        <v>-1.1046520962788695</v>
      </c>
      <c r="J487">
        <f t="shared" si="83"/>
        <v>1.1046520962788695</v>
      </c>
      <c r="K487">
        <f t="shared" si="84"/>
        <v>0.37793871585163136</v>
      </c>
      <c r="L487">
        <f t="shared" si="85"/>
        <v>0.62206128414836859</v>
      </c>
      <c r="M487">
        <f t="shared" si="86"/>
        <v>2.6459316234555161</v>
      </c>
      <c r="N487">
        <f t="shared" si="87"/>
        <v>1.6075586529533781</v>
      </c>
    </row>
    <row r="488" spans="1:14" x14ac:dyDescent="0.25">
      <c r="A488" s="4">
        <f>IF('True_Odds_Calculator_2-way'!A489="","",'True_Odds_Calculator_2-way'!A489)</f>
        <v>1.88</v>
      </c>
      <c r="B488" s="4">
        <f>IF('True_Odds_Calculator_2-way'!B489="","",'True_Odds_Calculator_2-way'!B489)</f>
        <v>2.02</v>
      </c>
      <c r="C488" s="4">
        <f t="shared" si="77"/>
        <v>0.53191489361702127</v>
      </c>
      <c r="D488">
        <f t="shared" si="78"/>
        <v>0.49504950495049505</v>
      </c>
      <c r="E488">
        <f t="shared" si="79"/>
        <v>2.6964398567516312E-2</v>
      </c>
      <c r="F488">
        <f t="shared" si="80"/>
        <v>-0.23635980619338537</v>
      </c>
      <c r="G488">
        <v>0</v>
      </c>
      <c r="H488">
        <f t="shared" si="81"/>
        <v>0.26332420476090163</v>
      </c>
      <c r="I488">
        <f t="shared" si="82"/>
        <v>-1.0555008273018724</v>
      </c>
      <c r="J488">
        <f t="shared" si="83"/>
        <v>1.0555008273018724</v>
      </c>
      <c r="K488">
        <f t="shared" si="84"/>
        <v>0.51844612438456505</v>
      </c>
      <c r="L488">
        <f t="shared" si="85"/>
        <v>0.48155387561543506</v>
      </c>
      <c r="M488">
        <f t="shared" si="86"/>
        <v>1.9288407280256479</v>
      </c>
      <c r="N488">
        <f t="shared" si="87"/>
        <v>2.0766108438479098</v>
      </c>
    </row>
    <row r="489" spans="1:14" x14ac:dyDescent="0.25">
      <c r="A489" s="4">
        <f>IF('True_Odds_Calculator_2-way'!A490="","",'True_Odds_Calculator_2-way'!A490)</f>
        <v>1.93</v>
      </c>
      <c r="B489" s="4">
        <f>IF('True_Odds_Calculator_2-way'!B490="","",'True_Odds_Calculator_2-way'!B490)</f>
        <v>1.95</v>
      </c>
      <c r="C489" s="4">
        <f t="shared" si="77"/>
        <v>0.5181347150259068</v>
      </c>
      <c r="D489">
        <f t="shared" si="78"/>
        <v>0.51282051282051289</v>
      </c>
      <c r="E489">
        <f t="shared" si="79"/>
        <v>3.0955227846419575E-2</v>
      </c>
      <c r="F489">
        <f t="shared" si="80"/>
        <v>-0.23475488242327625</v>
      </c>
      <c r="G489">
        <v>0</v>
      </c>
      <c r="H489">
        <f t="shared" si="81"/>
        <v>0.26571011026969582</v>
      </c>
      <c r="I489">
        <f t="shared" si="82"/>
        <v>-1.0638899909514294</v>
      </c>
      <c r="J489">
        <f t="shared" si="83"/>
        <v>1.0638899909514294</v>
      </c>
      <c r="K489">
        <f t="shared" si="84"/>
        <v>0.50265964972060251</v>
      </c>
      <c r="L489">
        <f t="shared" si="85"/>
        <v>0.49734035027939766</v>
      </c>
      <c r="M489">
        <f t="shared" si="86"/>
        <v>1.9894176915848294</v>
      </c>
      <c r="N489">
        <f t="shared" si="87"/>
        <v>2.0106954914038573</v>
      </c>
    </row>
    <row r="490" spans="1:14" x14ac:dyDescent="0.25">
      <c r="A490" s="4">
        <f>IF('True_Odds_Calculator_2-way'!A491="","",'True_Odds_Calculator_2-way'!A491)</f>
        <v>2.08</v>
      </c>
      <c r="B490" s="4">
        <f>IF('True_Odds_Calculator_2-way'!B491="","",'True_Odds_Calculator_2-way'!B491)</f>
        <v>1.79</v>
      </c>
      <c r="C490" s="4">
        <f t="shared" si="77"/>
        <v>0.48076923076923073</v>
      </c>
      <c r="D490">
        <f t="shared" si="78"/>
        <v>0.55865921787709494</v>
      </c>
      <c r="E490">
        <f t="shared" si="79"/>
        <v>3.9428448646325664E-2</v>
      </c>
      <c r="F490">
        <f t="shared" si="80"/>
        <v>-0.22915771379458527</v>
      </c>
      <c r="G490">
        <v>0</v>
      </c>
      <c r="H490">
        <f t="shared" si="81"/>
        <v>0.26858616244091099</v>
      </c>
      <c r="I490">
        <f t="shared" si="82"/>
        <v>-1.0826163374360513</v>
      </c>
      <c r="J490">
        <f t="shared" si="83"/>
        <v>1.0826163374360513</v>
      </c>
      <c r="K490">
        <f t="shared" si="84"/>
        <v>0.46099399689806597</v>
      </c>
      <c r="L490">
        <f t="shared" si="85"/>
        <v>0.53900600310193403</v>
      </c>
      <c r="M490">
        <f t="shared" si="86"/>
        <v>2.1692256444309357</v>
      </c>
      <c r="N490">
        <f t="shared" si="87"/>
        <v>1.8552669065744805</v>
      </c>
    </row>
    <row r="491" spans="1:14" x14ac:dyDescent="0.25">
      <c r="A491" s="4">
        <f>IF('True_Odds_Calculator_2-way'!A492="","",'True_Odds_Calculator_2-way'!A492)</f>
        <v>2.15</v>
      </c>
      <c r="B491" s="4">
        <f>IF('True_Odds_Calculator_2-way'!B492="","",'True_Odds_Calculator_2-way'!B492)</f>
        <v>1.74</v>
      </c>
      <c r="C491" s="4">
        <f t="shared" si="77"/>
        <v>0.46511627906976744</v>
      </c>
      <c r="D491">
        <f t="shared" si="78"/>
        <v>0.57471264367816088</v>
      </c>
      <c r="E491">
        <f t="shared" si="79"/>
        <v>3.9828922747928264E-2</v>
      </c>
      <c r="F491">
        <f t="shared" si="80"/>
        <v>-0.22747928361400704</v>
      </c>
      <c r="G491">
        <v>0</v>
      </c>
      <c r="H491">
        <f t="shared" si="81"/>
        <v>0.26730820636193531</v>
      </c>
      <c r="I491">
        <f t="shared" si="82"/>
        <v>-1.0840148207519444</v>
      </c>
      <c r="J491">
        <f t="shared" si="83"/>
        <v>1.0840148207519444</v>
      </c>
      <c r="K491">
        <f t="shared" si="84"/>
        <v>0.44511368892659747</v>
      </c>
      <c r="L491">
        <f t="shared" si="85"/>
        <v>0.55488631107340269</v>
      </c>
      <c r="M491">
        <f t="shared" si="86"/>
        <v>2.2466170438647359</v>
      </c>
      <c r="N491">
        <f t="shared" si="87"/>
        <v>1.8021709673564388</v>
      </c>
    </row>
    <row r="492" spans="1:14" x14ac:dyDescent="0.25">
      <c r="A492" s="4">
        <f>IF('True_Odds_Calculator_2-way'!A493="","",'True_Odds_Calculator_2-way'!A493)</f>
        <v>2.44</v>
      </c>
      <c r="B492" s="4">
        <f>IF('True_Odds_Calculator_2-way'!B493="","",'True_Odds_Calculator_2-way'!B493)</f>
        <v>1.62</v>
      </c>
      <c r="C492" s="4">
        <f t="shared" si="77"/>
        <v>0.4098360655737705</v>
      </c>
      <c r="D492">
        <f t="shared" si="78"/>
        <v>0.61728395061728392</v>
      </c>
      <c r="E492">
        <f t="shared" si="79"/>
        <v>2.7120016191054308E-2</v>
      </c>
      <c r="F492">
        <f t="shared" si="80"/>
        <v>-0.22586520947176703</v>
      </c>
      <c r="G492">
        <v>0</v>
      </c>
      <c r="H492">
        <f t="shared" si="81"/>
        <v>0.25298522566282128</v>
      </c>
      <c r="I492">
        <f t="shared" si="82"/>
        <v>-1.0583343916682537</v>
      </c>
      <c r="J492">
        <f t="shared" si="83"/>
        <v>1.0583343916682537</v>
      </c>
      <c r="K492">
        <f t="shared" si="84"/>
        <v>0.39619627424563097</v>
      </c>
      <c r="L492">
        <f t="shared" si="85"/>
        <v>0.60380372575436903</v>
      </c>
      <c r="M492">
        <f t="shared" si="86"/>
        <v>2.5240015240022853</v>
      </c>
      <c r="N492">
        <f t="shared" si="87"/>
        <v>1.6561673228343179</v>
      </c>
    </row>
    <row r="493" spans="1:14" x14ac:dyDescent="0.25">
      <c r="A493" s="4">
        <f>IF('True_Odds_Calculator_2-way'!A494="","",'True_Odds_Calculator_2-way'!A494)</f>
        <v>1.53</v>
      </c>
      <c r="B493" s="4">
        <f>IF('True_Odds_Calculator_2-way'!B494="","",'True_Odds_Calculator_2-way'!B494)</f>
        <v>2.67</v>
      </c>
      <c r="C493" s="4">
        <f t="shared" si="77"/>
        <v>0.65359477124183007</v>
      </c>
      <c r="D493">
        <f t="shared" si="78"/>
        <v>0.37453183520599254</v>
      </c>
      <c r="E493">
        <f t="shared" si="79"/>
        <v>2.81266064478225E-2</v>
      </c>
      <c r="F493">
        <f t="shared" si="80"/>
        <v>-0.21666544270642096</v>
      </c>
      <c r="G493">
        <v>0</v>
      </c>
      <c r="H493">
        <f t="shared" si="81"/>
        <v>0.24479204915424349</v>
      </c>
      <c r="I493">
        <f t="shared" si="82"/>
        <v>-1.0629279561748655</v>
      </c>
      <c r="J493">
        <f t="shared" si="83"/>
        <v>1.0629279561748655</v>
      </c>
      <c r="K493">
        <f t="shared" si="84"/>
        <v>0.63965128595581267</v>
      </c>
      <c r="L493">
        <f t="shared" si="85"/>
        <v>0.36034871404418739</v>
      </c>
      <c r="M493">
        <f t="shared" si="86"/>
        <v>1.5633518167726788</v>
      </c>
      <c r="N493">
        <f t="shared" si="87"/>
        <v>2.7750896868120249</v>
      </c>
    </row>
    <row r="494" spans="1:14" x14ac:dyDescent="0.25">
      <c r="A494" s="4">
        <f>IF('True_Odds_Calculator_2-way'!A495="","",'True_Odds_Calculator_2-way'!A495)</f>
        <v>2.39</v>
      </c>
      <c r="B494" s="4">
        <f>IF('True_Odds_Calculator_2-way'!B495="","",'True_Odds_Calculator_2-way'!B495)</f>
        <v>1.62</v>
      </c>
      <c r="C494" s="4">
        <f t="shared" si="77"/>
        <v>0.41841004184100417</v>
      </c>
      <c r="D494">
        <f t="shared" si="78"/>
        <v>0.61728395061728392</v>
      </c>
      <c r="E494">
        <f t="shared" si="79"/>
        <v>3.5693992458288193E-2</v>
      </c>
      <c r="F494">
        <f t="shared" si="80"/>
        <v>-0.22258381114726999</v>
      </c>
      <c r="G494">
        <v>0</v>
      </c>
      <c r="H494">
        <f t="shared" si="81"/>
        <v>0.25827780360555813</v>
      </c>
      <c r="I494">
        <f t="shared" si="82"/>
        <v>-1.0772010178951195</v>
      </c>
      <c r="J494">
        <f t="shared" si="83"/>
        <v>1.0772010178951195</v>
      </c>
      <c r="K494">
        <f t="shared" si="84"/>
        <v>0.40043095743118712</v>
      </c>
      <c r="L494">
        <f t="shared" si="85"/>
        <v>0.59956904256881305</v>
      </c>
      <c r="M494">
        <f t="shared" si="86"/>
        <v>2.4973094148742159</v>
      </c>
      <c r="N494">
        <f t="shared" si="87"/>
        <v>1.6678646310949738</v>
      </c>
    </row>
    <row r="495" spans="1:14" x14ac:dyDescent="0.25">
      <c r="A495" s="4">
        <f>IF('True_Odds_Calculator_2-way'!A496="","",'True_Odds_Calculator_2-way'!A496)</f>
        <v>2.5499999999999998</v>
      </c>
      <c r="B495" s="4">
        <f>IF('True_Odds_Calculator_2-way'!B496="","",'True_Odds_Calculator_2-way'!B496)</f>
        <v>1.57</v>
      </c>
      <c r="C495" s="4">
        <f t="shared" si="77"/>
        <v>0.39215686274509809</v>
      </c>
      <c r="D495">
        <f t="shared" si="78"/>
        <v>0.63694267515923564</v>
      </c>
      <c r="E495">
        <f t="shared" si="79"/>
        <v>2.9099537904333728E-2</v>
      </c>
      <c r="F495">
        <f t="shared" si="80"/>
        <v>-0.22068190333458226</v>
      </c>
      <c r="G495">
        <v>0</v>
      </c>
      <c r="H495">
        <f t="shared" si="81"/>
        <v>0.24978144123891596</v>
      </c>
      <c r="I495">
        <f t="shared" si="82"/>
        <v>-1.0638899909514294</v>
      </c>
      <c r="J495">
        <f t="shared" si="83"/>
        <v>1.0638899909514294</v>
      </c>
      <c r="K495">
        <f t="shared" si="84"/>
        <v>0.37749674184243676</v>
      </c>
      <c r="L495">
        <f t="shared" si="85"/>
        <v>0.62250325815756336</v>
      </c>
      <c r="M495">
        <f t="shared" si="86"/>
        <v>2.6490294859747152</v>
      </c>
      <c r="N495">
        <f t="shared" si="87"/>
        <v>1.6064172948423148</v>
      </c>
    </row>
    <row r="496" spans="1:14" x14ac:dyDescent="0.25">
      <c r="A496" s="4">
        <f>IF('True_Odds_Calculator_2-way'!A497="","",'True_Odds_Calculator_2-way'!A497)</f>
        <v>2.54</v>
      </c>
      <c r="B496" s="4">
        <f>IF('True_Odds_Calculator_2-way'!B497="","",'True_Odds_Calculator_2-way'!B497)</f>
        <v>1.52</v>
      </c>
      <c r="C496" s="4">
        <f t="shared" si="77"/>
        <v>0.39370078740157477</v>
      </c>
      <c r="D496">
        <f t="shared" si="78"/>
        <v>0.65789473684210531</v>
      </c>
      <c r="E496">
        <f t="shared" si="79"/>
        <v>5.159552424368008E-2</v>
      </c>
      <c r="F496">
        <f t="shared" si="80"/>
        <v>-0.2074181516784086</v>
      </c>
      <c r="G496">
        <v>0</v>
      </c>
      <c r="H496">
        <f t="shared" si="81"/>
        <v>0.25901367592208868</v>
      </c>
      <c r="I496">
        <f t="shared" si="82"/>
        <v>-1.1174753906691854</v>
      </c>
      <c r="J496">
        <f t="shared" si="83"/>
        <v>1.1174753906691854</v>
      </c>
      <c r="K496">
        <f t="shared" si="84"/>
        <v>0.36752381651753308</v>
      </c>
      <c r="L496">
        <f t="shared" si="85"/>
        <v>0.63247618348246692</v>
      </c>
      <c r="M496">
        <f t="shared" si="86"/>
        <v>2.7209121016305455</v>
      </c>
      <c r="N496">
        <f t="shared" si="87"/>
        <v>1.5810872031479763</v>
      </c>
    </row>
    <row r="497" spans="1:14" x14ac:dyDescent="0.25">
      <c r="A497" s="4">
        <f>IF('True_Odds_Calculator_2-way'!A498="","",'True_Odds_Calculator_2-way'!A498)</f>
        <v>2.56</v>
      </c>
      <c r="B497" s="4">
        <f>IF('True_Odds_Calculator_2-way'!B498="","",'True_Odds_Calculator_2-way'!B498)</f>
        <v>1.56</v>
      </c>
      <c r="C497" s="4">
        <f t="shared" si="77"/>
        <v>0.390625</v>
      </c>
      <c r="D497">
        <f t="shared" si="78"/>
        <v>0.64102564102564097</v>
      </c>
      <c r="E497">
        <f t="shared" si="79"/>
        <v>3.1650641025640969E-2</v>
      </c>
      <c r="F497">
        <f t="shared" si="80"/>
        <v>-0.21875</v>
      </c>
      <c r="G497">
        <v>0</v>
      </c>
      <c r="H497">
        <f t="shared" si="81"/>
        <v>0.25040064102564102</v>
      </c>
      <c r="I497">
        <f t="shared" si="82"/>
        <v>-1.0699012312772822</v>
      </c>
      <c r="J497">
        <f t="shared" si="83"/>
        <v>1.0699012312772822</v>
      </c>
      <c r="K497">
        <f t="shared" si="84"/>
        <v>0.37466571564383383</v>
      </c>
      <c r="L497">
        <f t="shared" si="85"/>
        <v>0.62533428435616611</v>
      </c>
      <c r="M497">
        <f t="shared" si="86"/>
        <v>2.6690459207925601</v>
      </c>
      <c r="N497">
        <f t="shared" si="87"/>
        <v>1.5991446895152783</v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447" activePane="bottomLeft" state="frozen"/>
      <selection pane="bottomLeft" activeCell="Z462" sqref="Z462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86" t="s">
        <v>9</v>
      </c>
      <c r="B1" s="87"/>
      <c r="C1" s="18"/>
      <c r="D1" s="88" t="s">
        <v>25</v>
      </c>
      <c r="E1" s="87"/>
      <c r="F1" s="88" t="s">
        <v>23</v>
      </c>
      <c r="G1" s="87"/>
      <c r="H1" s="88" t="s">
        <v>11</v>
      </c>
      <c r="I1" s="87"/>
      <c r="J1" s="88" t="s">
        <v>10</v>
      </c>
      <c r="K1" s="87"/>
      <c r="L1" s="84" t="s">
        <v>201</v>
      </c>
      <c r="M1" s="85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72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1.74</v>
      </c>
      <c r="B3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t="s">
        <v>256</v>
      </c>
      <c r="V3" t="s">
        <v>238</v>
      </c>
      <c r="W3" t="s">
        <v>438</v>
      </c>
      <c r="X3" s="38">
        <v>44199</v>
      </c>
      <c r="Y3" s="75" t="s">
        <v>478</v>
      </c>
    </row>
    <row r="4" spans="1:25" s="12" customFormat="1" ht="15" x14ac:dyDescent="0.25">
      <c r="A4">
        <v>1.65</v>
      </c>
      <c r="B4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101</v>
      </c>
      <c r="O4" s="54">
        <f t="shared" ref="O4:O8" si="3">(1/A4)*((N4*A4)-N4)</f>
        <v>39.787878787878775</v>
      </c>
      <c r="P4" s="54">
        <f t="shared" ref="P4:P8" si="4">(1/B4)*((N4*B4)-N4)</f>
        <v>57.277056277056275</v>
      </c>
      <c r="Q4" s="54">
        <f t="shared" ref="Q4:Q8" si="5">(1/B4)*N4</f>
        <v>43.722943722943725</v>
      </c>
      <c r="R4" s="54">
        <f t="shared" ref="R4:R8" si="6">(1/A4)*N4</f>
        <v>61.212121212121211</v>
      </c>
      <c r="S4" s="55">
        <f t="shared" ref="S4:S8" si="7">O4-Q4</f>
        <v>-3.9350649350649505</v>
      </c>
      <c r="T4" s="55">
        <f t="shared" ref="T4:T8" si="8">P4-R4</f>
        <v>-3.9350649350649363</v>
      </c>
      <c r="U4" t="s">
        <v>393</v>
      </c>
      <c r="V4" t="s">
        <v>271</v>
      </c>
      <c r="W4" t="s">
        <v>231</v>
      </c>
      <c r="X4" s="38">
        <v>44199</v>
      </c>
      <c r="Y4" s="75" t="s">
        <v>479</v>
      </c>
    </row>
    <row r="5" spans="1:25" s="12" customFormat="1" ht="15" x14ac:dyDescent="0.25">
      <c r="A5">
        <v>2.02</v>
      </c>
      <c r="B5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102</v>
      </c>
      <c r="O5" s="54">
        <f t="shared" si="3"/>
        <v>51.504950495049499</v>
      </c>
      <c r="P5" s="54">
        <f t="shared" si="4"/>
        <v>47.744680851063826</v>
      </c>
      <c r="Q5" s="54">
        <f t="shared" si="5"/>
        <v>54.255319148936167</v>
      </c>
      <c r="R5" s="54">
        <f t="shared" si="6"/>
        <v>50.495049504950494</v>
      </c>
      <c r="S5" s="55">
        <f t="shared" si="7"/>
        <v>-2.7503686538866674</v>
      </c>
      <c r="T5" s="55">
        <f t="shared" si="8"/>
        <v>-2.7503686538866674</v>
      </c>
      <c r="U5" t="s">
        <v>134</v>
      </c>
      <c r="V5" t="s">
        <v>135</v>
      </c>
      <c r="W5" t="s">
        <v>443</v>
      </c>
      <c r="X5" s="38">
        <v>44199</v>
      </c>
      <c r="Y5" s="75" t="s">
        <v>479</v>
      </c>
    </row>
    <row r="6" spans="1:25" s="12" customFormat="1" ht="15" x14ac:dyDescent="0.25">
      <c r="A6">
        <v>1.75</v>
      </c>
      <c r="B6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103</v>
      </c>
      <c r="O6" s="54">
        <f t="shared" si="3"/>
        <v>44.142857142857139</v>
      </c>
      <c r="P6" s="54">
        <f t="shared" si="4"/>
        <v>53.480769230769234</v>
      </c>
      <c r="Q6" s="54">
        <f t="shared" si="5"/>
        <v>49.519230769230766</v>
      </c>
      <c r="R6" s="54">
        <f t="shared" si="6"/>
        <v>58.857142857142854</v>
      </c>
      <c r="S6" s="55">
        <f t="shared" si="7"/>
        <v>-5.3763736263736277</v>
      </c>
      <c r="T6" s="55">
        <f t="shared" si="8"/>
        <v>-5.3763736263736206</v>
      </c>
      <c r="U6" t="s">
        <v>344</v>
      </c>
      <c r="V6" t="s">
        <v>89</v>
      </c>
      <c r="W6" t="s">
        <v>447</v>
      </c>
      <c r="X6" s="38">
        <v>44199</v>
      </c>
      <c r="Y6" s="75" t="s">
        <v>480</v>
      </c>
    </row>
    <row r="7" spans="1:25" s="12" customFormat="1" ht="15" x14ac:dyDescent="0.25">
      <c r="A7">
        <v>1.85</v>
      </c>
      <c r="B7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104</v>
      </c>
      <c r="O7" s="54">
        <f t="shared" si="3"/>
        <v>47.783783783783782</v>
      </c>
      <c r="P7" s="54">
        <f t="shared" si="4"/>
        <v>52.768472906403936</v>
      </c>
      <c r="Q7" s="54">
        <f t="shared" si="5"/>
        <v>51.231527093596064</v>
      </c>
      <c r="R7" s="54">
        <f t="shared" si="6"/>
        <v>56.21621621621621</v>
      </c>
      <c r="S7" s="55">
        <f t="shared" si="7"/>
        <v>-3.4477433098122816</v>
      </c>
      <c r="T7" s="55">
        <f t="shared" si="8"/>
        <v>-3.4477433098122745</v>
      </c>
      <c r="U7" t="s">
        <v>149</v>
      </c>
      <c r="V7" t="s">
        <v>144</v>
      </c>
      <c r="W7" t="s">
        <v>435</v>
      </c>
      <c r="X7" s="38">
        <v>44199</v>
      </c>
      <c r="Y7" s="76" t="s">
        <v>478</v>
      </c>
    </row>
    <row r="8" spans="1:25" ht="15" x14ac:dyDescent="0.25">
      <c r="A8">
        <v>2.65</v>
      </c>
      <c r="B8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105</v>
      </c>
      <c r="O8" s="54">
        <f t="shared" si="3"/>
        <v>65.377358490566039</v>
      </c>
      <c r="P8" s="54">
        <f t="shared" si="4"/>
        <v>35.463576158940405</v>
      </c>
      <c r="Q8" s="54">
        <f t="shared" si="5"/>
        <v>69.536423841059602</v>
      </c>
      <c r="R8" s="54">
        <f t="shared" si="6"/>
        <v>39.622641509433969</v>
      </c>
      <c r="S8" s="55">
        <f t="shared" si="7"/>
        <v>-4.1590653504935631</v>
      </c>
      <c r="T8" s="55">
        <f t="shared" si="8"/>
        <v>-4.1590653504935631</v>
      </c>
      <c r="U8" t="s">
        <v>182</v>
      </c>
      <c r="V8" t="s">
        <v>185</v>
      </c>
      <c r="W8" t="s">
        <v>435</v>
      </c>
      <c r="X8" s="38">
        <v>44199</v>
      </c>
      <c r="Y8" s="75" t="s">
        <v>481</v>
      </c>
    </row>
    <row r="9" spans="1:25" ht="15" x14ac:dyDescent="0.25">
      <c r="A9">
        <v>1.86</v>
      </c>
      <c r="B9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106</v>
      </c>
      <c r="O9" s="54">
        <f t="shared" ref="O9:O72" si="11">(1/A9)*((N9*A9)-N9)</f>
        <v>49.01075268817204</v>
      </c>
      <c r="P9" s="54">
        <f t="shared" ref="P9:P72" si="12">(1/B9)*((N9*B9)-N9)</f>
        <v>54.292682926829265</v>
      </c>
      <c r="Q9" s="54">
        <f t="shared" ref="Q9:Q72" si="13">(1/B9)*N9</f>
        <v>51.707317073170735</v>
      </c>
      <c r="R9" s="54">
        <f t="shared" ref="R9:R72" si="14">(1/A9)*N9</f>
        <v>56.989247311827953</v>
      </c>
      <c r="S9" s="55">
        <f t="shared" ref="S9:S72" si="15">O9-Q9</f>
        <v>-2.6965643849986947</v>
      </c>
      <c r="T9" s="55">
        <f t="shared" ref="T9:T72" si="16">P9-R9</f>
        <v>-2.6965643849986876</v>
      </c>
      <c r="U9" t="s">
        <v>178</v>
      </c>
      <c r="V9" t="s">
        <v>176</v>
      </c>
      <c r="W9" t="s">
        <v>436</v>
      </c>
      <c r="X9" s="38">
        <v>44199</v>
      </c>
      <c r="Y9" s="76" t="s">
        <v>482</v>
      </c>
    </row>
    <row r="10" spans="1:25" ht="14.25" customHeight="1" x14ac:dyDescent="0.25">
      <c r="A10">
        <v>2.86</v>
      </c>
      <c r="B10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107</v>
      </c>
      <c r="O10" s="54">
        <f t="shared" si="11"/>
        <v>69.587412587412587</v>
      </c>
      <c r="P10" s="54">
        <f t="shared" si="12"/>
        <v>33.206896551724142</v>
      </c>
      <c r="Q10" s="54">
        <f t="shared" si="13"/>
        <v>73.793103448275872</v>
      </c>
      <c r="R10" s="54">
        <f t="shared" si="14"/>
        <v>37.412587412587413</v>
      </c>
      <c r="S10" s="55">
        <f t="shared" si="15"/>
        <v>-4.2056908608632853</v>
      </c>
      <c r="T10" s="55">
        <f t="shared" si="16"/>
        <v>-4.205690860863271</v>
      </c>
      <c r="U10" t="s">
        <v>58</v>
      </c>
      <c r="V10" t="s">
        <v>116</v>
      </c>
      <c r="W10" t="s">
        <v>437</v>
      </c>
      <c r="X10" s="38">
        <v>44199</v>
      </c>
      <c r="Y10" s="75" t="s">
        <v>479</v>
      </c>
    </row>
    <row r="11" spans="1:25" ht="15" x14ac:dyDescent="0.25">
      <c r="A11">
        <v>1.74</v>
      </c>
      <c r="B11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108</v>
      </c>
      <c r="O11" s="54">
        <f t="shared" si="11"/>
        <v>45.931034482758612</v>
      </c>
      <c r="P11" s="54">
        <f t="shared" si="12"/>
        <v>58.230414746543772</v>
      </c>
      <c r="Q11" s="54">
        <f t="shared" si="13"/>
        <v>49.769585253456221</v>
      </c>
      <c r="R11" s="54">
        <f t="shared" si="14"/>
        <v>62.068965517241374</v>
      </c>
      <c r="S11" s="55">
        <f t="shared" si="15"/>
        <v>-3.8385507706976085</v>
      </c>
      <c r="T11" s="55">
        <f t="shared" si="16"/>
        <v>-3.8385507706976014</v>
      </c>
      <c r="U11" t="s">
        <v>259</v>
      </c>
      <c r="V11" t="s">
        <v>253</v>
      </c>
      <c r="W11" t="s">
        <v>438</v>
      </c>
      <c r="X11" t="s">
        <v>475</v>
      </c>
      <c r="Y11" s="75" t="s">
        <v>480</v>
      </c>
    </row>
    <row r="12" spans="1:25" ht="15" x14ac:dyDescent="0.25">
      <c r="A12">
        <v>1.99</v>
      </c>
      <c r="B1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109</v>
      </c>
      <c r="O12" s="54">
        <f t="shared" si="11"/>
        <v>54.226130653266324</v>
      </c>
      <c r="P12" s="54">
        <f t="shared" si="12"/>
        <v>52.229166666666671</v>
      </c>
      <c r="Q12" s="54">
        <f t="shared" si="13"/>
        <v>56.770833333333336</v>
      </c>
      <c r="R12" s="54">
        <f t="shared" si="14"/>
        <v>54.773869346733662</v>
      </c>
      <c r="S12" s="55">
        <f t="shared" si="15"/>
        <v>-2.5447026800670116</v>
      </c>
      <c r="T12" s="55">
        <f t="shared" si="16"/>
        <v>-2.5447026800669903</v>
      </c>
      <c r="U12" t="s">
        <v>267</v>
      </c>
      <c r="V12" t="s">
        <v>263</v>
      </c>
      <c r="W12" t="s">
        <v>230</v>
      </c>
      <c r="X12" t="s">
        <v>475</v>
      </c>
      <c r="Y12" s="75" t="s">
        <v>483</v>
      </c>
    </row>
    <row r="13" spans="1:25" ht="15" x14ac:dyDescent="0.25">
      <c r="A13">
        <v>1.65</v>
      </c>
      <c r="B13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110</v>
      </c>
      <c r="O13" s="54">
        <f t="shared" si="11"/>
        <v>43.333333333333336</v>
      </c>
      <c r="P13" s="54">
        <f t="shared" si="12"/>
        <v>63.191489361702125</v>
      </c>
      <c r="Q13" s="54">
        <f t="shared" si="13"/>
        <v>46.808510638297875</v>
      </c>
      <c r="R13" s="54">
        <f t="shared" si="14"/>
        <v>66.666666666666671</v>
      </c>
      <c r="S13" s="55">
        <f t="shared" si="15"/>
        <v>-3.4751773049645394</v>
      </c>
      <c r="T13" s="55">
        <f t="shared" si="16"/>
        <v>-3.4751773049645465</v>
      </c>
      <c r="U13" t="s">
        <v>276</v>
      </c>
      <c r="V13" t="s">
        <v>226</v>
      </c>
      <c r="W13" t="s">
        <v>231</v>
      </c>
      <c r="X13" t="s">
        <v>475</v>
      </c>
      <c r="Y13" s="75" t="s">
        <v>484</v>
      </c>
    </row>
    <row r="14" spans="1:25" s="50" customFormat="1" ht="15" x14ac:dyDescent="0.25">
      <c r="A14">
        <v>1.85</v>
      </c>
      <c r="B14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111</v>
      </c>
      <c r="O14" s="54">
        <f t="shared" si="11"/>
        <v>51.000000000000007</v>
      </c>
      <c r="P14" s="54">
        <f t="shared" si="12"/>
        <v>56.853658536585364</v>
      </c>
      <c r="Q14" s="54">
        <f t="shared" si="13"/>
        <v>54.146341463414636</v>
      </c>
      <c r="R14" s="54">
        <f t="shared" si="14"/>
        <v>59.999999999999993</v>
      </c>
      <c r="S14" s="55">
        <f t="shared" si="15"/>
        <v>-3.1463414634146289</v>
      </c>
      <c r="T14" s="55">
        <f t="shared" si="16"/>
        <v>-3.1463414634146289</v>
      </c>
      <c r="U14" t="s">
        <v>275</v>
      </c>
      <c r="V14" t="s">
        <v>272</v>
      </c>
      <c r="W14" t="s">
        <v>231</v>
      </c>
      <c r="X14" t="s">
        <v>475</v>
      </c>
      <c r="Y14" s="75" t="s">
        <v>479</v>
      </c>
    </row>
    <row r="15" spans="1:25" ht="15" x14ac:dyDescent="0.25">
      <c r="A15">
        <v>2.8</v>
      </c>
      <c r="B15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112</v>
      </c>
      <c r="O15" s="54">
        <f t="shared" si="11"/>
        <v>71.999999999999986</v>
      </c>
      <c r="P15" s="54">
        <f t="shared" si="12"/>
        <v>36.324324324324316</v>
      </c>
      <c r="Q15" s="54">
        <f t="shared" si="13"/>
        <v>75.675675675675677</v>
      </c>
      <c r="R15" s="54">
        <f t="shared" si="14"/>
        <v>40</v>
      </c>
      <c r="S15" s="55">
        <f t="shared" si="15"/>
        <v>-3.6756756756756914</v>
      </c>
      <c r="T15" s="55">
        <f t="shared" si="16"/>
        <v>-3.6756756756756843</v>
      </c>
      <c r="U15" t="s">
        <v>79</v>
      </c>
      <c r="V15" t="s">
        <v>278</v>
      </c>
      <c r="W15" t="s">
        <v>433</v>
      </c>
      <c r="X15" t="s">
        <v>475</v>
      </c>
      <c r="Y15" s="76" t="s">
        <v>482</v>
      </c>
    </row>
    <row r="16" spans="1:25" ht="15" x14ac:dyDescent="0.25">
      <c r="A16">
        <v>2.21</v>
      </c>
      <c r="B16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113</v>
      </c>
      <c r="O16" s="54">
        <f t="shared" si="11"/>
        <v>61.868778280542983</v>
      </c>
      <c r="P16" s="54">
        <f t="shared" si="12"/>
        <v>48.057471264367813</v>
      </c>
      <c r="Q16" s="54">
        <f t="shared" si="13"/>
        <v>64.94252873563218</v>
      </c>
      <c r="R16" s="54">
        <f t="shared" si="14"/>
        <v>51.131221719457017</v>
      </c>
      <c r="S16" s="55">
        <f t="shared" si="15"/>
        <v>-3.073750455089197</v>
      </c>
      <c r="T16" s="55">
        <f t="shared" si="16"/>
        <v>-3.0737504550892041</v>
      </c>
      <c r="U16" t="s">
        <v>322</v>
      </c>
      <c r="V16" t="s">
        <v>395</v>
      </c>
      <c r="W16" t="s">
        <v>440</v>
      </c>
      <c r="X16" t="s">
        <v>475</v>
      </c>
      <c r="Y16" s="75" t="s">
        <v>480</v>
      </c>
    </row>
    <row r="17" spans="1:25" ht="15" x14ac:dyDescent="0.25">
      <c r="A17">
        <v>2.34</v>
      </c>
      <c r="B17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114</v>
      </c>
      <c r="O17" s="54">
        <f t="shared" si="11"/>
        <v>65.282051282051285</v>
      </c>
      <c r="P17" s="54">
        <f t="shared" si="12"/>
        <v>44.909090909090907</v>
      </c>
      <c r="Q17" s="54">
        <f t="shared" si="13"/>
        <v>69.090909090909093</v>
      </c>
      <c r="R17" s="54">
        <f t="shared" si="14"/>
        <v>48.717948717948723</v>
      </c>
      <c r="S17" s="55">
        <f t="shared" si="15"/>
        <v>-3.8088578088578089</v>
      </c>
      <c r="T17" s="55">
        <f t="shared" si="16"/>
        <v>-3.808857808857816</v>
      </c>
      <c r="U17" t="s">
        <v>355</v>
      </c>
      <c r="V17" t="s">
        <v>235</v>
      </c>
      <c r="W17" t="s">
        <v>434</v>
      </c>
      <c r="X17" t="s">
        <v>475</v>
      </c>
      <c r="Y17" s="75" t="s">
        <v>485</v>
      </c>
    </row>
    <row r="18" spans="1:25" ht="15" x14ac:dyDescent="0.25">
      <c r="A18">
        <v>1.98</v>
      </c>
      <c r="B18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115</v>
      </c>
      <c r="O18" s="54">
        <f t="shared" si="11"/>
        <v>56.919191919191917</v>
      </c>
      <c r="P18" s="54">
        <f t="shared" si="12"/>
        <v>54.790575916230353</v>
      </c>
      <c r="Q18" s="54">
        <f t="shared" si="13"/>
        <v>60.209424083769633</v>
      </c>
      <c r="R18" s="54">
        <f t="shared" si="14"/>
        <v>58.080808080808083</v>
      </c>
      <c r="S18" s="55">
        <f t="shared" si="15"/>
        <v>-3.2902321645777164</v>
      </c>
      <c r="T18" s="55">
        <f t="shared" si="16"/>
        <v>-3.2902321645777306</v>
      </c>
      <c r="U18" t="s">
        <v>349</v>
      </c>
      <c r="V18" t="s">
        <v>250</v>
      </c>
      <c r="W18" t="s">
        <v>434</v>
      </c>
      <c r="X18" t="s">
        <v>475</v>
      </c>
      <c r="Y18" s="76" t="s">
        <v>482</v>
      </c>
    </row>
    <row r="19" spans="1:25" ht="15" x14ac:dyDescent="0.25">
      <c r="A19">
        <v>1.86</v>
      </c>
      <c r="B19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116</v>
      </c>
      <c r="O19" s="54">
        <f t="shared" si="11"/>
        <v>53.634408602150543</v>
      </c>
      <c r="P19" s="54">
        <f t="shared" si="12"/>
        <v>58.857142857142861</v>
      </c>
      <c r="Q19" s="54">
        <f t="shared" si="13"/>
        <v>57.142857142857153</v>
      </c>
      <c r="R19" s="54">
        <f t="shared" si="14"/>
        <v>62.365591397849457</v>
      </c>
      <c r="S19" s="55">
        <f t="shared" si="15"/>
        <v>-3.5084485407066097</v>
      </c>
      <c r="T19" s="55">
        <f t="shared" si="16"/>
        <v>-3.5084485407065955</v>
      </c>
      <c r="U19" t="s">
        <v>359</v>
      </c>
      <c r="V19" t="s">
        <v>421</v>
      </c>
      <c r="W19" t="s">
        <v>448</v>
      </c>
      <c r="X19" t="s">
        <v>475</v>
      </c>
      <c r="Y19" s="75" t="s">
        <v>486</v>
      </c>
    </row>
    <row r="20" spans="1:25" ht="15" x14ac:dyDescent="0.25">
      <c r="A20">
        <v>2.2999999999999998</v>
      </c>
      <c r="B20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117</v>
      </c>
      <c r="O20" s="54">
        <f t="shared" si="11"/>
        <v>66.130434782608688</v>
      </c>
      <c r="P20" s="54">
        <f t="shared" si="12"/>
        <v>46.940119760479035</v>
      </c>
      <c r="Q20" s="54">
        <f t="shared" si="13"/>
        <v>70.059880239520965</v>
      </c>
      <c r="R20" s="54">
        <f t="shared" si="14"/>
        <v>50.869565217391312</v>
      </c>
      <c r="S20" s="55">
        <f t="shared" si="15"/>
        <v>-3.9294454569122763</v>
      </c>
      <c r="T20" s="55">
        <f t="shared" si="16"/>
        <v>-3.9294454569122763</v>
      </c>
      <c r="U20" t="s">
        <v>430</v>
      </c>
      <c r="V20" t="s">
        <v>106</v>
      </c>
      <c r="W20" t="s">
        <v>435</v>
      </c>
      <c r="X20" t="s">
        <v>475</v>
      </c>
      <c r="Y20" s="75" t="s">
        <v>483</v>
      </c>
    </row>
    <row r="21" spans="1:25" ht="15" x14ac:dyDescent="0.25">
      <c r="A21">
        <v>1.65</v>
      </c>
      <c r="B21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118</v>
      </c>
      <c r="O21" s="54">
        <f t="shared" si="11"/>
        <v>46.484848484848477</v>
      </c>
      <c r="P21" s="54">
        <f t="shared" si="12"/>
        <v>66.917748917748909</v>
      </c>
      <c r="Q21" s="54">
        <f t="shared" si="13"/>
        <v>51.082251082251084</v>
      </c>
      <c r="R21" s="54">
        <f t="shared" si="14"/>
        <v>71.515151515151516</v>
      </c>
      <c r="S21" s="55">
        <f t="shared" si="15"/>
        <v>-4.5974025974026063</v>
      </c>
      <c r="T21" s="55">
        <f t="shared" si="16"/>
        <v>-4.5974025974026063</v>
      </c>
      <c r="U21" t="s">
        <v>374</v>
      </c>
      <c r="V21" t="s">
        <v>373</v>
      </c>
      <c r="W21" t="s">
        <v>450</v>
      </c>
      <c r="X21" t="s">
        <v>475</v>
      </c>
      <c r="Y21" s="76" t="s">
        <v>482</v>
      </c>
    </row>
    <row r="22" spans="1:25" ht="15" x14ac:dyDescent="0.25">
      <c r="A22">
        <v>2.1</v>
      </c>
      <c r="B2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119</v>
      </c>
      <c r="O22" s="54">
        <f t="shared" si="11"/>
        <v>62.333333333333336</v>
      </c>
      <c r="P22" s="54">
        <f t="shared" si="12"/>
        <v>53.254143646408849</v>
      </c>
      <c r="Q22" s="54">
        <f t="shared" si="13"/>
        <v>65.745856353591165</v>
      </c>
      <c r="R22" s="54">
        <f t="shared" si="14"/>
        <v>56.666666666666664</v>
      </c>
      <c r="S22" s="55">
        <f t="shared" si="15"/>
        <v>-3.4125230202578294</v>
      </c>
      <c r="T22" s="55">
        <f t="shared" si="16"/>
        <v>-3.4125230202578152</v>
      </c>
      <c r="U22" t="s">
        <v>153</v>
      </c>
      <c r="V22" t="s">
        <v>154</v>
      </c>
      <c r="W22" t="s">
        <v>436</v>
      </c>
      <c r="X22" t="s">
        <v>475</v>
      </c>
      <c r="Y22" s="75" t="s">
        <v>482</v>
      </c>
    </row>
    <row r="23" spans="1:25" ht="15" x14ac:dyDescent="0.25">
      <c r="A23">
        <v>2.5</v>
      </c>
      <c r="B23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120</v>
      </c>
      <c r="O23" s="54">
        <f t="shared" si="11"/>
        <v>72</v>
      </c>
      <c r="P23" s="54">
        <f t="shared" si="12"/>
        <v>44.050632911392412</v>
      </c>
      <c r="Q23" s="54">
        <f t="shared" si="13"/>
        <v>75.949367088607588</v>
      </c>
      <c r="R23" s="54">
        <f t="shared" si="14"/>
        <v>48</v>
      </c>
      <c r="S23" s="55">
        <f t="shared" si="15"/>
        <v>-3.9493670886075876</v>
      </c>
      <c r="T23" s="55">
        <f t="shared" si="16"/>
        <v>-3.9493670886075876</v>
      </c>
      <c r="U23" t="s">
        <v>236</v>
      </c>
      <c r="V23" t="s">
        <v>156</v>
      </c>
      <c r="W23" t="s">
        <v>437</v>
      </c>
      <c r="X23" t="s">
        <v>475</v>
      </c>
      <c r="Y23" s="75" t="s">
        <v>485</v>
      </c>
    </row>
    <row r="24" spans="1:25" ht="15" x14ac:dyDescent="0.25">
      <c r="A24">
        <v>2.71</v>
      </c>
      <c r="B24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121</v>
      </c>
      <c r="O24" s="54">
        <f t="shared" si="11"/>
        <v>76.350553505535046</v>
      </c>
      <c r="P24" s="54">
        <f t="shared" si="12"/>
        <v>40.333333333333329</v>
      </c>
      <c r="Q24" s="54">
        <f t="shared" si="13"/>
        <v>80.666666666666657</v>
      </c>
      <c r="R24" s="54">
        <f t="shared" si="14"/>
        <v>44.649446494464947</v>
      </c>
      <c r="S24" s="55">
        <f t="shared" si="15"/>
        <v>-4.3161131611316108</v>
      </c>
      <c r="T24" s="55">
        <f t="shared" si="16"/>
        <v>-4.3161131611316179</v>
      </c>
      <c r="U24" t="s">
        <v>431</v>
      </c>
      <c r="V24" t="s">
        <v>151</v>
      </c>
      <c r="W24" t="s">
        <v>437</v>
      </c>
      <c r="X24" t="s">
        <v>475</v>
      </c>
      <c r="Y24" s="75" t="s">
        <v>479</v>
      </c>
    </row>
    <row r="25" spans="1:25" ht="15" x14ac:dyDescent="0.25">
      <c r="A25">
        <v>2.1</v>
      </c>
      <c r="B25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122</v>
      </c>
      <c r="O25" s="54">
        <f t="shared" si="11"/>
        <v>63.904761904761898</v>
      </c>
      <c r="P25" s="54">
        <f t="shared" si="12"/>
        <v>53.460674157303373</v>
      </c>
      <c r="Q25" s="54">
        <f t="shared" si="13"/>
        <v>68.539325842696627</v>
      </c>
      <c r="R25" s="54">
        <f t="shared" si="14"/>
        <v>58.095238095238095</v>
      </c>
      <c r="S25" s="55">
        <f t="shared" si="15"/>
        <v>-4.634563937934729</v>
      </c>
      <c r="T25" s="55">
        <f t="shared" si="16"/>
        <v>-4.6345639379347219</v>
      </c>
      <c r="U25" t="s">
        <v>64</v>
      </c>
      <c r="V25" t="s">
        <v>125</v>
      </c>
      <c r="W25" t="s">
        <v>442</v>
      </c>
      <c r="X25" t="s">
        <v>475</v>
      </c>
      <c r="Y25" s="76" t="s">
        <v>482</v>
      </c>
    </row>
    <row r="26" spans="1:25" ht="15" x14ac:dyDescent="0.25">
      <c r="A26">
        <v>2.41</v>
      </c>
      <c r="B26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123</v>
      </c>
      <c r="O26" s="54">
        <f t="shared" si="11"/>
        <v>71.962655601659748</v>
      </c>
      <c r="P26" s="54">
        <f t="shared" si="12"/>
        <v>46.125000000000007</v>
      </c>
      <c r="Q26" s="54">
        <f t="shared" si="13"/>
        <v>76.875</v>
      </c>
      <c r="R26" s="54">
        <f t="shared" si="14"/>
        <v>51.037344398340245</v>
      </c>
      <c r="S26" s="55">
        <f t="shared" si="15"/>
        <v>-4.9123443983402524</v>
      </c>
      <c r="T26" s="55">
        <f t="shared" si="16"/>
        <v>-4.9123443983402382</v>
      </c>
      <c r="U26" t="s">
        <v>169</v>
      </c>
      <c r="V26" t="s">
        <v>168</v>
      </c>
      <c r="W26" t="s">
        <v>442</v>
      </c>
      <c r="X26" t="s">
        <v>475</v>
      </c>
      <c r="Y26" s="75" t="s">
        <v>485</v>
      </c>
    </row>
    <row r="27" spans="1:25" ht="15" x14ac:dyDescent="0.25">
      <c r="A27">
        <v>1.52</v>
      </c>
      <c r="B27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124</v>
      </c>
      <c r="O27" s="54">
        <f t="shared" si="11"/>
        <v>42.421052631578945</v>
      </c>
      <c r="P27" s="54">
        <f t="shared" si="12"/>
        <v>76.671755725190835</v>
      </c>
      <c r="Q27" s="54">
        <f t="shared" si="13"/>
        <v>47.328244274809158</v>
      </c>
      <c r="R27" s="54">
        <f t="shared" si="14"/>
        <v>81.578947368421055</v>
      </c>
      <c r="S27" s="55">
        <f t="shared" si="15"/>
        <v>-4.9071916432302132</v>
      </c>
      <c r="T27" s="55">
        <f t="shared" si="16"/>
        <v>-4.9071916432302203</v>
      </c>
      <c r="U27" t="s">
        <v>166</v>
      </c>
      <c r="V27" t="s">
        <v>67</v>
      </c>
      <c r="W27" t="s">
        <v>442</v>
      </c>
      <c r="X27" t="s">
        <v>475</v>
      </c>
      <c r="Y27" s="75" t="s">
        <v>487</v>
      </c>
    </row>
    <row r="28" spans="1:25" ht="15" x14ac:dyDescent="0.25">
      <c r="A28">
        <v>1.76</v>
      </c>
      <c r="B28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125</v>
      </c>
      <c r="O28" s="54">
        <f t="shared" si="11"/>
        <v>53.977272727272734</v>
      </c>
      <c r="P28" s="54">
        <f t="shared" si="12"/>
        <v>65.476190476190467</v>
      </c>
      <c r="Q28" s="54">
        <f t="shared" si="13"/>
        <v>59.523809523809518</v>
      </c>
      <c r="R28" s="54">
        <f t="shared" si="14"/>
        <v>71.02272727272728</v>
      </c>
      <c r="S28" s="55">
        <f t="shared" si="15"/>
        <v>-5.5465367965367847</v>
      </c>
      <c r="T28" s="55">
        <f t="shared" si="16"/>
        <v>-5.5465367965368131</v>
      </c>
      <c r="U28" t="s">
        <v>387</v>
      </c>
      <c r="V28" t="s">
        <v>239</v>
      </c>
      <c r="W28" t="s">
        <v>438</v>
      </c>
      <c r="X28" t="s">
        <v>476</v>
      </c>
      <c r="Y28" s="75" t="s">
        <v>478</v>
      </c>
    </row>
    <row r="29" spans="1:25" ht="15" x14ac:dyDescent="0.25">
      <c r="A29">
        <v>1.79</v>
      </c>
      <c r="B29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126</v>
      </c>
      <c r="O29" s="54">
        <f t="shared" si="11"/>
        <v>55.608938547486026</v>
      </c>
      <c r="P29" s="54">
        <f t="shared" si="12"/>
        <v>64.834951456310677</v>
      </c>
      <c r="Q29" s="54">
        <f t="shared" si="13"/>
        <v>61.165048543689323</v>
      </c>
      <c r="R29" s="54">
        <f t="shared" si="14"/>
        <v>70.391061452513966</v>
      </c>
      <c r="S29" s="55">
        <f t="shared" si="15"/>
        <v>-5.5561099962032969</v>
      </c>
      <c r="T29" s="55">
        <f t="shared" si="16"/>
        <v>-5.5561099962032898</v>
      </c>
      <c r="U29" t="s">
        <v>383</v>
      </c>
      <c r="V29" t="s">
        <v>252</v>
      </c>
      <c r="W29" t="s">
        <v>438</v>
      </c>
      <c r="X29" t="s">
        <v>476</v>
      </c>
      <c r="Y29" s="75" t="s">
        <v>478</v>
      </c>
    </row>
    <row r="30" spans="1:25" ht="15" x14ac:dyDescent="0.25">
      <c r="A30">
        <v>1.65</v>
      </c>
      <c r="B30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127</v>
      </c>
      <c r="O30" s="54">
        <f t="shared" si="11"/>
        <v>50.030303030303024</v>
      </c>
      <c r="P30" s="54">
        <f t="shared" si="12"/>
        <v>71.782608695652172</v>
      </c>
      <c r="Q30" s="54">
        <f t="shared" si="13"/>
        <v>55.217391304347835</v>
      </c>
      <c r="R30" s="54">
        <f t="shared" si="14"/>
        <v>76.969696969696969</v>
      </c>
      <c r="S30" s="55">
        <f t="shared" si="15"/>
        <v>-5.187088274044811</v>
      </c>
      <c r="T30" s="55">
        <f t="shared" si="16"/>
        <v>-5.1870882740447968</v>
      </c>
      <c r="U30" t="s">
        <v>258</v>
      </c>
      <c r="V30" t="s">
        <v>382</v>
      </c>
      <c r="W30" t="s">
        <v>438</v>
      </c>
      <c r="X30" t="s">
        <v>476</v>
      </c>
      <c r="Y30" s="75" t="s">
        <v>480</v>
      </c>
    </row>
    <row r="31" spans="1:25" ht="15" x14ac:dyDescent="0.25">
      <c r="A31">
        <v>1.3</v>
      </c>
      <c r="B31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128</v>
      </c>
      <c r="O31" s="54">
        <f t="shared" si="11"/>
        <v>29.53846153846154</v>
      </c>
      <c r="P31" s="54">
        <f t="shared" si="12"/>
        <v>92.640883977900558</v>
      </c>
      <c r="Q31" s="54">
        <f t="shared" si="13"/>
        <v>35.35911602209945</v>
      </c>
      <c r="R31" s="54">
        <f t="shared" si="14"/>
        <v>98.461538461538453</v>
      </c>
      <c r="S31" s="55">
        <f t="shared" si="15"/>
        <v>-5.8206544836379095</v>
      </c>
      <c r="T31" s="55">
        <f t="shared" si="16"/>
        <v>-5.8206544836378953</v>
      </c>
      <c r="U31" t="s">
        <v>225</v>
      </c>
      <c r="V31" t="s">
        <v>388</v>
      </c>
      <c r="W31" t="s">
        <v>230</v>
      </c>
      <c r="X31" t="s">
        <v>476</v>
      </c>
      <c r="Y31" s="75" t="s">
        <v>488</v>
      </c>
    </row>
    <row r="32" spans="1:25" ht="15" x14ac:dyDescent="0.25">
      <c r="A32">
        <v>1.43</v>
      </c>
      <c r="B3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129</v>
      </c>
      <c r="O32" s="54">
        <f t="shared" si="11"/>
        <v>38.790209790209794</v>
      </c>
      <c r="P32" s="54">
        <f t="shared" si="12"/>
        <v>84.363321799307954</v>
      </c>
      <c r="Q32" s="54">
        <f t="shared" si="13"/>
        <v>44.636678200692039</v>
      </c>
      <c r="R32" s="54">
        <f t="shared" si="14"/>
        <v>90.209790209790214</v>
      </c>
      <c r="S32" s="55">
        <f t="shared" si="15"/>
        <v>-5.8464684104822453</v>
      </c>
      <c r="T32" s="55">
        <f t="shared" si="16"/>
        <v>-5.8464684104822595</v>
      </c>
      <c r="U32" t="s">
        <v>261</v>
      </c>
      <c r="V32" t="s">
        <v>389</v>
      </c>
      <c r="W32" t="s">
        <v>230</v>
      </c>
      <c r="X32" t="s">
        <v>476</v>
      </c>
      <c r="Y32" s="75" t="s">
        <v>487</v>
      </c>
    </row>
    <row r="33" spans="1:25" ht="15" x14ac:dyDescent="0.25">
      <c r="A33">
        <v>1.6</v>
      </c>
      <c r="B33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130</v>
      </c>
      <c r="O33" s="54">
        <f t="shared" si="11"/>
        <v>48.75</v>
      </c>
      <c r="P33" s="54">
        <f t="shared" si="12"/>
        <v>77.58064516129032</v>
      </c>
      <c r="Q33" s="54">
        <f t="shared" si="13"/>
        <v>52.41935483870968</v>
      </c>
      <c r="R33" s="54">
        <f t="shared" si="14"/>
        <v>81.25</v>
      </c>
      <c r="S33" s="55">
        <f t="shared" si="15"/>
        <v>-3.6693548387096797</v>
      </c>
      <c r="T33" s="55">
        <f t="shared" si="16"/>
        <v>-3.6693548387096797</v>
      </c>
      <c r="U33" t="s">
        <v>240</v>
      </c>
      <c r="V33" t="s">
        <v>268</v>
      </c>
      <c r="W33" t="s">
        <v>230</v>
      </c>
      <c r="X33" t="s">
        <v>476</v>
      </c>
      <c r="Y33" s="75" t="s">
        <v>488</v>
      </c>
    </row>
    <row r="34" spans="1:25" ht="15" x14ac:dyDescent="0.25">
      <c r="A34">
        <v>1.82</v>
      </c>
      <c r="B34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131</v>
      </c>
      <c r="O34" s="54">
        <f t="shared" si="11"/>
        <v>59.021978021978022</v>
      </c>
      <c r="P34" s="54">
        <f t="shared" si="12"/>
        <v>68.019230769230774</v>
      </c>
      <c r="Q34" s="54">
        <f t="shared" si="13"/>
        <v>62.980769230769226</v>
      </c>
      <c r="R34" s="54">
        <f t="shared" si="14"/>
        <v>71.978021978021971</v>
      </c>
      <c r="S34" s="55">
        <f t="shared" si="15"/>
        <v>-3.9587912087912045</v>
      </c>
      <c r="T34" s="55">
        <f t="shared" si="16"/>
        <v>-3.9587912087911974</v>
      </c>
      <c r="U34" t="s">
        <v>390</v>
      </c>
      <c r="V34" t="s">
        <v>264</v>
      </c>
      <c r="W34" t="s">
        <v>230</v>
      </c>
      <c r="X34" t="s">
        <v>476</v>
      </c>
      <c r="Y34" s="75" t="s">
        <v>478</v>
      </c>
    </row>
    <row r="35" spans="1:25" ht="15" x14ac:dyDescent="0.25">
      <c r="A35">
        <v>1.71</v>
      </c>
      <c r="B35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132</v>
      </c>
      <c r="O35" s="54">
        <f t="shared" si="11"/>
        <v>54.807017543859644</v>
      </c>
      <c r="P35" s="54">
        <f t="shared" si="12"/>
        <v>73.333333333333329</v>
      </c>
      <c r="Q35" s="54">
        <f t="shared" si="13"/>
        <v>58.666666666666664</v>
      </c>
      <c r="R35" s="54">
        <f t="shared" si="14"/>
        <v>77.192982456140342</v>
      </c>
      <c r="S35" s="55">
        <f t="shared" si="15"/>
        <v>-3.8596491228070207</v>
      </c>
      <c r="T35" s="55">
        <f t="shared" si="16"/>
        <v>-3.8596491228070136</v>
      </c>
      <c r="U35" t="s">
        <v>269</v>
      </c>
      <c r="V35" t="s">
        <v>266</v>
      </c>
      <c r="W35" t="s">
        <v>230</v>
      </c>
      <c r="X35" t="s">
        <v>476</v>
      </c>
      <c r="Y35" s="75" t="s">
        <v>489</v>
      </c>
    </row>
    <row r="36" spans="1:25" ht="15" x14ac:dyDescent="0.25">
      <c r="A36">
        <v>1.7</v>
      </c>
      <c r="B36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133</v>
      </c>
      <c r="O36" s="54">
        <f t="shared" si="11"/>
        <v>54.764705882352942</v>
      </c>
      <c r="P36" s="54">
        <f t="shared" si="12"/>
        <v>73.625</v>
      </c>
      <c r="Q36" s="54">
        <f t="shared" si="13"/>
        <v>59.374999999999993</v>
      </c>
      <c r="R36" s="54">
        <f t="shared" si="14"/>
        <v>78.235294117647058</v>
      </c>
      <c r="S36" s="55">
        <f t="shared" si="15"/>
        <v>-4.6102941176470509</v>
      </c>
      <c r="T36" s="55">
        <f t="shared" si="16"/>
        <v>-4.610294117647058</v>
      </c>
      <c r="U36" t="s">
        <v>392</v>
      </c>
      <c r="V36" t="s">
        <v>243</v>
      </c>
      <c r="W36" t="s">
        <v>231</v>
      </c>
      <c r="X36" t="s">
        <v>476</v>
      </c>
      <c r="Y36" s="76" t="s">
        <v>487</v>
      </c>
    </row>
    <row r="37" spans="1:25" ht="15" x14ac:dyDescent="0.25">
      <c r="A37">
        <v>1.72</v>
      </c>
      <c r="B37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134</v>
      </c>
      <c r="O37" s="54">
        <f t="shared" si="11"/>
        <v>56.093023255813954</v>
      </c>
      <c r="P37" s="54">
        <f t="shared" si="12"/>
        <v>73.090909090909093</v>
      </c>
      <c r="Q37" s="54">
        <f t="shared" si="13"/>
        <v>60.909090909090907</v>
      </c>
      <c r="R37" s="54">
        <f t="shared" si="14"/>
        <v>77.906976744186053</v>
      </c>
      <c r="S37" s="55">
        <f t="shared" si="15"/>
        <v>-4.8160676532769529</v>
      </c>
      <c r="T37" s="55">
        <f t="shared" si="16"/>
        <v>-4.81606765327696</v>
      </c>
      <c r="U37" t="s">
        <v>232</v>
      </c>
      <c r="V37" t="s">
        <v>227</v>
      </c>
      <c r="W37" t="s">
        <v>231</v>
      </c>
      <c r="X37" t="s">
        <v>476</v>
      </c>
      <c r="Y37" s="75" t="s">
        <v>481</v>
      </c>
    </row>
    <row r="38" spans="1:25" ht="15" x14ac:dyDescent="0.25">
      <c r="A38">
        <v>1.74</v>
      </c>
      <c r="B38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135</v>
      </c>
      <c r="O38" s="54">
        <f t="shared" si="11"/>
        <v>57.413793103448278</v>
      </c>
      <c r="P38" s="54">
        <f t="shared" si="12"/>
        <v>72.788018433179715</v>
      </c>
      <c r="Q38" s="54">
        <f t="shared" si="13"/>
        <v>62.211981566820278</v>
      </c>
      <c r="R38" s="54">
        <f t="shared" si="14"/>
        <v>77.586206896551715</v>
      </c>
      <c r="S38" s="55">
        <f t="shared" si="15"/>
        <v>-4.798188463372</v>
      </c>
      <c r="T38" s="55">
        <f t="shared" si="16"/>
        <v>-4.798188463372</v>
      </c>
      <c r="U38" t="s">
        <v>273</v>
      </c>
      <c r="V38" t="s">
        <v>242</v>
      </c>
      <c r="W38" t="s">
        <v>231</v>
      </c>
      <c r="X38" t="s">
        <v>476</v>
      </c>
      <c r="Y38" s="75" t="s">
        <v>479</v>
      </c>
    </row>
    <row r="39" spans="1:25" ht="15" x14ac:dyDescent="0.25">
      <c r="A39">
        <v>1.55</v>
      </c>
      <c r="B39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136</v>
      </c>
      <c r="O39" s="54">
        <f t="shared" si="11"/>
        <v>48.258064516129039</v>
      </c>
      <c r="P39" s="54">
        <f t="shared" si="12"/>
        <v>83.081712062256798</v>
      </c>
      <c r="Q39" s="54">
        <f t="shared" si="13"/>
        <v>52.918287937743195</v>
      </c>
      <c r="R39" s="54">
        <f t="shared" si="14"/>
        <v>87.741935483870961</v>
      </c>
      <c r="S39" s="55">
        <f t="shared" si="15"/>
        <v>-4.6602234216141554</v>
      </c>
      <c r="T39" s="55">
        <f t="shared" si="16"/>
        <v>-4.6602234216141625</v>
      </c>
      <c r="U39" t="s">
        <v>68</v>
      </c>
      <c r="V39" t="s">
        <v>72</v>
      </c>
      <c r="W39" t="s">
        <v>443</v>
      </c>
      <c r="X39" t="s">
        <v>476</v>
      </c>
      <c r="Y39" s="75" t="s">
        <v>483</v>
      </c>
    </row>
    <row r="40" spans="1:25" ht="15" x14ac:dyDescent="0.25">
      <c r="A40">
        <v>2.2000000000000002</v>
      </c>
      <c r="B40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137</v>
      </c>
      <c r="O40" s="54">
        <f t="shared" si="11"/>
        <v>74.727272727272734</v>
      </c>
      <c r="P40" s="54">
        <f t="shared" si="12"/>
        <v>58.264367816091948</v>
      </c>
      <c r="Q40" s="54">
        <f t="shared" si="13"/>
        <v>78.735632183908038</v>
      </c>
      <c r="R40" s="54">
        <f t="shared" si="14"/>
        <v>62.272727272727273</v>
      </c>
      <c r="S40" s="55">
        <f t="shared" si="15"/>
        <v>-4.0083594566353042</v>
      </c>
      <c r="T40" s="55">
        <f t="shared" si="16"/>
        <v>-4.0083594566353256</v>
      </c>
      <c r="U40" t="s">
        <v>78</v>
      </c>
      <c r="V40" t="s">
        <v>74</v>
      </c>
      <c r="W40" t="s">
        <v>443</v>
      </c>
      <c r="X40" t="s">
        <v>476</v>
      </c>
      <c r="Y40" s="75" t="s">
        <v>479</v>
      </c>
    </row>
    <row r="41" spans="1:25" ht="15" x14ac:dyDescent="0.25">
      <c r="A41">
        <v>1.63</v>
      </c>
      <c r="B41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138</v>
      </c>
      <c r="O41" s="54">
        <f t="shared" si="11"/>
        <v>53.337423312883438</v>
      </c>
      <c r="P41" s="54">
        <f t="shared" si="12"/>
        <v>80.5</v>
      </c>
      <c r="Q41" s="54">
        <f t="shared" si="13"/>
        <v>57.5</v>
      </c>
      <c r="R41" s="54">
        <f t="shared" si="14"/>
        <v>84.662576687116569</v>
      </c>
      <c r="S41" s="55">
        <f t="shared" si="15"/>
        <v>-4.1625766871165624</v>
      </c>
      <c r="T41" s="55">
        <f t="shared" si="16"/>
        <v>-4.1625766871165695</v>
      </c>
      <c r="U41" t="s">
        <v>138</v>
      </c>
      <c r="V41" t="s">
        <v>136</v>
      </c>
      <c r="W41" t="s">
        <v>443</v>
      </c>
      <c r="X41" t="s">
        <v>476</v>
      </c>
      <c r="Y41" s="75" t="s">
        <v>484</v>
      </c>
    </row>
    <row r="42" spans="1:25" ht="15" x14ac:dyDescent="0.25">
      <c r="A42">
        <v>2.44</v>
      </c>
      <c r="B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139</v>
      </c>
      <c r="O42" s="54">
        <f t="shared" si="11"/>
        <v>82.032786885245898</v>
      </c>
      <c r="P42" s="54">
        <f t="shared" si="12"/>
        <v>52.664596273291934</v>
      </c>
      <c r="Q42" s="54">
        <f t="shared" si="13"/>
        <v>86.335403726708066</v>
      </c>
      <c r="R42" s="54">
        <f t="shared" si="14"/>
        <v>56.967213114754102</v>
      </c>
      <c r="S42" s="55">
        <f t="shared" si="15"/>
        <v>-4.3026168414621679</v>
      </c>
      <c r="T42" s="55">
        <f t="shared" si="16"/>
        <v>-4.3026168414621679</v>
      </c>
      <c r="U42" t="s">
        <v>69</v>
      </c>
      <c r="V42" t="s">
        <v>71</v>
      </c>
      <c r="W42" t="s">
        <v>443</v>
      </c>
      <c r="X42" t="s">
        <v>476</v>
      </c>
      <c r="Y42" s="76" t="s">
        <v>482</v>
      </c>
    </row>
    <row r="43" spans="1:25" ht="15" x14ac:dyDescent="0.25">
      <c r="A43">
        <v>2.13</v>
      </c>
      <c r="B43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140</v>
      </c>
      <c r="O43" s="54">
        <f t="shared" si="11"/>
        <v>74.272300469483568</v>
      </c>
      <c r="P43" s="54">
        <f t="shared" si="12"/>
        <v>60.903954802259896</v>
      </c>
      <c r="Q43" s="54">
        <f t="shared" si="13"/>
        <v>79.096045197740111</v>
      </c>
      <c r="R43" s="54">
        <f t="shared" si="14"/>
        <v>65.727699530516432</v>
      </c>
      <c r="S43" s="55">
        <f t="shared" si="15"/>
        <v>-4.8237447282565427</v>
      </c>
      <c r="T43" s="55">
        <f t="shared" si="16"/>
        <v>-4.8237447282565356</v>
      </c>
      <c r="U43" t="s">
        <v>132</v>
      </c>
      <c r="V43" t="s">
        <v>36</v>
      </c>
      <c r="W43" t="s">
        <v>433</v>
      </c>
      <c r="X43" t="s">
        <v>476</v>
      </c>
      <c r="Y43" s="76" t="s">
        <v>479</v>
      </c>
    </row>
    <row r="44" spans="1:25" ht="15" x14ac:dyDescent="0.25">
      <c r="A44">
        <v>2.42</v>
      </c>
      <c r="B44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141</v>
      </c>
      <c r="O44" s="54">
        <f t="shared" si="11"/>
        <v>82.735537190082638</v>
      </c>
      <c r="P44" s="54">
        <f t="shared" si="12"/>
        <v>53.422360248447212</v>
      </c>
      <c r="Q44" s="54">
        <f t="shared" si="13"/>
        <v>87.577639751552795</v>
      </c>
      <c r="R44" s="54">
        <f t="shared" si="14"/>
        <v>58.264462809917354</v>
      </c>
      <c r="S44" s="55">
        <f t="shared" si="15"/>
        <v>-4.8421025614701563</v>
      </c>
      <c r="T44" s="55">
        <f t="shared" si="16"/>
        <v>-4.8421025614701421</v>
      </c>
      <c r="U44" t="s">
        <v>45</v>
      </c>
      <c r="V44" t="s">
        <v>76</v>
      </c>
      <c r="W44" t="s">
        <v>433</v>
      </c>
      <c r="X44" t="s">
        <v>476</v>
      </c>
      <c r="Y44" s="75" t="s">
        <v>483</v>
      </c>
    </row>
    <row r="45" spans="1:25" ht="15" x14ac:dyDescent="0.25">
      <c r="A45">
        <v>2.27</v>
      </c>
      <c r="B45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142</v>
      </c>
      <c r="O45" s="54">
        <f t="shared" si="11"/>
        <v>79.444933920704827</v>
      </c>
      <c r="P45" s="54">
        <f t="shared" si="12"/>
        <v>57.476190476190474</v>
      </c>
      <c r="Q45" s="54">
        <f t="shared" si="13"/>
        <v>84.523809523809518</v>
      </c>
      <c r="R45" s="54">
        <f t="shared" si="14"/>
        <v>62.555066079295152</v>
      </c>
      <c r="S45" s="55">
        <f t="shared" si="15"/>
        <v>-5.0788756031046915</v>
      </c>
      <c r="T45" s="55">
        <f t="shared" si="16"/>
        <v>-5.0788756031046773</v>
      </c>
      <c r="U45" t="s">
        <v>80</v>
      </c>
      <c r="V45" t="s">
        <v>85</v>
      </c>
      <c r="W45" t="s">
        <v>433</v>
      </c>
      <c r="X45" t="s">
        <v>476</v>
      </c>
      <c r="Y45" s="75" t="s">
        <v>483</v>
      </c>
    </row>
    <row r="46" spans="1:25" ht="15" x14ac:dyDescent="0.25">
      <c r="A46">
        <v>2.12</v>
      </c>
      <c r="B46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143</v>
      </c>
      <c r="O46" s="54">
        <f t="shared" si="11"/>
        <v>75.547169811320757</v>
      </c>
      <c r="P46" s="54">
        <f t="shared" si="12"/>
        <v>62.662921348314605</v>
      </c>
      <c r="Q46" s="54">
        <f t="shared" si="13"/>
        <v>80.337078651685403</v>
      </c>
      <c r="R46" s="54">
        <f t="shared" si="14"/>
        <v>67.452830188679243</v>
      </c>
      <c r="S46" s="55">
        <f t="shared" si="15"/>
        <v>-4.7899088403646459</v>
      </c>
      <c r="T46" s="55">
        <f t="shared" si="16"/>
        <v>-4.7899088403646388</v>
      </c>
      <c r="U46" t="s">
        <v>49</v>
      </c>
      <c r="V46" t="s">
        <v>208</v>
      </c>
      <c r="W46" t="s">
        <v>433</v>
      </c>
      <c r="X46" t="s">
        <v>476</v>
      </c>
      <c r="Y46" s="75" t="s">
        <v>482</v>
      </c>
    </row>
    <row r="47" spans="1:25" ht="15" x14ac:dyDescent="0.25">
      <c r="A47">
        <v>2.21</v>
      </c>
      <c r="B47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144</v>
      </c>
      <c r="O47" s="54">
        <f t="shared" si="11"/>
        <v>78.841628959276022</v>
      </c>
      <c r="P47" s="54">
        <f t="shared" si="12"/>
        <v>60.279069767441868</v>
      </c>
      <c r="Q47" s="54">
        <f t="shared" si="13"/>
        <v>83.720930232558146</v>
      </c>
      <c r="R47" s="54">
        <f t="shared" si="14"/>
        <v>65.158371040723978</v>
      </c>
      <c r="S47" s="55">
        <f t="shared" si="15"/>
        <v>-4.8793012732821239</v>
      </c>
      <c r="T47" s="55">
        <f t="shared" si="16"/>
        <v>-4.8793012732821097</v>
      </c>
      <c r="U47" t="s">
        <v>42</v>
      </c>
      <c r="V47" t="s">
        <v>139</v>
      </c>
      <c r="W47" t="s">
        <v>433</v>
      </c>
      <c r="X47" t="s">
        <v>476</v>
      </c>
      <c r="Y47" s="75" t="s">
        <v>483</v>
      </c>
    </row>
    <row r="48" spans="1:25" ht="15" x14ac:dyDescent="0.25">
      <c r="A48">
        <v>2.46</v>
      </c>
      <c r="B48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145</v>
      </c>
      <c r="O48" s="54">
        <f t="shared" si="11"/>
        <v>86.056910569105682</v>
      </c>
      <c r="P48" s="54">
        <f t="shared" si="12"/>
        <v>53.805031446540887</v>
      </c>
      <c r="Q48" s="54">
        <f t="shared" si="13"/>
        <v>91.19496855345912</v>
      </c>
      <c r="R48" s="54">
        <f t="shared" si="14"/>
        <v>58.943089430894311</v>
      </c>
      <c r="S48" s="55">
        <f t="shared" si="15"/>
        <v>-5.1380579843534377</v>
      </c>
      <c r="T48" s="55">
        <f t="shared" si="16"/>
        <v>-5.1380579843534235</v>
      </c>
      <c r="U48" t="s">
        <v>44</v>
      </c>
      <c r="V48" t="s">
        <v>86</v>
      </c>
      <c r="W48" t="s">
        <v>433</v>
      </c>
      <c r="X48" t="s">
        <v>476</v>
      </c>
      <c r="Y48" s="75" t="s">
        <v>489</v>
      </c>
    </row>
    <row r="49" spans="1:25" ht="15" x14ac:dyDescent="0.25">
      <c r="A49">
        <v>2.35</v>
      </c>
      <c r="B49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146</v>
      </c>
      <c r="O49" s="54">
        <f t="shared" si="11"/>
        <v>83.872340425531931</v>
      </c>
      <c r="P49" s="54">
        <f t="shared" si="12"/>
        <v>57.515151515151501</v>
      </c>
      <c r="Q49" s="54">
        <f t="shared" si="13"/>
        <v>88.484848484848484</v>
      </c>
      <c r="R49" s="54">
        <f t="shared" si="14"/>
        <v>62.127659574468083</v>
      </c>
      <c r="S49" s="55">
        <f t="shared" si="15"/>
        <v>-4.6125080593165535</v>
      </c>
      <c r="T49" s="55">
        <f t="shared" si="16"/>
        <v>-4.6125080593165819</v>
      </c>
      <c r="U49" t="s">
        <v>77</v>
      </c>
      <c r="V49" t="s">
        <v>48</v>
      </c>
      <c r="W49" t="s">
        <v>433</v>
      </c>
      <c r="X49" t="s">
        <v>476</v>
      </c>
      <c r="Y49" s="76" t="s">
        <v>482</v>
      </c>
    </row>
    <row r="50" spans="1:25" ht="15" x14ac:dyDescent="0.25">
      <c r="A50">
        <v>2.13</v>
      </c>
      <c r="B50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147</v>
      </c>
      <c r="O50" s="54">
        <f t="shared" si="11"/>
        <v>77.98591549295773</v>
      </c>
      <c r="P50" s="54">
        <f t="shared" si="12"/>
        <v>63.949152542372879</v>
      </c>
      <c r="Q50" s="54">
        <f t="shared" si="13"/>
        <v>83.050847457627114</v>
      </c>
      <c r="R50" s="54">
        <f t="shared" si="14"/>
        <v>69.014084507042256</v>
      </c>
      <c r="S50" s="55">
        <f t="shared" si="15"/>
        <v>-5.064931964669384</v>
      </c>
      <c r="T50" s="55">
        <f t="shared" si="16"/>
        <v>-5.0649319646693769</v>
      </c>
      <c r="U50" t="s">
        <v>87</v>
      </c>
      <c r="V50" t="s">
        <v>47</v>
      </c>
      <c r="W50" t="s">
        <v>433</v>
      </c>
      <c r="X50" t="s">
        <v>476</v>
      </c>
      <c r="Y50" s="75" t="s">
        <v>487</v>
      </c>
    </row>
    <row r="51" spans="1:25" ht="15" x14ac:dyDescent="0.25">
      <c r="A51">
        <v>2.25</v>
      </c>
      <c r="B51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148</v>
      </c>
      <c r="O51" s="54">
        <f t="shared" si="11"/>
        <v>82.222222222222214</v>
      </c>
      <c r="P51" s="54">
        <f t="shared" si="12"/>
        <v>60.941176470588232</v>
      </c>
      <c r="Q51" s="54">
        <f t="shared" si="13"/>
        <v>87.058823529411768</v>
      </c>
      <c r="R51" s="54">
        <f t="shared" si="14"/>
        <v>65.777777777777771</v>
      </c>
      <c r="S51" s="55">
        <f t="shared" si="15"/>
        <v>-4.8366013071895537</v>
      </c>
      <c r="T51" s="55">
        <f t="shared" si="16"/>
        <v>-4.8366013071895395</v>
      </c>
      <c r="U51" t="s">
        <v>279</v>
      </c>
      <c r="V51" t="s">
        <v>46</v>
      </c>
      <c r="W51" t="s">
        <v>433</v>
      </c>
      <c r="X51" t="s">
        <v>476</v>
      </c>
      <c r="Y51" s="75" t="s">
        <v>484</v>
      </c>
    </row>
    <row r="52" spans="1:25" ht="15" x14ac:dyDescent="0.25">
      <c r="A52">
        <v>2.23</v>
      </c>
      <c r="B5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149</v>
      </c>
      <c r="O52" s="54">
        <f t="shared" si="11"/>
        <v>82.183856502242151</v>
      </c>
      <c r="P52" s="54">
        <f t="shared" si="12"/>
        <v>61.35294117647058</v>
      </c>
      <c r="Q52" s="54">
        <f t="shared" si="13"/>
        <v>87.64705882352942</v>
      </c>
      <c r="R52" s="54">
        <f t="shared" si="14"/>
        <v>66.816143497757849</v>
      </c>
      <c r="S52" s="55">
        <f t="shared" si="15"/>
        <v>-5.4632023212872696</v>
      </c>
      <c r="T52" s="55">
        <f t="shared" si="16"/>
        <v>-5.4632023212872696</v>
      </c>
      <c r="U52" t="s">
        <v>81</v>
      </c>
      <c r="V52" t="s">
        <v>82</v>
      </c>
      <c r="W52" t="s">
        <v>433</v>
      </c>
      <c r="X52" t="s">
        <v>476</v>
      </c>
      <c r="Y52" s="75" t="s">
        <v>490</v>
      </c>
    </row>
    <row r="53" spans="1:25" ht="15" x14ac:dyDescent="0.25">
      <c r="A53">
        <v>1.95</v>
      </c>
      <c r="B53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150</v>
      </c>
      <c r="O53" s="54">
        <f t="shared" si="11"/>
        <v>73.07692307692308</v>
      </c>
      <c r="P53" s="54">
        <f t="shared" si="12"/>
        <v>71.05263157894737</v>
      </c>
      <c r="Q53" s="54">
        <f t="shared" si="13"/>
        <v>78.94736842105263</v>
      </c>
      <c r="R53" s="54">
        <f t="shared" si="14"/>
        <v>76.923076923076934</v>
      </c>
      <c r="S53" s="55">
        <f t="shared" si="15"/>
        <v>-5.8704453441295499</v>
      </c>
      <c r="T53" s="55">
        <f t="shared" si="16"/>
        <v>-5.8704453441295641</v>
      </c>
      <c r="U53" t="s">
        <v>282</v>
      </c>
      <c r="V53" t="s">
        <v>83</v>
      </c>
      <c r="W53" t="s">
        <v>444</v>
      </c>
      <c r="X53" t="s">
        <v>476</v>
      </c>
      <c r="Y53" s="75" t="s">
        <v>491</v>
      </c>
    </row>
    <row r="54" spans="1:25" ht="15" x14ac:dyDescent="0.25">
      <c r="A54">
        <v>2.2000000000000002</v>
      </c>
      <c r="B54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151</v>
      </c>
      <c r="O54" s="54">
        <f t="shared" si="11"/>
        <v>82.363636363636388</v>
      </c>
      <c r="P54" s="54">
        <f t="shared" si="12"/>
        <v>62.17647058823529</v>
      </c>
      <c r="Q54" s="54">
        <f t="shared" si="13"/>
        <v>88.82352941176471</v>
      </c>
      <c r="R54" s="54">
        <f t="shared" si="14"/>
        <v>68.63636363636364</v>
      </c>
      <c r="S54" s="55">
        <f t="shared" si="15"/>
        <v>-6.4598930481283219</v>
      </c>
      <c r="T54" s="55">
        <f t="shared" si="16"/>
        <v>-6.4598930481283503</v>
      </c>
      <c r="U54" t="s">
        <v>284</v>
      </c>
      <c r="V54" t="s">
        <v>294</v>
      </c>
      <c r="W54" t="s">
        <v>444</v>
      </c>
      <c r="X54" t="s">
        <v>476</v>
      </c>
      <c r="Y54" s="75" t="s">
        <v>483</v>
      </c>
    </row>
    <row r="55" spans="1:25" ht="15" x14ac:dyDescent="0.25">
      <c r="A55">
        <v>2.09</v>
      </c>
      <c r="B55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152</v>
      </c>
      <c r="O55" s="54">
        <f t="shared" si="11"/>
        <v>79.272727272727252</v>
      </c>
      <c r="P55" s="54">
        <f t="shared" si="12"/>
        <v>66.124293785310741</v>
      </c>
      <c r="Q55" s="54">
        <f t="shared" si="13"/>
        <v>85.875706214689274</v>
      </c>
      <c r="R55" s="54">
        <f t="shared" si="14"/>
        <v>72.727272727272734</v>
      </c>
      <c r="S55" s="55">
        <f t="shared" si="15"/>
        <v>-6.6029789419620215</v>
      </c>
      <c r="T55" s="55">
        <f t="shared" si="16"/>
        <v>-6.6029789419619931</v>
      </c>
      <c r="U55" t="s">
        <v>43</v>
      </c>
      <c r="V55" t="s">
        <v>451</v>
      </c>
      <c r="W55" t="s">
        <v>444</v>
      </c>
      <c r="X55" t="s">
        <v>476</v>
      </c>
      <c r="Y55" s="75" t="s">
        <v>491</v>
      </c>
    </row>
    <row r="56" spans="1:25" ht="15" x14ac:dyDescent="0.25">
      <c r="A56">
        <v>2.02</v>
      </c>
      <c r="B56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153</v>
      </c>
      <c r="O56" s="54">
        <f t="shared" si="11"/>
        <v>77.257425742574256</v>
      </c>
      <c r="P56" s="54">
        <f t="shared" si="12"/>
        <v>69.847826086956545</v>
      </c>
      <c r="Q56" s="54">
        <f t="shared" si="13"/>
        <v>83.15217391304347</v>
      </c>
      <c r="R56" s="54">
        <f t="shared" si="14"/>
        <v>75.742574257425744</v>
      </c>
      <c r="S56" s="55">
        <f t="shared" si="15"/>
        <v>-5.8947481704692137</v>
      </c>
      <c r="T56" s="55">
        <f t="shared" si="16"/>
        <v>-5.8947481704691995</v>
      </c>
      <c r="U56" t="s">
        <v>467</v>
      </c>
      <c r="V56" t="s">
        <v>280</v>
      </c>
      <c r="W56" t="s">
        <v>444</v>
      </c>
      <c r="X56" t="s">
        <v>476</v>
      </c>
      <c r="Y56" s="75" t="s">
        <v>481</v>
      </c>
    </row>
    <row r="57" spans="1:25" ht="15" x14ac:dyDescent="0.25">
      <c r="A57">
        <v>2.31</v>
      </c>
      <c r="B57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154</v>
      </c>
      <c r="O57" s="54">
        <f t="shared" si="11"/>
        <v>87.333333333333343</v>
      </c>
      <c r="P57" s="54">
        <f t="shared" si="12"/>
        <v>60.097560975609738</v>
      </c>
      <c r="Q57" s="54">
        <f t="shared" si="13"/>
        <v>93.902439024390247</v>
      </c>
      <c r="R57" s="54">
        <f t="shared" si="14"/>
        <v>66.666666666666671</v>
      </c>
      <c r="S57" s="55">
        <f t="shared" si="15"/>
        <v>-6.5691056910569046</v>
      </c>
      <c r="T57" s="55">
        <f t="shared" si="16"/>
        <v>-6.569105691056933</v>
      </c>
      <c r="U57" t="s">
        <v>291</v>
      </c>
      <c r="V57" t="s">
        <v>293</v>
      </c>
      <c r="W57" t="s">
        <v>444</v>
      </c>
      <c r="X57" t="s">
        <v>476</v>
      </c>
      <c r="Y57" s="76" t="s">
        <v>482</v>
      </c>
    </row>
    <row r="58" spans="1:25" ht="15" x14ac:dyDescent="0.25">
      <c r="A58">
        <v>2.1800000000000002</v>
      </c>
      <c r="B58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155</v>
      </c>
      <c r="O58" s="54">
        <f t="shared" si="11"/>
        <v>83.899082568807344</v>
      </c>
      <c r="P58" s="54">
        <f t="shared" si="12"/>
        <v>64.356725146198841</v>
      </c>
      <c r="Q58" s="54">
        <f t="shared" si="13"/>
        <v>90.643274853801159</v>
      </c>
      <c r="R58" s="54">
        <f t="shared" si="14"/>
        <v>71.100917431192656</v>
      </c>
      <c r="S58" s="55">
        <f t="shared" si="15"/>
        <v>-6.7441922849938152</v>
      </c>
      <c r="T58" s="55">
        <f t="shared" si="16"/>
        <v>-6.7441922849938152</v>
      </c>
      <c r="U58" t="s">
        <v>286</v>
      </c>
      <c r="V58" t="s">
        <v>289</v>
      </c>
      <c r="W58" t="s">
        <v>444</v>
      </c>
      <c r="X58" t="s">
        <v>476</v>
      </c>
      <c r="Y58" s="75" t="s">
        <v>483</v>
      </c>
    </row>
    <row r="59" spans="1:25" ht="15" x14ac:dyDescent="0.25">
      <c r="A59">
        <v>1.93</v>
      </c>
      <c r="B59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156</v>
      </c>
      <c r="O59" s="54">
        <f t="shared" si="11"/>
        <v>75.170984455958546</v>
      </c>
      <c r="P59" s="54">
        <f t="shared" si="12"/>
        <v>74.75</v>
      </c>
      <c r="Q59" s="54">
        <f t="shared" si="13"/>
        <v>81.25</v>
      </c>
      <c r="R59" s="54">
        <f t="shared" si="14"/>
        <v>80.829015544041454</v>
      </c>
      <c r="S59" s="55">
        <f t="shared" si="15"/>
        <v>-6.0790155440414537</v>
      </c>
      <c r="T59" s="55">
        <f t="shared" si="16"/>
        <v>-6.0790155440414537</v>
      </c>
      <c r="U59" t="s">
        <v>283</v>
      </c>
      <c r="V59" t="s">
        <v>466</v>
      </c>
      <c r="W59" t="s">
        <v>444</v>
      </c>
      <c r="X59" t="s">
        <v>476</v>
      </c>
      <c r="Y59" s="75" t="s">
        <v>482</v>
      </c>
    </row>
    <row r="60" spans="1:25" ht="15" x14ac:dyDescent="0.25">
      <c r="A60">
        <v>1.76</v>
      </c>
      <c r="B60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157</v>
      </c>
      <c r="O60" s="54">
        <f t="shared" si="11"/>
        <v>67.795454545454547</v>
      </c>
      <c r="P60" s="54">
        <f t="shared" si="12"/>
        <v>82.592417061611371</v>
      </c>
      <c r="Q60" s="54">
        <f t="shared" si="13"/>
        <v>74.407582938388629</v>
      </c>
      <c r="R60" s="54">
        <f t="shared" si="14"/>
        <v>89.204545454545467</v>
      </c>
      <c r="S60" s="55">
        <f t="shared" si="15"/>
        <v>-6.6121283929340819</v>
      </c>
      <c r="T60" s="55">
        <f t="shared" si="16"/>
        <v>-6.6121283929340962</v>
      </c>
      <c r="U60" t="s">
        <v>295</v>
      </c>
      <c r="V60" t="s">
        <v>84</v>
      </c>
      <c r="W60" t="s">
        <v>444</v>
      </c>
      <c r="X60" t="s">
        <v>476</v>
      </c>
      <c r="Y60" s="75" t="s">
        <v>483</v>
      </c>
    </row>
    <row r="61" spans="1:25" ht="15" x14ac:dyDescent="0.25">
      <c r="A61">
        <v>2.0099999999999998</v>
      </c>
      <c r="B61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158</v>
      </c>
      <c r="O61" s="54">
        <f t="shared" si="11"/>
        <v>79.393034825870643</v>
      </c>
      <c r="P61" s="54">
        <f t="shared" si="12"/>
        <v>72.594594594594597</v>
      </c>
      <c r="Q61" s="54">
        <f t="shared" si="13"/>
        <v>85.405405405405389</v>
      </c>
      <c r="R61" s="54">
        <f t="shared" si="14"/>
        <v>78.606965174129357</v>
      </c>
      <c r="S61" s="55">
        <f t="shared" si="15"/>
        <v>-6.0123705795347462</v>
      </c>
      <c r="T61" s="55">
        <f t="shared" si="16"/>
        <v>-6.0123705795347604</v>
      </c>
      <c r="U61" t="s">
        <v>292</v>
      </c>
      <c r="V61" t="s">
        <v>288</v>
      </c>
      <c r="W61" t="s">
        <v>444</v>
      </c>
      <c r="X61" t="s">
        <v>476</v>
      </c>
      <c r="Y61" s="75" t="s">
        <v>492</v>
      </c>
    </row>
    <row r="62" spans="1:25" ht="15" x14ac:dyDescent="0.25">
      <c r="A62">
        <v>2.06</v>
      </c>
      <c r="B6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159</v>
      </c>
      <c r="O62" s="54">
        <f t="shared" si="11"/>
        <v>81.815533980582529</v>
      </c>
      <c r="P62" s="54">
        <f t="shared" si="12"/>
        <v>70.173184357541899</v>
      </c>
      <c r="Q62" s="54">
        <f t="shared" si="13"/>
        <v>88.826815642458101</v>
      </c>
      <c r="R62" s="54">
        <f t="shared" si="14"/>
        <v>77.184466019417471</v>
      </c>
      <c r="S62" s="55">
        <f t="shared" si="15"/>
        <v>-7.0112816618755716</v>
      </c>
      <c r="T62" s="55">
        <f t="shared" si="16"/>
        <v>-7.0112816618755716</v>
      </c>
      <c r="U62" t="s">
        <v>458</v>
      </c>
      <c r="V62" t="s">
        <v>281</v>
      </c>
      <c r="W62" t="s">
        <v>444</v>
      </c>
      <c r="X62" t="s">
        <v>476</v>
      </c>
      <c r="Y62" s="76" t="s">
        <v>482</v>
      </c>
    </row>
    <row r="63" spans="1:25" ht="15" x14ac:dyDescent="0.25">
      <c r="A63">
        <v>1.84</v>
      </c>
      <c r="B63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160</v>
      </c>
      <c r="O63" s="54">
        <f t="shared" si="11"/>
        <v>73.043478260869577</v>
      </c>
      <c r="P63" s="54">
        <f t="shared" si="12"/>
        <v>80.792079207920793</v>
      </c>
      <c r="Q63" s="54">
        <f t="shared" si="13"/>
        <v>79.207920792079207</v>
      </c>
      <c r="R63" s="54">
        <f t="shared" si="14"/>
        <v>86.956521739130437</v>
      </c>
      <c r="S63" s="55">
        <f t="shared" si="15"/>
        <v>-6.1644425312096303</v>
      </c>
      <c r="T63" s="55">
        <f t="shared" si="16"/>
        <v>-6.1644425312096445</v>
      </c>
      <c r="U63" t="s">
        <v>285</v>
      </c>
      <c r="V63" t="s">
        <v>455</v>
      </c>
      <c r="W63" t="s">
        <v>444</v>
      </c>
      <c r="X63" t="s">
        <v>476</v>
      </c>
      <c r="Y63" s="75" t="s">
        <v>493</v>
      </c>
    </row>
    <row r="64" spans="1:25" ht="15" x14ac:dyDescent="0.25">
      <c r="A64">
        <v>2.08</v>
      </c>
      <c r="B64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161</v>
      </c>
      <c r="O64" s="54">
        <f t="shared" si="11"/>
        <v>83.59615384615384</v>
      </c>
      <c r="P64" s="54">
        <f t="shared" si="12"/>
        <v>70.550561797752806</v>
      </c>
      <c r="Q64" s="54">
        <f t="shared" si="13"/>
        <v>90.449438202247194</v>
      </c>
      <c r="R64" s="54">
        <f t="shared" si="14"/>
        <v>77.403846153846146</v>
      </c>
      <c r="S64" s="55">
        <f t="shared" si="15"/>
        <v>-6.8532843560933543</v>
      </c>
      <c r="T64" s="55">
        <f t="shared" si="16"/>
        <v>-6.8532843560933401</v>
      </c>
      <c r="U64" t="s">
        <v>287</v>
      </c>
      <c r="V64" t="s">
        <v>290</v>
      </c>
      <c r="W64" t="s">
        <v>444</v>
      </c>
      <c r="X64" t="s">
        <v>476</v>
      </c>
      <c r="Y64" s="75" t="s">
        <v>483</v>
      </c>
    </row>
    <row r="65" spans="1:25" ht="15" x14ac:dyDescent="0.25">
      <c r="A65">
        <v>1.86</v>
      </c>
      <c r="B65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162</v>
      </c>
      <c r="O65" s="54">
        <f t="shared" si="11"/>
        <v>74.903225806451601</v>
      </c>
      <c r="P65" s="54">
        <f t="shared" si="12"/>
        <v>80.5929648241206</v>
      </c>
      <c r="Q65" s="54">
        <f t="shared" si="13"/>
        <v>81.407035175879386</v>
      </c>
      <c r="R65" s="54">
        <f t="shared" si="14"/>
        <v>87.096774193548384</v>
      </c>
      <c r="S65" s="55">
        <f t="shared" si="15"/>
        <v>-6.5038093694277848</v>
      </c>
      <c r="T65" s="55">
        <f t="shared" si="16"/>
        <v>-6.5038093694277848</v>
      </c>
      <c r="U65" t="s">
        <v>459</v>
      </c>
      <c r="V65" t="s">
        <v>463</v>
      </c>
      <c r="W65" t="s">
        <v>439</v>
      </c>
      <c r="X65" t="s">
        <v>476</v>
      </c>
      <c r="Y65" s="75" t="s">
        <v>478</v>
      </c>
    </row>
    <row r="66" spans="1:25" ht="15" x14ac:dyDescent="0.25">
      <c r="A66">
        <v>2.08</v>
      </c>
      <c r="B66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163</v>
      </c>
      <c r="O66" s="54">
        <f t="shared" si="11"/>
        <v>84.634615384615387</v>
      </c>
      <c r="P66" s="54">
        <f t="shared" si="12"/>
        <v>71.426966292134836</v>
      </c>
      <c r="Q66" s="54">
        <f t="shared" si="13"/>
        <v>91.573033707865179</v>
      </c>
      <c r="R66" s="54">
        <f t="shared" si="14"/>
        <v>78.365384615384613</v>
      </c>
      <c r="S66" s="55">
        <f t="shared" si="15"/>
        <v>-6.9384183232497918</v>
      </c>
      <c r="T66" s="55">
        <f t="shared" si="16"/>
        <v>-6.9384183232497776</v>
      </c>
      <c r="U66" t="s">
        <v>296</v>
      </c>
      <c r="V66" t="s">
        <v>464</v>
      </c>
      <c r="W66" t="s">
        <v>439</v>
      </c>
      <c r="X66" t="s">
        <v>476</v>
      </c>
      <c r="Y66" s="75" t="s">
        <v>479</v>
      </c>
    </row>
    <row r="67" spans="1:25" ht="15" x14ac:dyDescent="0.25">
      <c r="A67">
        <v>1.76</v>
      </c>
      <c r="B67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164</v>
      </c>
      <c r="O67" s="54">
        <f t="shared" si="11"/>
        <v>70.818181818181813</v>
      </c>
      <c r="P67" s="54">
        <f t="shared" si="12"/>
        <v>86.274881516587655</v>
      </c>
      <c r="Q67" s="54">
        <f t="shared" si="13"/>
        <v>77.725118483412331</v>
      </c>
      <c r="R67" s="54">
        <f t="shared" si="14"/>
        <v>93.181818181818187</v>
      </c>
      <c r="S67" s="55">
        <f t="shared" si="15"/>
        <v>-6.9069366652305177</v>
      </c>
      <c r="T67" s="55">
        <f t="shared" si="16"/>
        <v>-6.906936665230532</v>
      </c>
      <c r="U67" t="s">
        <v>461</v>
      </c>
      <c r="V67" t="s">
        <v>457</v>
      </c>
      <c r="W67" t="s">
        <v>439</v>
      </c>
      <c r="X67" t="s">
        <v>476</v>
      </c>
      <c r="Y67" s="75" t="s">
        <v>490</v>
      </c>
    </row>
    <row r="68" spans="1:25" ht="15" x14ac:dyDescent="0.25">
      <c r="A68">
        <v>2.08</v>
      </c>
      <c r="B68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165</v>
      </c>
      <c r="O68" s="54">
        <f t="shared" si="11"/>
        <v>85.673076923076906</v>
      </c>
      <c r="P68" s="54">
        <f t="shared" si="12"/>
        <v>72.303370786516851</v>
      </c>
      <c r="Q68" s="54">
        <f t="shared" si="13"/>
        <v>92.696629213483149</v>
      </c>
      <c r="R68" s="54">
        <f t="shared" si="14"/>
        <v>79.326923076923066</v>
      </c>
      <c r="S68" s="55">
        <f t="shared" si="15"/>
        <v>-7.0235522904062435</v>
      </c>
      <c r="T68" s="55">
        <f t="shared" si="16"/>
        <v>-7.0235522904062151</v>
      </c>
      <c r="U68" t="s">
        <v>460</v>
      </c>
      <c r="V68" t="s">
        <v>300</v>
      </c>
      <c r="W68" t="s">
        <v>439</v>
      </c>
      <c r="X68" t="s">
        <v>476</v>
      </c>
      <c r="Y68" s="75" t="s">
        <v>479</v>
      </c>
    </row>
    <row r="69" spans="1:25" ht="15" x14ac:dyDescent="0.25">
      <c r="A69">
        <v>2.21</v>
      </c>
      <c r="B69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166</v>
      </c>
      <c r="O69" s="54">
        <f t="shared" si="11"/>
        <v>90.88687782805431</v>
      </c>
      <c r="P69" s="54">
        <f t="shared" si="12"/>
        <v>67.775147928994059</v>
      </c>
      <c r="Q69" s="54">
        <f t="shared" si="13"/>
        <v>98.224852071005927</v>
      </c>
      <c r="R69" s="54">
        <f t="shared" si="14"/>
        <v>75.113122171945705</v>
      </c>
      <c r="S69" s="55">
        <f t="shared" si="15"/>
        <v>-7.337974242951617</v>
      </c>
      <c r="T69" s="55">
        <f t="shared" si="16"/>
        <v>-7.3379742429516455</v>
      </c>
      <c r="U69" t="s">
        <v>468</v>
      </c>
      <c r="V69" t="s">
        <v>303</v>
      </c>
      <c r="W69" t="s">
        <v>439</v>
      </c>
      <c r="X69" t="s">
        <v>476</v>
      </c>
      <c r="Y69" s="75" t="s">
        <v>490</v>
      </c>
    </row>
    <row r="70" spans="1:25" ht="15" x14ac:dyDescent="0.25">
      <c r="A70">
        <v>1.95</v>
      </c>
      <c r="B70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167</v>
      </c>
      <c r="O70" s="54">
        <f t="shared" si="11"/>
        <v>81.358974358974365</v>
      </c>
      <c r="P70" s="54">
        <f t="shared" si="12"/>
        <v>79.10526315789474</v>
      </c>
      <c r="Q70" s="54">
        <f t="shared" si="13"/>
        <v>87.89473684210526</v>
      </c>
      <c r="R70" s="54">
        <f t="shared" si="14"/>
        <v>85.641025641025649</v>
      </c>
      <c r="S70" s="55">
        <f t="shared" si="15"/>
        <v>-6.5357624831308954</v>
      </c>
      <c r="T70" s="55">
        <f t="shared" si="16"/>
        <v>-6.5357624831309096</v>
      </c>
      <c r="U70" t="s">
        <v>307</v>
      </c>
      <c r="V70" t="s">
        <v>302</v>
      </c>
      <c r="W70" t="s">
        <v>439</v>
      </c>
      <c r="X70" t="s">
        <v>476</v>
      </c>
      <c r="Y70" s="75" t="s">
        <v>479</v>
      </c>
    </row>
    <row r="71" spans="1:25" ht="15" x14ac:dyDescent="0.25">
      <c r="A71">
        <v>2.46</v>
      </c>
      <c r="B71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168</v>
      </c>
      <c r="O71" s="54">
        <f t="shared" si="11"/>
        <v>99.707317073170714</v>
      </c>
      <c r="P71" s="54">
        <f t="shared" si="12"/>
        <v>60.993630573248396</v>
      </c>
      <c r="Q71" s="54">
        <f t="shared" si="13"/>
        <v>107.00636942675159</v>
      </c>
      <c r="R71" s="54">
        <f t="shared" si="14"/>
        <v>68.292682926829272</v>
      </c>
      <c r="S71" s="55">
        <f t="shared" si="15"/>
        <v>-7.2990523535808762</v>
      </c>
      <c r="T71" s="55">
        <f t="shared" si="16"/>
        <v>-7.2990523535808762</v>
      </c>
      <c r="U71" t="s">
        <v>462</v>
      </c>
      <c r="V71" t="s">
        <v>301</v>
      </c>
      <c r="W71" t="s">
        <v>439</v>
      </c>
      <c r="X71" t="s">
        <v>476</v>
      </c>
      <c r="Y71" s="75" t="s">
        <v>485</v>
      </c>
    </row>
    <row r="72" spans="1:25" ht="15" x14ac:dyDescent="0.25">
      <c r="A72">
        <v>2.06</v>
      </c>
      <c r="B7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169</v>
      </c>
      <c r="O72" s="54">
        <f t="shared" si="11"/>
        <v>86.961165048543677</v>
      </c>
      <c r="P72" s="54">
        <f t="shared" si="12"/>
        <v>74.586592178770942</v>
      </c>
      <c r="Q72" s="54">
        <f t="shared" si="13"/>
        <v>94.413407821229043</v>
      </c>
      <c r="R72" s="54">
        <f t="shared" si="14"/>
        <v>82.038834951456309</v>
      </c>
      <c r="S72" s="55">
        <f t="shared" si="15"/>
        <v>-7.4522427726853664</v>
      </c>
      <c r="T72" s="55">
        <f t="shared" si="16"/>
        <v>-7.4522427726853664</v>
      </c>
      <c r="U72" t="s">
        <v>469</v>
      </c>
      <c r="V72" t="s">
        <v>298</v>
      </c>
      <c r="W72" t="s">
        <v>439</v>
      </c>
      <c r="X72" t="s">
        <v>476</v>
      </c>
      <c r="Y72" s="75" t="s">
        <v>484</v>
      </c>
    </row>
    <row r="73" spans="1:25" ht="15" x14ac:dyDescent="0.25">
      <c r="A73">
        <v>2.4</v>
      </c>
      <c r="B73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170</v>
      </c>
      <c r="O73" s="54">
        <f t="shared" ref="O73:O136" si="20">(1/A73)*((N73*A73)-N73)</f>
        <v>99.166666666666671</v>
      </c>
      <c r="P73" s="54">
        <f t="shared" ref="P73:P136" si="21">(1/B73)*((N73*B73)-N73)</f>
        <v>63.75</v>
      </c>
      <c r="Q73" s="54">
        <f t="shared" ref="Q73:Q136" si="22">(1/B73)*N73</f>
        <v>106.25</v>
      </c>
      <c r="R73" s="54">
        <f t="shared" ref="R73:R136" si="23">(1/A73)*N73</f>
        <v>70.833333333333343</v>
      </c>
      <c r="S73" s="55">
        <f t="shared" ref="S73:S136" si="24">O73-Q73</f>
        <v>-7.0833333333333286</v>
      </c>
      <c r="T73" s="55">
        <f t="shared" ref="T73:T136" si="25">P73-R73</f>
        <v>-7.0833333333333428</v>
      </c>
      <c r="U73" t="s">
        <v>246</v>
      </c>
      <c r="V73" t="s">
        <v>299</v>
      </c>
      <c r="W73" t="s">
        <v>439</v>
      </c>
      <c r="X73" t="s">
        <v>476</v>
      </c>
      <c r="Y73" s="75" t="s">
        <v>493</v>
      </c>
    </row>
    <row r="74" spans="1:25" ht="15" x14ac:dyDescent="0.25">
      <c r="A74">
        <v>2.27</v>
      </c>
      <c r="B74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171</v>
      </c>
      <c r="O74" s="54">
        <f t="shared" si="20"/>
        <v>95.669603524229075</v>
      </c>
      <c r="P74" s="54">
        <f t="shared" si="21"/>
        <v>67.987951807228924</v>
      </c>
      <c r="Q74" s="54">
        <f t="shared" si="22"/>
        <v>103.01204819277109</v>
      </c>
      <c r="R74" s="54">
        <f t="shared" si="23"/>
        <v>75.330396475770925</v>
      </c>
      <c r="S74" s="55">
        <f t="shared" si="24"/>
        <v>-7.3424446685420151</v>
      </c>
      <c r="T74" s="55">
        <f t="shared" si="25"/>
        <v>-7.3424446685420008</v>
      </c>
      <c r="U74" t="s">
        <v>305</v>
      </c>
      <c r="V74" t="s">
        <v>304</v>
      </c>
      <c r="W74" t="s">
        <v>439</v>
      </c>
      <c r="X74" t="s">
        <v>476</v>
      </c>
      <c r="Y74" s="75" t="s">
        <v>485</v>
      </c>
    </row>
    <row r="75" spans="1:25" ht="15" x14ac:dyDescent="0.25">
      <c r="A75">
        <v>2.13</v>
      </c>
      <c r="B75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172</v>
      </c>
      <c r="O75" s="54">
        <f t="shared" si="20"/>
        <v>91.248826291079794</v>
      </c>
      <c r="P75" s="54">
        <f t="shared" si="21"/>
        <v>73.149425287356308</v>
      </c>
      <c r="Q75" s="54">
        <f t="shared" si="22"/>
        <v>98.850574712643677</v>
      </c>
      <c r="R75" s="54">
        <f t="shared" si="23"/>
        <v>80.751173708920192</v>
      </c>
      <c r="S75" s="55">
        <f t="shared" si="24"/>
        <v>-7.6017484215638831</v>
      </c>
      <c r="T75" s="55">
        <f t="shared" si="25"/>
        <v>-7.6017484215638831</v>
      </c>
      <c r="U75" t="s">
        <v>306</v>
      </c>
      <c r="V75" t="s">
        <v>297</v>
      </c>
      <c r="W75" t="s">
        <v>439</v>
      </c>
      <c r="X75" t="s">
        <v>476</v>
      </c>
      <c r="Y75" s="75" t="s">
        <v>480</v>
      </c>
    </row>
    <row r="76" spans="1:25" ht="15" x14ac:dyDescent="0.25">
      <c r="A76">
        <v>2.0699999999999998</v>
      </c>
      <c r="B76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173</v>
      </c>
      <c r="O76" s="54">
        <f t="shared" si="20"/>
        <v>89.42512077294684</v>
      </c>
      <c r="P76" s="54">
        <f t="shared" si="21"/>
        <v>76.351955307262571</v>
      </c>
      <c r="Q76" s="54">
        <f t="shared" si="22"/>
        <v>96.648044692737429</v>
      </c>
      <c r="R76" s="54">
        <f t="shared" si="23"/>
        <v>83.574879227053145</v>
      </c>
      <c r="S76" s="55">
        <f t="shared" si="24"/>
        <v>-7.2229239197905883</v>
      </c>
      <c r="T76" s="55">
        <f t="shared" si="25"/>
        <v>-7.2229239197905741</v>
      </c>
      <c r="U76" t="s">
        <v>456</v>
      </c>
      <c r="V76" t="s">
        <v>245</v>
      </c>
      <c r="W76" t="s">
        <v>439</v>
      </c>
      <c r="X76" t="s">
        <v>476</v>
      </c>
      <c r="Y76" s="75" t="s">
        <v>487</v>
      </c>
    </row>
    <row r="77" spans="1:25" ht="15" x14ac:dyDescent="0.25">
      <c r="A77">
        <v>2.38</v>
      </c>
      <c r="B77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174</v>
      </c>
      <c r="O77" s="54">
        <f t="shared" si="20"/>
        <v>100.89075630252101</v>
      </c>
      <c r="P77" s="54">
        <f t="shared" si="21"/>
        <v>63.87341772151899</v>
      </c>
      <c r="Q77" s="54">
        <f t="shared" si="22"/>
        <v>110.126582278481</v>
      </c>
      <c r="R77" s="54">
        <f t="shared" si="23"/>
        <v>73.109243697478988</v>
      </c>
      <c r="S77" s="55">
        <f t="shared" si="24"/>
        <v>-9.2358259759599832</v>
      </c>
      <c r="T77" s="55">
        <f t="shared" si="25"/>
        <v>-9.2358259759599974</v>
      </c>
      <c r="U77" t="s">
        <v>309</v>
      </c>
      <c r="V77" t="s">
        <v>313</v>
      </c>
      <c r="W77" t="s">
        <v>445</v>
      </c>
      <c r="X77" t="s">
        <v>476</v>
      </c>
      <c r="Y77" s="75" t="s">
        <v>481</v>
      </c>
    </row>
    <row r="78" spans="1:25" ht="15" x14ac:dyDescent="0.25">
      <c r="A78">
        <v>1.81</v>
      </c>
      <c r="B78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175</v>
      </c>
      <c r="O78" s="54">
        <f t="shared" si="20"/>
        <v>78.314917127071823</v>
      </c>
      <c r="P78" s="54">
        <f t="shared" si="21"/>
        <v>88.793103448275843</v>
      </c>
      <c r="Q78" s="54">
        <f t="shared" si="22"/>
        <v>86.206896551724142</v>
      </c>
      <c r="R78" s="54">
        <f t="shared" si="23"/>
        <v>96.685082872928177</v>
      </c>
      <c r="S78" s="55">
        <f t="shared" si="24"/>
        <v>-7.8919794246523196</v>
      </c>
      <c r="T78" s="55">
        <f t="shared" si="25"/>
        <v>-7.8919794246523338</v>
      </c>
      <c r="U78" t="s">
        <v>318</v>
      </c>
      <c r="V78" t="s">
        <v>452</v>
      </c>
      <c r="W78" t="s">
        <v>445</v>
      </c>
      <c r="X78" t="s">
        <v>476</v>
      </c>
      <c r="Y78" s="75" t="s">
        <v>494</v>
      </c>
    </row>
    <row r="79" spans="1:25" ht="15" x14ac:dyDescent="0.25">
      <c r="A79">
        <v>1.92</v>
      </c>
      <c r="B79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176</v>
      </c>
      <c r="O79" s="54">
        <f t="shared" si="20"/>
        <v>84.333333333333314</v>
      </c>
      <c r="P79" s="54">
        <f t="shared" si="21"/>
        <v>81.882352941176464</v>
      </c>
      <c r="Q79" s="54">
        <f t="shared" si="22"/>
        <v>94.117647058823508</v>
      </c>
      <c r="R79" s="54">
        <f t="shared" si="23"/>
        <v>91.666666666666671</v>
      </c>
      <c r="S79" s="55">
        <f t="shared" si="24"/>
        <v>-9.7843137254901933</v>
      </c>
      <c r="T79" s="55">
        <f t="shared" si="25"/>
        <v>-9.7843137254902075</v>
      </c>
      <c r="U79" t="s">
        <v>465</v>
      </c>
      <c r="V79" t="s">
        <v>315</v>
      </c>
      <c r="W79" t="s">
        <v>445</v>
      </c>
      <c r="X79" t="s">
        <v>476</v>
      </c>
      <c r="Y79" s="75" t="s">
        <v>481</v>
      </c>
    </row>
    <row r="80" spans="1:25" ht="15" x14ac:dyDescent="0.25">
      <c r="A80">
        <v>1.7</v>
      </c>
      <c r="B80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177</v>
      </c>
      <c r="O80" s="54">
        <f t="shared" si="20"/>
        <v>72.882352941176464</v>
      </c>
      <c r="P80" s="54">
        <f t="shared" si="21"/>
        <v>94.289719626168235</v>
      </c>
      <c r="Q80" s="54">
        <f t="shared" si="22"/>
        <v>82.710280373831779</v>
      </c>
      <c r="R80" s="54">
        <f t="shared" si="23"/>
        <v>104.11764705882354</v>
      </c>
      <c r="S80" s="55">
        <f t="shared" si="24"/>
        <v>-9.827927432655315</v>
      </c>
      <c r="T80" s="55">
        <f t="shared" si="25"/>
        <v>-9.8279274326553008</v>
      </c>
      <c r="U80" t="s">
        <v>316</v>
      </c>
      <c r="V80" t="s">
        <v>470</v>
      </c>
      <c r="W80" t="s">
        <v>445</v>
      </c>
      <c r="X80" t="s">
        <v>476</v>
      </c>
      <c r="Y80" s="75" t="s">
        <v>478</v>
      </c>
    </row>
    <row r="81" spans="1:25" ht="15" x14ac:dyDescent="0.25">
      <c r="A81">
        <v>1.86</v>
      </c>
      <c r="B81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178</v>
      </c>
      <c r="O81" s="54">
        <f t="shared" si="20"/>
        <v>82.301075268817215</v>
      </c>
      <c r="P81" s="54">
        <f t="shared" si="21"/>
        <v>87.183673469387756</v>
      </c>
      <c r="Q81" s="54">
        <f t="shared" si="22"/>
        <v>90.816326530612244</v>
      </c>
      <c r="R81" s="54">
        <f t="shared" si="23"/>
        <v>95.698924731182785</v>
      </c>
      <c r="S81" s="55">
        <f t="shared" si="24"/>
        <v>-8.5152512617950293</v>
      </c>
      <c r="T81" s="55">
        <f t="shared" si="25"/>
        <v>-8.5152512617950293</v>
      </c>
      <c r="U81" t="s">
        <v>312</v>
      </c>
      <c r="V81" t="s">
        <v>314</v>
      </c>
      <c r="W81" t="s">
        <v>445</v>
      </c>
      <c r="X81" t="s">
        <v>476</v>
      </c>
      <c r="Y81" s="75" t="s">
        <v>486</v>
      </c>
    </row>
    <row r="82" spans="1:25" ht="15" x14ac:dyDescent="0.25">
      <c r="A82">
        <v>1.93</v>
      </c>
      <c r="B8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179</v>
      </c>
      <c r="O82" s="54">
        <f t="shared" si="20"/>
        <v>86.253886010362692</v>
      </c>
      <c r="P82" s="54">
        <f t="shared" si="21"/>
        <v>84.291005291005305</v>
      </c>
      <c r="Q82" s="54">
        <f t="shared" si="22"/>
        <v>94.708994708994723</v>
      </c>
      <c r="R82" s="54">
        <f t="shared" si="23"/>
        <v>92.746113989637323</v>
      </c>
      <c r="S82" s="55">
        <f t="shared" si="24"/>
        <v>-8.4551086986320314</v>
      </c>
      <c r="T82" s="55">
        <f t="shared" si="25"/>
        <v>-8.4551086986320172</v>
      </c>
      <c r="U82" t="s">
        <v>317</v>
      </c>
      <c r="V82" t="s">
        <v>310</v>
      </c>
      <c r="W82" t="s">
        <v>445</v>
      </c>
      <c r="X82" t="s">
        <v>476</v>
      </c>
      <c r="Y82" s="75" t="s">
        <v>479</v>
      </c>
    </row>
    <row r="83" spans="1:25" ht="15" x14ac:dyDescent="0.25">
      <c r="A83">
        <v>1.75</v>
      </c>
      <c r="B83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180</v>
      </c>
      <c r="O83" s="54">
        <f t="shared" si="20"/>
        <v>77.142857142857139</v>
      </c>
      <c r="P83" s="54">
        <f t="shared" si="21"/>
        <v>93.875598086124413</v>
      </c>
      <c r="Q83" s="54">
        <f t="shared" si="22"/>
        <v>86.124401913875602</v>
      </c>
      <c r="R83" s="54">
        <f t="shared" si="23"/>
        <v>102.85714285714285</v>
      </c>
      <c r="S83" s="55">
        <f t="shared" si="24"/>
        <v>-8.9815447710184628</v>
      </c>
      <c r="T83" s="55">
        <f t="shared" si="25"/>
        <v>-8.9815447710184344</v>
      </c>
      <c r="U83" t="s">
        <v>311</v>
      </c>
      <c r="V83" t="s">
        <v>308</v>
      </c>
      <c r="W83" t="s">
        <v>445</v>
      </c>
      <c r="X83" t="s">
        <v>476</v>
      </c>
      <c r="Y83" s="75" t="s">
        <v>479</v>
      </c>
    </row>
    <row r="84" spans="1:25" ht="15" x14ac:dyDescent="0.25">
      <c r="A84">
        <v>2.54</v>
      </c>
      <c r="B84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181</v>
      </c>
      <c r="O84" s="54">
        <f t="shared" si="20"/>
        <v>109.74015748031495</v>
      </c>
      <c r="P84" s="54">
        <f t="shared" si="21"/>
        <v>65.713375796178354</v>
      </c>
      <c r="Q84" s="54">
        <f t="shared" si="22"/>
        <v>115.28662420382165</v>
      </c>
      <c r="R84" s="54">
        <f t="shared" si="23"/>
        <v>71.259842519685037</v>
      </c>
      <c r="S84" s="55">
        <f t="shared" si="24"/>
        <v>-5.5464667235066969</v>
      </c>
      <c r="T84" s="55">
        <f t="shared" si="25"/>
        <v>-5.5464667235066827</v>
      </c>
      <c r="U84" t="s">
        <v>248</v>
      </c>
      <c r="V84" t="s">
        <v>400</v>
      </c>
      <c r="W84" t="s">
        <v>440</v>
      </c>
      <c r="X84" t="s">
        <v>476</v>
      </c>
      <c r="Y84" s="75" t="s">
        <v>480</v>
      </c>
    </row>
    <row r="85" spans="1:25" ht="15" x14ac:dyDescent="0.25">
      <c r="A85">
        <v>1.42</v>
      </c>
      <c r="B85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182</v>
      </c>
      <c r="O85" s="54">
        <f t="shared" si="20"/>
        <v>53.83098591549296</v>
      </c>
      <c r="P85" s="54">
        <f t="shared" si="21"/>
        <v>119.24137931034483</v>
      </c>
      <c r="Q85" s="54">
        <f t="shared" si="22"/>
        <v>62.758620689655174</v>
      </c>
      <c r="R85" s="54">
        <f t="shared" si="23"/>
        <v>128.16901408450704</v>
      </c>
      <c r="S85" s="55">
        <f t="shared" si="24"/>
        <v>-8.9276347741622146</v>
      </c>
      <c r="T85" s="55">
        <f t="shared" si="25"/>
        <v>-8.9276347741622146</v>
      </c>
      <c r="U85" t="s">
        <v>406</v>
      </c>
      <c r="V85" t="s">
        <v>402</v>
      </c>
      <c r="W85" t="s">
        <v>440</v>
      </c>
      <c r="X85" t="s">
        <v>476</v>
      </c>
      <c r="Y85" s="75" t="s">
        <v>495</v>
      </c>
    </row>
    <row r="86" spans="1:25" ht="15" x14ac:dyDescent="0.25">
      <c r="A86">
        <v>2.17</v>
      </c>
      <c r="B86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183</v>
      </c>
      <c r="O86" s="54">
        <f t="shared" si="20"/>
        <v>98.668202764976968</v>
      </c>
      <c r="P86" s="54">
        <f t="shared" si="21"/>
        <v>75.982456140350877</v>
      </c>
      <c r="Q86" s="54">
        <f t="shared" si="22"/>
        <v>107.01754385964912</v>
      </c>
      <c r="R86" s="54">
        <f t="shared" si="23"/>
        <v>84.331797235023046</v>
      </c>
      <c r="S86" s="55">
        <f t="shared" si="24"/>
        <v>-8.3493410946721554</v>
      </c>
      <c r="T86" s="55">
        <f t="shared" si="25"/>
        <v>-8.3493410946721696</v>
      </c>
      <c r="U86" t="s">
        <v>323</v>
      </c>
      <c r="V86" t="s">
        <v>329</v>
      </c>
      <c r="W86" t="s">
        <v>446</v>
      </c>
      <c r="X86" t="s">
        <v>476</v>
      </c>
      <c r="Y86" s="75" t="s">
        <v>487</v>
      </c>
    </row>
    <row r="87" spans="1:25" ht="15" x14ac:dyDescent="0.25">
      <c r="A87">
        <v>2.08</v>
      </c>
      <c r="B87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184</v>
      </c>
      <c r="O87" s="54">
        <f t="shared" si="20"/>
        <v>95.538461538461547</v>
      </c>
      <c r="P87" s="54">
        <f t="shared" si="21"/>
        <v>80.62921348314606</v>
      </c>
      <c r="Q87" s="54">
        <f t="shared" si="22"/>
        <v>103.37078651685394</v>
      </c>
      <c r="R87" s="54">
        <f t="shared" si="23"/>
        <v>88.461538461538453</v>
      </c>
      <c r="S87" s="55">
        <f t="shared" si="24"/>
        <v>-7.8323249783923927</v>
      </c>
      <c r="T87" s="55">
        <f t="shared" si="25"/>
        <v>-7.8323249783923927</v>
      </c>
      <c r="U87" t="s">
        <v>325</v>
      </c>
      <c r="V87" t="s">
        <v>327</v>
      </c>
      <c r="W87" t="s">
        <v>446</v>
      </c>
      <c r="X87" t="s">
        <v>476</v>
      </c>
      <c r="Y87" s="75" t="s">
        <v>479</v>
      </c>
    </row>
    <row r="88" spans="1:25" ht="15" x14ac:dyDescent="0.25">
      <c r="A88">
        <v>2.34</v>
      </c>
      <c r="B88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185</v>
      </c>
      <c r="O88" s="54">
        <f t="shared" si="20"/>
        <v>105.94017094017094</v>
      </c>
      <c r="P88" s="54">
        <f t="shared" si="21"/>
        <v>71.503067484662552</v>
      </c>
      <c r="Q88" s="54">
        <f t="shared" si="22"/>
        <v>113.49693251533742</v>
      </c>
      <c r="R88" s="54">
        <f t="shared" si="23"/>
        <v>79.05982905982907</v>
      </c>
      <c r="S88" s="55">
        <f t="shared" si="24"/>
        <v>-7.5567615751664761</v>
      </c>
      <c r="T88" s="55">
        <f t="shared" si="25"/>
        <v>-7.5567615751665187</v>
      </c>
      <c r="U88" t="s">
        <v>326</v>
      </c>
      <c r="V88" t="s">
        <v>339</v>
      </c>
      <c r="W88" t="s">
        <v>446</v>
      </c>
      <c r="X88" t="s">
        <v>476</v>
      </c>
      <c r="Y88" s="75" t="s">
        <v>484</v>
      </c>
    </row>
    <row r="89" spans="1:25" ht="15" x14ac:dyDescent="0.25">
      <c r="A89">
        <v>2.2999999999999998</v>
      </c>
      <c r="B89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186</v>
      </c>
      <c r="O89" s="54">
        <f t="shared" si="20"/>
        <v>105.13043478260869</v>
      </c>
      <c r="P89" s="54">
        <f t="shared" si="21"/>
        <v>72.585365853658516</v>
      </c>
      <c r="Q89" s="54">
        <f t="shared" si="22"/>
        <v>113.41463414634146</v>
      </c>
      <c r="R89" s="54">
        <f t="shared" si="23"/>
        <v>80.869565217391312</v>
      </c>
      <c r="S89" s="55">
        <f t="shared" si="24"/>
        <v>-8.2841993637327676</v>
      </c>
      <c r="T89" s="55">
        <f t="shared" si="25"/>
        <v>-8.284199363732796</v>
      </c>
      <c r="U89" t="s">
        <v>332</v>
      </c>
      <c r="V89" t="s">
        <v>336</v>
      </c>
      <c r="W89" t="s">
        <v>446</v>
      </c>
      <c r="X89" t="s">
        <v>476</v>
      </c>
      <c r="Y89" s="75" t="s">
        <v>493</v>
      </c>
    </row>
    <row r="90" spans="1:25" ht="15" x14ac:dyDescent="0.25">
      <c r="A90">
        <v>2.4500000000000002</v>
      </c>
      <c r="B90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187</v>
      </c>
      <c r="O90" s="54">
        <f t="shared" si="20"/>
        <v>110.67346938775511</v>
      </c>
      <c r="P90" s="54">
        <f t="shared" si="21"/>
        <v>67.891719745222943</v>
      </c>
      <c r="Q90" s="54">
        <f t="shared" si="22"/>
        <v>119.10828025477707</v>
      </c>
      <c r="R90" s="54">
        <f t="shared" si="23"/>
        <v>76.326530612244895</v>
      </c>
      <c r="S90" s="55">
        <f t="shared" si="24"/>
        <v>-8.4348108670219659</v>
      </c>
      <c r="T90" s="55">
        <f t="shared" si="25"/>
        <v>-8.4348108670219517</v>
      </c>
      <c r="U90" t="s">
        <v>330</v>
      </c>
      <c r="V90" t="s">
        <v>335</v>
      </c>
      <c r="W90" t="s">
        <v>446</v>
      </c>
      <c r="X90" t="s">
        <v>476</v>
      </c>
      <c r="Y90" s="75" t="s">
        <v>496</v>
      </c>
    </row>
    <row r="91" spans="1:25" ht="15" x14ac:dyDescent="0.25">
      <c r="A91">
        <v>1.79</v>
      </c>
      <c r="B91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188</v>
      </c>
      <c r="O91" s="54">
        <f t="shared" si="20"/>
        <v>82.972067039106136</v>
      </c>
      <c r="P91" s="54">
        <f t="shared" si="21"/>
        <v>96.737864077669911</v>
      </c>
      <c r="Q91" s="54">
        <f t="shared" si="22"/>
        <v>91.262135922330103</v>
      </c>
      <c r="R91" s="54">
        <f t="shared" si="23"/>
        <v>105.02793296089385</v>
      </c>
      <c r="S91" s="55">
        <f t="shared" si="24"/>
        <v>-8.2900688832239666</v>
      </c>
      <c r="T91" s="55">
        <f t="shared" si="25"/>
        <v>-8.2900688832239382</v>
      </c>
      <c r="U91" t="s">
        <v>324</v>
      </c>
      <c r="V91" t="s">
        <v>341</v>
      </c>
      <c r="W91" t="s">
        <v>446</v>
      </c>
      <c r="X91" t="s">
        <v>476</v>
      </c>
      <c r="Y91" s="75" t="s">
        <v>497</v>
      </c>
    </row>
    <row r="92" spans="1:25" ht="15" x14ac:dyDescent="0.25">
      <c r="A92">
        <v>2.31</v>
      </c>
      <c r="B9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189</v>
      </c>
      <c r="O92" s="54">
        <f t="shared" si="20"/>
        <v>107.1818181818182</v>
      </c>
      <c r="P92" s="54">
        <f t="shared" si="21"/>
        <v>73.75609756097559</v>
      </c>
      <c r="Q92" s="54">
        <f t="shared" si="22"/>
        <v>115.24390243902438</v>
      </c>
      <c r="R92" s="54">
        <f t="shared" si="23"/>
        <v>81.818181818181813</v>
      </c>
      <c r="S92" s="55">
        <f t="shared" si="24"/>
        <v>-8.0620842572061804</v>
      </c>
      <c r="T92" s="55">
        <f t="shared" si="25"/>
        <v>-8.062084257206223</v>
      </c>
      <c r="U92" t="s">
        <v>342</v>
      </c>
      <c r="V92" t="s">
        <v>331</v>
      </c>
      <c r="W92" t="s">
        <v>446</v>
      </c>
      <c r="X92" t="s">
        <v>476</v>
      </c>
      <c r="Y92" s="76" t="s">
        <v>482</v>
      </c>
    </row>
    <row r="93" spans="1:25" ht="15" x14ac:dyDescent="0.25">
      <c r="A93">
        <v>2.0299999999999998</v>
      </c>
      <c r="B93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190</v>
      </c>
      <c r="O93" s="54">
        <f t="shared" si="20"/>
        <v>96.403940886699516</v>
      </c>
      <c r="P93" s="54">
        <f t="shared" si="21"/>
        <v>86.174863387978121</v>
      </c>
      <c r="Q93" s="54">
        <f t="shared" si="22"/>
        <v>103.82513661202185</v>
      </c>
      <c r="R93" s="54">
        <f t="shared" si="23"/>
        <v>93.596059113300498</v>
      </c>
      <c r="S93" s="55">
        <f t="shared" si="24"/>
        <v>-7.4211957253223346</v>
      </c>
      <c r="T93" s="55">
        <f t="shared" si="25"/>
        <v>-7.4211957253223773</v>
      </c>
      <c r="U93" t="s">
        <v>328</v>
      </c>
      <c r="V93" t="s">
        <v>337</v>
      </c>
      <c r="W93" t="s">
        <v>446</v>
      </c>
      <c r="X93" t="s">
        <v>476</v>
      </c>
      <c r="Y93" s="75" t="s">
        <v>482</v>
      </c>
    </row>
    <row r="94" spans="1:25" ht="15" x14ac:dyDescent="0.25">
      <c r="A94">
        <v>2.75</v>
      </c>
      <c r="B94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191</v>
      </c>
      <c r="O94" s="54">
        <f t="shared" si="20"/>
        <v>121.54545454545455</v>
      </c>
      <c r="P94" s="54">
        <f t="shared" si="21"/>
        <v>61.068027210884338</v>
      </c>
      <c r="Q94" s="54">
        <f t="shared" si="22"/>
        <v>129.93197278911563</v>
      </c>
      <c r="R94" s="54">
        <f t="shared" si="23"/>
        <v>69.454545454545453</v>
      </c>
      <c r="S94" s="55">
        <f t="shared" si="24"/>
        <v>-8.3865182436610866</v>
      </c>
      <c r="T94" s="55">
        <f t="shared" si="25"/>
        <v>-8.386518243661115</v>
      </c>
      <c r="U94" t="s">
        <v>334</v>
      </c>
      <c r="V94" t="s">
        <v>338</v>
      </c>
      <c r="W94" t="s">
        <v>446</v>
      </c>
      <c r="X94" t="s">
        <v>476</v>
      </c>
      <c r="Y94" s="75" t="s">
        <v>478</v>
      </c>
    </row>
    <row r="95" spans="1:25" ht="15" x14ac:dyDescent="0.25">
      <c r="A95">
        <v>2.34</v>
      </c>
      <c r="B95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192</v>
      </c>
      <c r="O95" s="54">
        <f t="shared" si="20"/>
        <v>109.94871794871794</v>
      </c>
      <c r="P95" s="54">
        <f t="shared" si="21"/>
        <v>73.481481481481495</v>
      </c>
      <c r="Q95" s="54">
        <f t="shared" si="22"/>
        <v>118.5185185185185</v>
      </c>
      <c r="R95" s="54">
        <f t="shared" si="23"/>
        <v>82.051282051282058</v>
      </c>
      <c r="S95" s="55">
        <f t="shared" si="24"/>
        <v>-8.569800569800563</v>
      </c>
      <c r="T95" s="55">
        <f t="shared" si="25"/>
        <v>-8.569800569800563</v>
      </c>
      <c r="U95" t="s">
        <v>340</v>
      </c>
      <c r="V95" t="s">
        <v>333</v>
      </c>
      <c r="W95" t="s">
        <v>446</v>
      </c>
      <c r="X95" t="s">
        <v>476</v>
      </c>
      <c r="Y95" s="75" t="s">
        <v>485</v>
      </c>
    </row>
    <row r="96" spans="1:25" ht="15" x14ac:dyDescent="0.25">
      <c r="A96">
        <v>2.27</v>
      </c>
      <c r="B96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193</v>
      </c>
      <c r="O96" s="54">
        <f t="shared" si="20"/>
        <v>107.97797356828194</v>
      </c>
      <c r="P96" s="54">
        <f t="shared" si="21"/>
        <v>74.595092024539866</v>
      </c>
      <c r="Q96" s="54">
        <f t="shared" si="22"/>
        <v>118.40490797546012</v>
      </c>
      <c r="R96" s="54">
        <f t="shared" si="23"/>
        <v>85.022026431718061</v>
      </c>
      <c r="S96" s="55">
        <f t="shared" si="24"/>
        <v>-10.42693440717818</v>
      </c>
      <c r="T96" s="55">
        <f t="shared" si="25"/>
        <v>-10.426934407178194</v>
      </c>
      <c r="U96" t="s">
        <v>412</v>
      </c>
      <c r="V96" t="s">
        <v>93</v>
      </c>
      <c r="W96" t="s">
        <v>447</v>
      </c>
      <c r="X96" t="s">
        <v>476</v>
      </c>
      <c r="Y96" s="75" t="s">
        <v>483</v>
      </c>
    </row>
    <row r="97" spans="1:25" ht="15" x14ac:dyDescent="0.25">
      <c r="A97">
        <v>2.0099999999999998</v>
      </c>
      <c r="B97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194</v>
      </c>
      <c r="O97" s="54">
        <f t="shared" si="20"/>
        <v>97.482587064676594</v>
      </c>
      <c r="P97" s="54">
        <f t="shared" si="21"/>
        <v>86.817679558011051</v>
      </c>
      <c r="Q97" s="54">
        <f t="shared" si="22"/>
        <v>107.18232044198896</v>
      </c>
      <c r="R97" s="54">
        <f t="shared" si="23"/>
        <v>96.517412935323392</v>
      </c>
      <c r="S97" s="55">
        <f t="shared" si="24"/>
        <v>-9.69973337731237</v>
      </c>
      <c r="T97" s="55">
        <f t="shared" si="25"/>
        <v>-9.6997333773123415</v>
      </c>
      <c r="U97" t="s">
        <v>345</v>
      </c>
      <c r="V97" t="s">
        <v>90</v>
      </c>
      <c r="W97" t="s">
        <v>447</v>
      </c>
      <c r="X97" t="s">
        <v>476</v>
      </c>
      <c r="Y97" s="75" t="s">
        <v>483</v>
      </c>
    </row>
    <row r="98" spans="1:25" ht="15" x14ac:dyDescent="0.25">
      <c r="A98">
        <v>2.0299999999999998</v>
      </c>
      <c r="B98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195</v>
      </c>
      <c r="O98" s="54">
        <f t="shared" si="20"/>
        <v>98.940886699507388</v>
      </c>
      <c r="P98" s="54">
        <f t="shared" si="21"/>
        <v>87.857142857142861</v>
      </c>
      <c r="Q98" s="54">
        <f t="shared" si="22"/>
        <v>107.14285714285712</v>
      </c>
      <c r="R98" s="54">
        <f t="shared" si="23"/>
        <v>96.059113300492626</v>
      </c>
      <c r="S98" s="55">
        <f t="shared" si="24"/>
        <v>-8.2019704433497367</v>
      </c>
      <c r="T98" s="55">
        <f t="shared" si="25"/>
        <v>-8.2019704433497651</v>
      </c>
      <c r="U98" t="s">
        <v>413</v>
      </c>
      <c r="V98" t="s">
        <v>103</v>
      </c>
      <c r="W98" t="s">
        <v>441</v>
      </c>
      <c r="X98" t="s">
        <v>476</v>
      </c>
      <c r="Y98" s="75" t="s">
        <v>481</v>
      </c>
    </row>
    <row r="99" spans="1:25" ht="15" x14ac:dyDescent="0.25">
      <c r="A99">
        <v>1.81</v>
      </c>
      <c r="B99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196</v>
      </c>
      <c r="O99" s="54">
        <f t="shared" si="20"/>
        <v>87.712707182320443</v>
      </c>
      <c r="P99" s="54">
        <f t="shared" si="21"/>
        <v>102.66666666666667</v>
      </c>
      <c r="Q99" s="54">
        <f t="shared" si="22"/>
        <v>93.333333333333329</v>
      </c>
      <c r="R99" s="54">
        <f t="shared" si="23"/>
        <v>108.28729281767957</v>
      </c>
      <c r="S99" s="55">
        <f t="shared" si="24"/>
        <v>-5.6206261510128854</v>
      </c>
      <c r="T99" s="55">
        <f t="shared" si="25"/>
        <v>-5.6206261510128996</v>
      </c>
      <c r="U99" t="s">
        <v>100</v>
      </c>
      <c r="V99" t="s">
        <v>51</v>
      </c>
      <c r="W99" t="s">
        <v>441</v>
      </c>
      <c r="X99" t="s">
        <v>476</v>
      </c>
      <c r="Y99" s="75" t="s">
        <v>478</v>
      </c>
    </row>
    <row r="100" spans="1:25" ht="15" x14ac:dyDescent="0.25">
      <c r="A100">
        <v>1.79</v>
      </c>
      <c r="B100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197</v>
      </c>
      <c r="O100" s="54">
        <f t="shared" si="20"/>
        <v>86.944134078212286</v>
      </c>
      <c r="P100" s="54">
        <f t="shared" si="21"/>
        <v>104.07547169811322</v>
      </c>
      <c r="Q100" s="54">
        <f t="shared" si="22"/>
        <v>92.924528301886781</v>
      </c>
      <c r="R100" s="54">
        <f t="shared" si="23"/>
        <v>110.0558659217877</v>
      </c>
      <c r="S100" s="55">
        <f t="shared" si="24"/>
        <v>-5.9803942236744945</v>
      </c>
      <c r="T100" s="55">
        <f t="shared" si="25"/>
        <v>-5.9803942236744803</v>
      </c>
      <c r="U100" t="s">
        <v>142</v>
      </c>
      <c r="V100" t="s">
        <v>53</v>
      </c>
      <c r="W100" t="s">
        <v>441</v>
      </c>
      <c r="X100" t="s">
        <v>476</v>
      </c>
      <c r="Y100" s="76" t="s">
        <v>482</v>
      </c>
    </row>
    <row r="101" spans="1:25" s="50" customFormat="1" ht="15" x14ac:dyDescent="0.25">
      <c r="A101">
        <v>2.36</v>
      </c>
      <c r="B101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198</v>
      </c>
      <c r="O101" s="54">
        <f t="shared" si="20"/>
        <v>114.10169491525424</v>
      </c>
      <c r="P101" s="54">
        <f t="shared" si="21"/>
        <v>77.268292682926813</v>
      </c>
      <c r="Q101" s="54">
        <f t="shared" si="22"/>
        <v>120.73170731707317</v>
      </c>
      <c r="R101" s="54">
        <f t="shared" si="23"/>
        <v>83.898305084745772</v>
      </c>
      <c r="S101" s="55">
        <f t="shared" si="24"/>
        <v>-6.6300124018189308</v>
      </c>
      <c r="T101" s="55">
        <f t="shared" si="25"/>
        <v>-6.6300124018189592</v>
      </c>
      <c r="U101" t="s">
        <v>353</v>
      </c>
      <c r="V101" t="s">
        <v>415</v>
      </c>
      <c r="W101" t="s">
        <v>434</v>
      </c>
      <c r="X101" t="s">
        <v>476</v>
      </c>
      <c r="Y101" s="75" t="s">
        <v>479</v>
      </c>
    </row>
    <row r="102" spans="1:25" ht="15" x14ac:dyDescent="0.25">
      <c r="A102">
        <v>2.39</v>
      </c>
      <c r="B10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199</v>
      </c>
      <c r="O102" s="54">
        <f t="shared" si="20"/>
        <v>115.73640167364017</v>
      </c>
      <c r="P102" s="54">
        <f t="shared" si="21"/>
        <v>76.914110429447859</v>
      </c>
      <c r="Q102" s="54">
        <f t="shared" si="22"/>
        <v>122.08588957055215</v>
      </c>
      <c r="R102" s="54">
        <f t="shared" si="23"/>
        <v>83.263598326359826</v>
      </c>
      <c r="S102" s="55">
        <f t="shared" si="24"/>
        <v>-6.349487896911981</v>
      </c>
      <c r="T102" s="55">
        <f t="shared" si="25"/>
        <v>-6.3494878969119668</v>
      </c>
      <c r="U102" t="s">
        <v>419</v>
      </c>
      <c r="V102" t="s">
        <v>350</v>
      </c>
      <c r="W102" t="s">
        <v>434</v>
      </c>
      <c r="X102" t="s">
        <v>476</v>
      </c>
      <c r="Y102" s="75" t="s">
        <v>497</v>
      </c>
    </row>
    <row r="103" spans="1:25" ht="15" x14ac:dyDescent="0.25">
      <c r="A103">
        <v>2.06</v>
      </c>
      <c r="B103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200</v>
      </c>
      <c r="O103" s="54">
        <f t="shared" si="20"/>
        <v>102.91262135922331</v>
      </c>
      <c r="P103" s="54">
        <f t="shared" si="21"/>
        <v>91.304347826086953</v>
      </c>
      <c r="Q103" s="54">
        <f t="shared" si="22"/>
        <v>108.69565217391303</v>
      </c>
      <c r="R103" s="54">
        <f t="shared" si="23"/>
        <v>97.087378640776706</v>
      </c>
      <c r="S103" s="55">
        <f t="shared" si="24"/>
        <v>-5.7830308146897238</v>
      </c>
      <c r="T103" s="55">
        <f t="shared" si="25"/>
        <v>-5.7830308146897522</v>
      </c>
      <c r="U103" t="s">
        <v>416</v>
      </c>
      <c r="V103" t="s">
        <v>50</v>
      </c>
      <c r="W103" t="s">
        <v>434</v>
      </c>
      <c r="X103" t="s">
        <v>476</v>
      </c>
      <c r="Y103" s="75" t="s">
        <v>482</v>
      </c>
    </row>
    <row r="104" spans="1:25" ht="15" x14ac:dyDescent="0.25">
      <c r="A104">
        <v>2.19</v>
      </c>
      <c r="B104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201</v>
      </c>
      <c r="O104" s="54">
        <f t="shared" si="20"/>
        <v>109.21917808219179</v>
      </c>
      <c r="P104" s="54">
        <f t="shared" si="21"/>
        <v>84.815028901734124</v>
      </c>
      <c r="Q104" s="54">
        <f t="shared" si="22"/>
        <v>116.1849710982659</v>
      </c>
      <c r="R104" s="54">
        <f t="shared" si="23"/>
        <v>91.780821917808225</v>
      </c>
      <c r="S104" s="55">
        <f t="shared" si="24"/>
        <v>-6.9657930160741159</v>
      </c>
      <c r="T104" s="55">
        <f t="shared" si="25"/>
        <v>-6.9657930160741017</v>
      </c>
      <c r="U104" t="s">
        <v>354</v>
      </c>
      <c r="V104" t="s">
        <v>249</v>
      </c>
      <c r="W104" t="s">
        <v>434</v>
      </c>
      <c r="X104" t="s">
        <v>476</v>
      </c>
      <c r="Y104" s="75" t="s">
        <v>481</v>
      </c>
    </row>
    <row r="105" spans="1:25" ht="15" x14ac:dyDescent="0.25">
      <c r="A105">
        <v>2.2999999999999998</v>
      </c>
      <c r="B105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202</v>
      </c>
      <c r="O105" s="54">
        <f t="shared" si="20"/>
        <v>114.17391304347825</v>
      </c>
      <c r="P105" s="54">
        <f t="shared" si="21"/>
        <v>81.041916167664667</v>
      </c>
      <c r="Q105" s="54">
        <f t="shared" si="22"/>
        <v>120.95808383233535</v>
      </c>
      <c r="R105" s="54">
        <f t="shared" si="23"/>
        <v>87.826086956521749</v>
      </c>
      <c r="S105" s="55">
        <f t="shared" si="24"/>
        <v>-6.7841707888570966</v>
      </c>
      <c r="T105" s="55">
        <f t="shared" si="25"/>
        <v>-6.7841707888570824</v>
      </c>
      <c r="U105" t="s">
        <v>351</v>
      </c>
      <c r="V105" t="s">
        <v>348</v>
      </c>
      <c r="W105" t="s">
        <v>434</v>
      </c>
      <c r="X105" t="s">
        <v>476</v>
      </c>
      <c r="Y105" s="75" t="s">
        <v>482</v>
      </c>
    </row>
    <row r="106" spans="1:25" ht="15" x14ac:dyDescent="0.25">
      <c r="A106">
        <v>2.31</v>
      </c>
      <c r="B106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203</v>
      </c>
      <c r="O106" s="54">
        <f t="shared" si="20"/>
        <v>115.12121212121212</v>
      </c>
      <c r="P106" s="54">
        <f t="shared" si="21"/>
        <v>80.710843373493958</v>
      </c>
      <c r="Q106" s="54">
        <f t="shared" si="22"/>
        <v>122.28915662650603</v>
      </c>
      <c r="R106" s="54">
        <f t="shared" si="23"/>
        <v>87.878787878787875</v>
      </c>
      <c r="S106" s="55">
        <f t="shared" si="24"/>
        <v>-7.167944505293903</v>
      </c>
      <c r="T106" s="55">
        <f t="shared" si="25"/>
        <v>-7.1679445052939172</v>
      </c>
      <c r="U106" t="s">
        <v>140</v>
      </c>
      <c r="V106" t="s">
        <v>234</v>
      </c>
      <c r="W106" t="s">
        <v>434</v>
      </c>
      <c r="X106" t="s">
        <v>476</v>
      </c>
      <c r="Y106" s="75" t="s">
        <v>496</v>
      </c>
    </row>
    <row r="107" spans="1:25" ht="15" x14ac:dyDescent="0.25">
      <c r="A107">
        <v>2.27</v>
      </c>
      <c r="B107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204</v>
      </c>
      <c r="O107" s="54">
        <f t="shared" si="20"/>
        <v>114.13215859030836</v>
      </c>
      <c r="P107" s="54">
        <f t="shared" si="21"/>
        <v>82.571428571428555</v>
      </c>
      <c r="Q107" s="54">
        <f t="shared" si="22"/>
        <v>121.42857142857143</v>
      </c>
      <c r="R107" s="54">
        <f t="shared" si="23"/>
        <v>89.867841409691621</v>
      </c>
      <c r="S107" s="55">
        <f t="shared" si="24"/>
        <v>-7.2964128382630662</v>
      </c>
      <c r="T107" s="55">
        <f t="shared" si="25"/>
        <v>-7.2964128382630662</v>
      </c>
      <c r="U107" t="s">
        <v>417</v>
      </c>
      <c r="V107" t="s">
        <v>418</v>
      </c>
      <c r="W107" t="s">
        <v>434</v>
      </c>
      <c r="X107" t="s">
        <v>476</v>
      </c>
      <c r="Y107" s="75" t="s">
        <v>485</v>
      </c>
    </row>
    <row r="108" spans="1:25" ht="15" x14ac:dyDescent="0.25">
      <c r="A108">
        <v>1.99</v>
      </c>
      <c r="B108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205</v>
      </c>
      <c r="O108" s="54">
        <f t="shared" si="20"/>
        <v>101.98492462311556</v>
      </c>
      <c r="P108" s="54">
        <f t="shared" si="21"/>
        <v>97.105263157894726</v>
      </c>
      <c r="Q108" s="54">
        <f t="shared" si="22"/>
        <v>107.89473684210526</v>
      </c>
      <c r="R108" s="54">
        <f t="shared" si="23"/>
        <v>103.01507537688441</v>
      </c>
      <c r="S108" s="55">
        <f t="shared" si="24"/>
        <v>-5.9098122189896998</v>
      </c>
      <c r="T108" s="55">
        <f t="shared" si="25"/>
        <v>-5.9098122189896856</v>
      </c>
      <c r="U108" t="s">
        <v>352</v>
      </c>
      <c r="V108" t="s">
        <v>105</v>
      </c>
      <c r="W108" t="s">
        <v>434</v>
      </c>
      <c r="X108" t="s">
        <v>476</v>
      </c>
      <c r="Y108" s="75" t="s">
        <v>482</v>
      </c>
    </row>
    <row r="109" spans="1:25" ht="15" x14ac:dyDescent="0.25">
      <c r="A109">
        <v>1.47</v>
      </c>
      <c r="B109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206</v>
      </c>
      <c r="O109" s="54">
        <f t="shared" si="20"/>
        <v>65.863945578231281</v>
      </c>
      <c r="P109" s="54">
        <f t="shared" si="21"/>
        <v>130.81751824817519</v>
      </c>
      <c r="Q109" s="54">
        <f t="shared" si="22"/>
        <v>75.182481751824824</v>
      </c>
      <c r="R109" s="54">
        <f t="shared" si="23"/>
        <v>140.1360544217687</v>
      </c>
      <c r="S109" s="55">
        <f t="shared" si="24"/>
        <v>-9.318536173593543</v>
      </c>
      <c r="T109" s="55">
        <f t="shared" si="25"/>
        <v>-9.3185361735935146</v>
      </c>
      <c r="U109" t="s">
        <v>358</v>
      </c>
      <c r="V109" t="s">
        <v>425</v>
      </c>
      <c r="W109" t="s">
        <v>448</v>
      </c>
      <c r="X109" t="s">
        <v>476</v>
      </c>
      <c r="Y109" s="75" t="s">
        <v>484</v>
      </c>
    </row>
    <row r="110" spans="1:25" ht="15" x14ac:dyDescent="0.25">
      <c r="A110">
        <v>2.0299999999999998</v>
      </c>
      <c r="B110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207</v>
      </c>
      <c r="O110" s="54">
        <f t="shared" si="20"/>
        <v>105.02955665024631</v>
      </c>
      <c r="P110" s="54">
        <f t="shared" si="21"/>
        <v>96.304812834224606</v>
      </c>
      <c r="Q110" s="54">
        <f t="shared" si="22"/>
        <v>110.69518716577538</v>
      </c>
      <c r="R110" s="54">
        <f t="shared" si="23"/>
        <v>101.97044334975371</v>
      </c>
      <c r="S110" s="55">
        <f t="shared" si="24"/>
        <v>-5.6656305155290738</v>
      </c>
      <c r="T110" s="55">
        <f t="shared" si="25"/>
        <v>-5.6656305155291022</v>
      </c>
      <c r="U110" t="s">
        <v>428</v>
      </c>
      <c r="V110" t="s">
        <v>363</v>
      </c>
      <c r="W110" t="s">
        <v>448</v>
      </c>
      <c r="X110" t="s">
        <v>476</v>
      </c>
      <c r="Y110" s="75" t="s">
        <v>485</v>
      </c>
    </row>
    <row r="111" spans="1:25" ht="15" x14ac:dyDescent="0.25">
      <c r="A111">
        <v>1.58</v>
      </c>
      <c r="B111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208</v>
      </c>
      <c r="O111" s="54">
        <f t="shared" si="20"/>
        <v>76.354430379746816</v>
      </c>
      <c r="P111" s="54">
        <f t="shared" si="21"/>
        <v>124.46586345381527</v>
      </c>
      <c r="Q111" s="54">
        <f t="shared" si="22"/>
        <v>83.534136546184726</v>
      </c>
      <c r="R111" s="54">
        <f t="shared" si="23"/>
        <v>131.64556962025316</v>
      </c>
      <c r="S111" s="55">
        <f t="shared" si="24"/>
        <v>-7.17970616643791</v>
      </c>
      <c r="T111" s="55">
        <f t="shared" si="25"/>
        <v>-7.1797061664378816</v>
      </c>
      <c r="U111" t="s">
        <v>362</v>
      </c>
      <c r="V111" t="s">
        <v>361</v>
      </c>
      <c r="W111" t="s">
        <v>448</v>
      </c>
      <c r="X111" t="s">
        <v>476</v>
      </c>
      <c r="Y111" s="75" t="s">
        <v>486</v>
      </c>
    </row>
    <row r="112" spans="1:25" ht="15" x14ac:dyDescent="0.25">
      <c r="A112">
        <v>1.93</v>
      </c>
      <c r="B11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209</v>
      </c>
      <c r="O112" s="54">
        <f t="shared" si="20"/>
        <v>100.70984455958551</v>
      </c>
      <c r="P112" s="54">
        <f t="shared" si="21"/>
        <v>102.36734693877551</v>
      </c>
      <c r="Q112" s="54">
        <f t="shared" si="22"/>
        <v>106.63265306122449</v>
      </c>
      <c r="R112" s="54">
        <f t="shared" si="23"/>
        <v>108.29015544041452</v>
      </c>
      <c r="S112" s="55">
        <f t="shared" si="24"/>
        <v>-5.9228085016389826</v>
      </c>
      <c r="T112" s="55">
        <f t="shared" si="25"/>
        <v>-5.9228085016390111</v>
      </c>
      <c r="U112" t="s">
        <v>356</v>
      </c>
      <c r="V112" t="s">
        <v>420</v>
      </c>
      <c r="W112" t="s">
        <v>448</v>
      </c>
      <c r="X112" t="s">
        <v>476</v>
      </c>
      <c r="Y112" s="75" t="s">
        <v>481</v>
      </c>
    </row>
    <row r="113" spans="1:25" ht="15" x14ac:dyDescent="0.25">
      <c r="A113">
        <v>2.2000000000000002</v>
      </c>
      <c r="B113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210</v>
      </c>
      <c r="O113" s="54">
        <f t="shared" si="20"/>
        <v>114.54545454545456</v>
      </c>
      <c r="P113" s="54">
        <f t="shared" si="21"/>
        <v>87.906976744186039</v>
      </c>
      <c r="Q113" s="54">
        <f t="shared" si="22"/>
        <v>122.09302325581396</v>
      </c>
      <c r="R113" s="54">
        <f t="shared" si="23"/>
        <v>95.454545454545453</v>
      </c>
      <c r="S113" s="55">
        <f t="shared" si="24"/>
        <v>-7.5475687103593998</v>
      </c>
      <c r="T113" s="55">
        <f t="shared" si="25"/>
        <v>-7.547568710359414</v>
      </c>
      <c r="U113" t="s">
        <v>148</v>
      </c>
      <c r="V113" t="s">
        <v>365</v>
      </c>
      <c r="W113" t="s">
        <v>435</v>
      </c>
      <c r="X113" t="s">
        <v>476</v>
      </c>
      <c r="Y113" s="75" t="s">
        <v>485</v>
      </c>
    </row>
    <row r="114" spans="1:25" ht="15" x14ac:dyDescent="0.25">
      <c r="A114">
        <v>2.6</v>
      </c>
      <c r="B114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211</v>
      </c>
      <c r="O114" s="54">
        <f t="shared" si="20"/>
        <v>129.84615384615384</v>
      </c>
      <c r="P114" s="54">
        <f t="shared" si="21"/>
        <v>73.987012987012989</v>
      </c>
      <c r="Q114" s="54">
        <f t="shared" si="22"/>
        <v>137.01298701298703</v>
      </c>
      <c r="R114" s="54">
        <f t="shared" si="23"/>
        <v>81.153846153846146</v>
      </c>
      <c r="S114" s="55">
        <f t="shared" si="24"/>
        <v>-7.1668331668331859</v>
      </c>
      <c r="T114" s="55">
        <f t="shared" si="25"/>
        <v>-7.1668331668331575</v>
      </c>
      <c r="U114" t="s">
        <v>173</v>
      </c>
      <c r="V114" t="s">
        <v>174</v>
      </c>
      <c r="W114" t="s">
        <v>435</v>
      </c>
      <c r="X114" t="s">
        <v>476</v>
      </c>
      <c r="Y114" s="75" t="s">
        <v>487</v>
      </c>
    </row>
    <row r="115" spans="1:25" ht="15" x14ac:dyDescent="0.25">
      <c r="A115">
        <v>2.3199999999999998</v>
      </c>
      <c r="B115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212</v>
      </c>
      <c r="O115" s="54">
        <f t="shared" si="20"/>
        <v>120.62068965517241</v>
      </c>
      <c r="P115" s="54">
        <f t="shared" si="21"/>
        <v>84.289156626506013</v>
      </c>
      <c r="Q115" s="54">
        <f t="shared" si="22"/>
        <v>127.71084337349399</v>
      </c>
      <c r="R115" s="54">
        <f t="shared" si="23"/>
        <v>91.379310344827587</v>
      </c>
      <c r="S115" s="55">
        <f t="shared" si="24"/>
        <v>-7.0901537183215737</v>
      </c>
      <c r="T115" s="55">
        <f t="shared" si="25"/>
        <v>-7.0901537183215737</v>
      </c>
      <c r="U115" t="s">
        <v>147</v>
      </c>
      <c r="V115" t="s">
        <v>172</v>
      </c>
      <c r="W115" t="s">
        <v>435</v>
      </c>
      <c r="X115" t="s">
        <v>476</v>
      </c>
      <c r="Y115" s="75" t="s">
        <v>485</v>
      </c>
    </row>
    <row r="116" spans="1:25" ht="15" x14ac:dyDescent="0.25">
      <c r="A116">
        <v>2.0299999999999998</v>
      </c>
      <c r="B116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213</v>
      </c>
      <c r="O116" s="54">
        <f t="shared" si="20"/>
        <v>108.07389162561577</v>
      </c>
      <c r="P116" s="54">
        <f t="shared" si="21"/>
        <v>98.483870967741936</v>
      </c>
      <c r="Q116" s="54">
        <f t="shared" si="22"/>
        <v>114.51612903225806</v>
      </c>
      <c r="R116" s="54">
        <f t="shared" si="23"/>
        <v>104.92610837438426</v>
      </c>
      <c r="S116" s="55">
        <f t="shared" si="24"/>
        <v>-6.4422374066422918</v>
      </c>
      <c r="T116" s="55">
        <f t="shared" si="25"/>
        <v>-6.4422374066423203</v>
      </c>
      <c r="U116" t="s">
        <v>366</v>
      </c>
      <c r="V116" t="s">
        <v>371</v>
      </c>
      <c r="W116" t="s">
        <v>449</v>
      </c>
      <c r="X116" t="s">
        <v>476</v>
      </c>
      <c r="Y116" s="76" t="s">
        <v>479</v>
      </c>
    </row>
    <row r="117" spans="1:25" ht="15" x14ac:dyDescent="0.25">
      <c r="A117">
        <v>2.09</v>
      </c>
      <c r="B117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214</v>
      </c>
      <c r="O117" s="54">
        <f t="shared" si="20"/>
        <v>111.60765550239235</v>
      </c>
      <c r="P117" s="54">
        <f t="shared" si="21"/>
        <v>95.767955801104989</v>
      </c>
      <c r="Q117" s="54">
        <f t="shared" si="22"/>
        <v>118.23204419889504</v>
      </c>
      <c r="R117" s="54">
        <f t="shared" si="23"/>
        <v>102.39234449760767</v>
      </c>
      <c r="S117" s="55">
        <f t="shared" si="24"/>
        <v>-6.6243886965026917</v>
      </c>
      <c r="T117" s="55">
        <f t="shared" si="25"/>
        <v>-6.6243886965026775</v>
      </c>
      <c r="U117" t="s">
        <v>369</v>
      </c>
      <c r="V117" t="s">
        <v>454</v>
      </c>
      <c r="W117" t="s">
        <v>449</v>
      </c>
      <c r="X117" t="s">
        <v>476</v>
      </c>
      <c r="Y117" s="75" t="s">
        <v>493</v>
      </c>
    </row>
    <row r="118" spans="1:25" ht="15" x14ac:dyDescent="0.25">
      <c r="A118">
        <v>2.2599999999999998</v>
      </c>
      <c r="B118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215</v>
      </c>
      <c r="O118" s="54">
        <f t="shared" si="20"/>
        <v>119.86725663716814</v>
      </c>
      <c r="P118" s="54">
        <f t="shared" si="21"/>
        <v>87.781065088757373</v>
      </c>
      <c r="Q118" s="54">
        <f t="shared" si="22"/>
        <v>127.21893491124261</v>
      </c>
      <c r="R118" s="54">
        <f t="shared" si="23"/>
        <v>95.13274336283186</v>
      </c>
      <c r="S118" s="55">
        <f t="shared" si="24"/>
        <v>-7.3516782740744731</v>
      </c>
      <c r="T118" s="55">
        <f t="shared" si="25"/>
        <v>-7.3516782740744873</v>
      </c>
      <c r="U118" t="s">
        <v>370</v>
      </c>
      <c r="V118" t="s">
        <v>368</v>
      </c>
      <c r="W118" t="s">
        <v>449</v>
      </c>
      <c r="X118" t="s">
        <v>476</v>
      </c>
      <c r="Y118" s="76" t="s">
        <v>482</v>
      </c>
    </row>
    <row r="119" spans="1:25" ht="15" x14ac:dyDescent="0.25">
      <c r="A119">
        <v>2.39</v>
      </c>
      <c r="B119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216</v>
      </c>
      <c r="O119" s="54">
        <f t="shared" si="20"/>
        <v>125.62343096234309</v>
      </c>
      <c r="P119" s="54">
        <f t="shared" si="21"/>
        <v>83.484662576687114</v>
      </c>
      <c r="Q119" s="54">
        <f t="shared" si="22"/>
        <v>132.51533742331287</v>
      </c>
      <c r="R119" s="54">
        <f t="shared" si="23"/>
        <v>90.376569037656907</v>
      </c>
      <c r="S119" s="55">
        <f t="shared" si="24"/>
        <v>-6.8919064609697784</v>
      </c>
      <c r="T119" s="55">
        <f t="shared" si="25"/>
        <v>-6.8919064609697926</v>
      </c>
      <c r="U119" t="s">
        <v>367</v>
      </c>
      <c r="V119" t="s">
        <v>453</v>
      </c>
      <c r="W119" t="s">
        <v>449</v>
      </c>
      <c r="X119" t="s">
        <v>476</v>
      </c>
      <c r="Y119" s="75" t="s">
        <v>479</v>
      </c>
    </row>
    <row r="120" spans="1:25" ht="15" x14ac:dyDescent="0.25">
      <c r="A120">
        <v>2.09</v>
      </c>
      <c r="B120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217</v>
      </c>
      <c r="O120" s="54">
        <f t="shared" si="20"/>
        <v>113.17224880382776</v>
      </c>
      <c r="P120" s="54">
        <f t="shared" si="21"/>
        <v>94.401129943502852</v>
      </c>
      <c r="Q120" s="54">
        <f t="shared" si="22"/>
        <v>122.59887005649718</v>
      </c>
      <c r="R120" s="54">
        <f t="shared" si="23"/>
        <v>103.82775119617226</v>
      </c>
      <c r="S120" s="55">
        <f t="shared" si="24"/>
        <v>-9.4266212526694204</v>
      </c>
      <c r="T120" s="55">
        <f t="shared" si="25"/>
        <v>-9.4266212526694062</v>
      </c>
      <c r="U120" t="s">
        <v>472</v>
      </c>
      <c r="V120" t="s">
        <v>377</v>
      </c>
      <c r="W120" t="s">
        <v>450</v>
      </c>
      <c r="X120" t="s">
        <v>476</v>
      </c>
      <c r="Y120" s="75" t="s">
        <v>484</v>
      </c>
    </row>
    <row r="121" spans="1:25" ht="15" x14ac:dyDescent="0.25">
      <c r="A121">
        <v>1.88</v>
      </c>
      <c r="B121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218</v>
      </c>
      <c r="O121" s="54">
        <f t="shared" si="20"/>
        <v>102.04255319148935</v>
      </c>
      <c r="P121" s="54">
        <f t="shared" si="21"/>
        <v>107.34010152284262</v>
      </c>
      <c r="Q121" s="54">
        <f t="shared" si="22"/>
        <v>110.65989847715736</v>
      </c>
      <c r="R121" s="54">
        <f t="shared" si="23"/>
        <v>115.95744680851064</v>
      </c>
      <c r="S121" s="55">
        <f t="shared" si="24"/>
        <v>-8.6173452856680086</v>
      </c>
      <c r="T121" s="55">
        <f t="shared" si="25"/>
        <v>-8.6173452856680228</v>
      </c>
      <c r="U121" t="s">
        <v>376</v>
      </c>
      <c r="V121" t="s">
        <v>473</v>
      </c>
      <c r="W121" t="s">
        <v>450</v>
      </c>
      <c r="X121" t="s">
        <v>476</v>
      </c>
      <c r="Y121" s="75" t="s">
        <v>481</v>
      </c>
    </row>
    <row r="122" spans="1:25" ht="15" x14ac:dyDescent="0.25">
      <c r="A122">
        <v>1.99</v>
      </c>
      <c r="B12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219</v>
      </c>
      <c r="O122" s="54">
        <f t="shared" si="20"/>
        <v>108.94974874371859</v>
      </c>
      <c r="P122" s="54">
        <f t="shared" si="21"/>
        <v>101.25806451612904</v>
      </c>
      <c r="Q122" s="54">
        <f t="shared" si="22"/>
        <v>117.74193548387096</v>
      </c>
      <c r="R122" s="54">
        <f t="shared" si="23"/>
        <v>110.0502512562814</v>
      </c>
      <c r="S122" s="55">
        <f t="shared" si="24"/>
        <v>-8.7921867401523741</v>
      </c>
      <c r="T122" s="55">
        <f t="shared" si="25"/>
        <v>-8.7921867401523599</v>
      </c>
      <c r="U122" t="s">
        <v>375</v>
      </c>
      <c r="V122" t="s">
        <v>474</v>
      </c>
      <c r="W122" t="s">
        <v>450</v>
      </c>
      <c r="X122" t="s">
        <v>476</v>
      </c>
      <c r="Y122" s="75" t="s">
        <v>479</v>
      </c>
    </row>
    <row r="123" spans="1:25" ht="15" x14ac:dyDescent="0.25">
      <c r="A123">
        <v>1.76</v>
      </c>
      <c r="B123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220</v>
      </c>
      <c r="O123" s="54">
        <f t="shared" si="20"/>
        <v>95</v>
      </c>
      <c r="P123" s="54">
        <f t="shared" si="21"/>
        <v>115.7345971563981</v>
      </c>
      <c r="Q123" s="54">
        <f t="shared" si="22"/>
        <v>104.26540284360189</v>
      </c>
      <c r="R123" s="54">
        <f t="shared" si="23"/>
        <v>125.00000000000001</v>
      </c>
      <c r="S123" s="55">
        <f t="shared" si="24"/>
        <v>-9.2654028436018905</v>
      </c>
      <c r="T123" s="55">
        <f t="shared" si="25"/>
        <v>-9.2654028436019189</v>
      </c>
      <c r="U123" t="s">
        <v>471</v>
      </c>
      <c r="V123" t="s">
        <v>372</v>
      </c>
      <c r="W123" t="s">
        <v>450</v>
      </c>
      <c r="X123" t="s">
        <v>476</v>
      </c>
      <c r="Y123" s="76" t="s">
        <v>494</v>
      </c>
    </row>
    <row r="124" spans="1:25" ht="15" x14ac:dyDescent="0.25">
      <c r="A124">
        <v>2.44</v>
      </c>
      <c r="B124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221</v>
      </c>
      <c r="O124" s="54">
        <f t="shared" si="20"/>
        <v>130.42622950819674</v>
      </c>
      <c r="P124" s="54">
        <f t="shared" si="21"/>
        <v>83.732919254658384</v>
      </c>
      <c r="Q124" s="54">
        <f t="shared" si="22"/>
        <v>137.26708074534162</v>
      </c>
      <c r="R124" s="54">
        <f t="shared" si="23"/>
        <v>90.573770491803288</v>
      </c>
      <c r="S124" s="55">
        <f t="shared" si="24"/>
        <v>-6.8408512371448751</v>
      </c>
      <c r="T124" s="55">
        <f t="shared" si="25"/>
        <v>-6.8408512371449035</v>
      </c>
      <c r="U124" t="s">
        <v>150</v>
      </c>
      <c r="V124" t="s">
        <v>120</v>
      </c>
      <c r="W124" t="s">
        <v>436</v>
      </c>
      <c r="X124" t="s">
        <v>476</v>
      </c>
      <c r="Y124" s="76" t="s">
        <v>482</v>
      </c>
    </row>
    <row r="125" spans="1:25" ht="15" x14ac:dyDescent="0.25">
      <c r="A125">
        <v>1.66</v>
      </c>
      <c r="B125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222</v>
      </c>
      <c r="O125" s="54">
        <f t="shared" si="20"/>
        <v>88.265060240963848</v>
      </c>
      <c r="P125" s="54">
        <f t="shared" si="21"/>
        <v>126.72103004291846</v>
      </c>
      <c r="Q125" s="54">
        <f t="shared" si="22"/>
        <v>95.278969957081543</v>
      </c>
      <c r="R125" s="54">
        <f t="shared" si="23"/>
        <v>133.73493975903617</v>
      </c>
      <c r="S125" s="55">
        <f t="shared" si="24"/>
        <v>-7.0139097161176949</v>
      </c>
      <c r="T125" s="55">
        <f t="shared" si="25"/>
        <v>-7.0139097161177091</v>
      </c>
      <c r="U125" t="s">
        <v>155</v>
      </c>
      <c r="V125" t="s">
        <v>114</v>
      </c>
      <c r="W125" t="s">
        <v>436</v>
      </c>
      <c r="X125" t="s">
        <v>476</v>
      </c>
      <c r="Y125" s="75" t="s">
        <v>493</v>
      </c>
    </row>
    <row r="126" spans="1:25" ht="15" x14ac:dyDescent="0.25">
      <c r="A126">
        <v>2.65</v>
      </c>
      <c r="B126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223</v>
      </c>
      <c r="O126" s="54">
        <f t="shared" si="20"/>
        <v>138.84905660377356</v>
      </c>
      <c r="P126" s="54">
        <f t="shared" si="21"/>
        <v>77.248366013071902</v>
      </c>
      <c r="Q126" s="54">
        <f t="shared" si="22"/>
        <v>145.75163398692811</v>
      </c>
      <c r="R126" s="54">
        <f t="shared" si="23"/>
        <v>84.150943396226424</v>
      </c>
      <c r="S126" s="55">
        <f t="shared" si="24"/>
        <v>-6.9025773831545507</v>
      </c>
      <c r="T126" s="55">
        <f t="shared" si="25"/>
        <v>-6.9025773831545223</v>
      </c>
      <c r="U126" t="s">
        <v>179</v>
      </c>
      <c r="V126" t="s">
        <v>111</v>
      </c>
      <c r="W126" t="s">
        <v>436</v>
      </c>
      <c r="X126" t="s">
        <v>476</v>
      </c>
      <c r="Y126" s="75" t="s">
        <v>484</v>
      </c>
    </row>
    <row r="127" spans="1:25" ht="15" x14ac:dyDescent="0.25">
      <c r="A127">
        <v>2.83</v>
      </c>
      <c r="B127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224</v>
      </c>
      <c r="O127" s="54">
        <f t="shared" si="20"/>
        <v>144.84805653710251</v>
      </c>
      <c r="P127" s="54">
        <f t="shared" si="21"/>
        <v>72.648648648648631</v>
      </c>
      <c r="Q127" s="54">
        <f t="shared" si="22"/>
        <v>151.35135135135135</v>
      </c>
      <c r="R127" s="54">
        <f t="shared" si="23"/>
        <v>79.151943462897535</v>
      </c>
      <c r="S127" s="55">
        <f t="shared" si="24"/>
        <v>-6.5032948142488465</v>
      </c>
      <c r="T127" s="55">
        <f t="shared" si="25"/>
        <v>-6.5032948142489033</v>
      </c>
      <c r="U127" t="s">
        <v>112</v>
      </c>
      <c r="V127" t="s">
        <v>54</v>
      </c>
      <c r="W127" t="s">
        <v>436</v>
      </c>
      <c r="X127" t="s">
        <v>476</v>
      </c>
      <c r="Y127" s="75" t="s">
        <v>487</v>
      </c>
    </row>
    <row r="128" spans="1:25" ht="15" x14ac:dyDescent="0.25">
      <c r="A128">
        <v>2.4300000000000002</v>
      </c>
      <c r="B128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225</v>
      </c>
      <c r="O128" s="54">
        <f t="shared" si="20"/>
        <v>132.40740740740739</v>
      </c>
      <c r="P128" s="54">
        <f t="shared" si="21"/>
        <v>84.375</v>
      </c>
      <c r="Q128" s="54">
        <f t="shared" si="22"/>
        <v>140.625</v>
      </c>
      <c r="R128" s="54">
        <f t="shared" si="23"/>
        <v>92.592592592592581</v>
      </c>
      <c r="S128" s="55">
        <f t="shared" si="24"/>
        <v>-8.2175925925926094</v>
      </c>
      <c r="T128" s="55">
        <f t="shared" si="25"/>
        <v>-8.217592592592581</v>
      </c>
      <c r="U128" t="s">
        <v>158</v>
      </c>
      <c r="V128" t="s">
        <v>122</v>
      </c>
      <c r="W128" t="s">
        <v>437</v>
      </c>
      <c r="X128" t="s">
        <v>476</v>
      </c>
      <c r="Y128" s="75" t="s">
        <v>482</v>
      </c>
    </row>
    <row r="129" spans="1:25" s="50" customFormat="1" ht="15" x14ac:dyDescent="0.25">
      <c r="A129">
        <v>2.35</v>
      </c>
      <c r="B129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226</v>
      </c>
      <c r="O129" s="54">
        <f t="shared" si="20"/>
        <v>129.82978723404256</v>
      </c>
      <c r="P129" s="54">
        <f t="shared" si="21"/>
        <v>87.349693251533736</v>
      </c>
      <c r="Q129" s="54">
        <f t="shared" si="22"/>
        <v>138.65030674846625</v>
      </c>
      <c r="R129" s="54">
        <f t="shared" si="23"/>
        <v>96.170212765957444</v>
      </c>
      <c r="S129" s="55">
        <f t="shared" si="24"/>
        <v>-8.8205195144236939</v>
      </c>
      <c r="T129" s="55">
        <f t="shared" si="25"/>
        <v>-8.8205195144237081</v>
      </c>
      <c r="U129" t="s">
        <v>161</v>
      </c>
      <c r="V129" t="s">
        <v>123</v>
      </c>
      <c r="W129" t="s">
        <v>437</v>
      </c>
      <c r="X129" t="s">
        <v>476</v>
      </c>
      <c r="Y129" s="75" t="s">
        <v>486</v>
      </c>
    </row>
    <row r="130" spans="1:25" ht="15" x14ac:dyDescent="0.25">
      <c r="A130">
        <v>2.74</v>
      </c>
      <c r="B130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227</v>
      </c>
      <c r="O130" s="54">
        <f t="shared" si="20"/>
        <v>144.15328467153284</v>
      </c>
      <c r="P130" s="54">
        <f t="shared" si="21"/>
        <v>73.6216216216216</v>
      </c>
      <c r="Q130" s="54">
        <f t="shared" si="22"/>
        <v>153.37837837837839</v>
      </c>
      <c r="R130" s="54">
        <f t="shared" si="23"/>
        <v>82.846715328467155</v>
      </c>
      <c r="S130" s="55">
        <f t="shared" si="24"/>
        <v>-9.2250937068455414</v>
      </c>
      <c r="T130" s="55">
        <f t="shared" si="25"/>
        <v>-9.2250937068455556</v>
      </c>
      <c r="U130" t="s">
        <v>378</v>
      </c>
      <c r="V130" t="s">
        <v>119</v>
      </c>
      <c r="W130" t="s">
        <v>437</v>
      </c>
      <c r="X130" t="s">
        <v>476</v>
      </c>
      <c r="Y130" s="75" t="s">
        <v>497</v>
      </c>
    </row>
    <row r="131" spans="1:25" ht="15" x14ac:dyDescent="0.25">
      <c r="A131">
        <v>2.79</v>
      </c>
      <c r="B131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228</v>
      </c>
      <c r="O131" s="54">
        <f t="shared" si="20"/>
        <v>146.27956989247312</v>
      </c>
      <c r="P131" s="54">
        <f t="shared" si="21"/>
        <v>72.89795918367345</v>
      </c>
      <c r="Q131" s="54">
        <f t="shared" si="22"/>
        <v>155.10204081632654</v>
      </c>
      <c r="R131" s="54">
        <f t="shared" si="23"/>
        <v>81.72043010752688</v>
      </c>
      <c r="S131" s="55">
        <f t="shared" si="24"/>
        <v>-8.822470923853416</v>
      </c>
      <c r="T131" s="55">
        <f t="shared" si="25"/>
        <v>-8.8224709238534302</v>
      </c>
      <c r="U131" t="s">
        <v>237</v>
      </c>
      <c r="V131" t="s">
        <v>152</v>
      </c>
      <c r="W131" t="s">
        <v>437</v>
      </c>
      <c r="X131" t="s">
        <v>476</v>
      </c>
      <c r="Y131" s="76" t="s">
        <v>484</v>
      </c>
    </row>
    <row r="132" spans="1:25" ht="15" x14ac:dyDescent="0.25">
      <c r="A132">
        <v>1.87</v>
      </c>
      <c r="B13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229</v>
      </c>
      <c r="O132" s="54">
        <f t="shared" si="20"/>
        <v>106.54010695187165</v>
      </c>
      <c r="P132" s="54">
        <f t="shared" si="21"/>
        <v>113.92462311557787</v>
      </c>
      <c r="Q132" s="54">
        <f t="shared" si="22"/>
        <v>115.0753768844221</v>
      </c>
      <c r="R132" s="54">
        <f t="shared" si="23"/>
        <v>122.45989304812832</v>
      </c>
      <c r="S132" s="55">
        <f t="shared" si="24"/>
        <v>-8.5352699325504489</v>
      </c>
      <c r="T132" s="55">
        <f t="shared" si="25"/>
        <v>-8.5352699325504489</v>
      </c>
      <c r="U132" t="s">
        <v>379</v>
      </c>
      <c r="V132" t="s">
        <v>131</v>
      </c>
      <c r="W132" t="s">
        <v>442</v>
      </c>
      <c r="X132" t="s">
        <v>476</v>
      </c>
      <c r="Y132" s="75" t="s">
        <v>486</v>
      </c>
    </row>
    <row r="133" spans="1:25" ht="15" x14ac:dyDescent="0.25">
      <c r="A133">
        <v>1.8</v>
      </c>
      <c r="B133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230</v>
      </c>
      <c r="O133" s="54">
        <f t="shared" si="20"/>
        <v>102.22222222222223</v>
      </c>
      <c r="P133" s="54">
        <f t="shared" si="21"/>
        <v>117.80487804878047</v>
      </c>
      <c r="Q133" s="54">
        <f t="shared" si="22"/>
        <v>112.19512195121952</v>
      </c>
      <c r="R133" s="54">
        <f t="shared" si="23"/>
        <v>127.77777777777779</v>
      </c>
      <c r="S133" s="55">
        <f t="shared" si="24"/>
        <v>-9.9728997289972909</v>
      </c>
      <c r="T133" s="55">
        <f t="shared" si="25"/>
        <v>-9.9728997289973194</v>
      </c>
      <c r="U133" t="s">
        <v>251</v>
      </c>
      <c r="V133" t="s">
        <v>128</v>
      </c>
      <c r="W133" t="s">
        <v>442</v>
      </c>
      <c r="X133" t="s">
        <v>476</v>
      </c>
      <c r="Y133" s="75" t="s">
        <v>478</v>
      </c>
    </row>
    <row r="134" spans="1:25" ht="15" x14ac:dyDescent="0.25">
      <c r="A134">
        <v>2.2400000000000002</v>
      </c>
      <c r="B134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231</v>
      </c>
      <c r="O134" s="54">
        <f t="shared" si="20"/>
        <v>127.87500000000001</v>
      </c>
      <c r="P134" s="54">
        <f t="shared" si="21"/>
        <v>93.499999999999986</v>
      </c>
      <c r="Q134" s="54">
        <f t="shared" si="22"/>
        <v>137.5</v>
      </c>
      <c r="R134" s="54">
        <f t="shared" si="23"/>
        <v>103.12499999999999</v>
      </c>
      <c r="S134" s="55">
        <f t="shared" si="24"/>
        <v>-9.6249999999999858</v>
      </c>
      <c r="T134" s="55">
        <f t="shared" si="25"/>
        <v>-9.625</v>
      </c>
      <c r="U134" t="s">
        <v>127</v>
      </c>
      <c r="V134" t="s">
        <v>66</v>
      </c>
      <c r="W134" t="s">
        <v>442</v>
      </c>
      <c r="X134" t="s">
        <v>476</v>
      </c>
      <c r="Y134" s="75" t="s">
        <v>485</v>
      </c>
    </row>
    <row r="135" spans="1:25" s="50" customFormat="1" ht="15" x14ac:dyDescent="0.25">
      <c r="A135">
        <v>2.2599999999999998</v>
      </c>
      <c r="B135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232</v>
      </c>
      <c r="O135" s="54">
        <f t="shared" si="20"/>
        <v>129.3451327433628</v>
      </c>
      <c r="P135" s="54">
        <f t="shared" si="21"/>
        <v>93.077844311377248</v>
      </c>
      <c r="Q135" s="54">
        <f t="shared" si="22"/>
        <v>138.92215568862278</v>
      </c>
      <c r="R135" s="54">
        <f t="shared" si="23"/>
        <v>102.65486725663717</v>
      </c>
      <c r="S135" s="55">
        <f t="shared" si="24"/>
        <v>-9.5770229452599835</v>
      </c>
      <c r="T135" s="55">
        <f t="shared" si="25"/>
        <v>-9.5770229452599267</v>
      </c>
      <c r="U135" t="s">
        <v>164</v>
      </c>
      <c r="V135" t="s">
        <v>124</v>
      </c>
      <c r="W135" t="s">
        <v>442</v>
      </c>
      <c r="X135" t="s">
        <v>476</v>
      </c>
      <c r="Y135" s="75" t="s">
        <v>485</v>
      </c>
    </row>
    <row r="136" spans="1:25" ht="15" x14ac:dyDescent="0.25">
      <c r="A136">
        <v>1.53</v>
      </c>
      <c r="B136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233</v>
      </c>
      <c r="O136" s="54">
        <f t="shared" si="20"/>
        <v>80.712418300653596</v>
      </c>
      <c r="P136" s="54">
        <f t="shared" si="21"/>
        <v>142.33852140077818</v>
      </c>
      <c r="Q136" s="54">
        <f t="shared" si="22"/>
        <v>90.661478599221795</v>
      </c>
      <c r="R136" s="54">
        <f t="shared" si="23"/>
        <v>152.28758169934642</v>
      </c>
      <c r="S136" s="55">
        <f t="shared" si="24"/>
        <v>-9.9490602985681988</v>
      </c>
      <c r="T136" s="55">
        <f t="shared" si="25"/>
        <v>-9.9490602985682415</v>
      </c>
      <c r="U136" t="s">
        <v>129</v>
      </c>
      <c r="V136" t="s">
        <v>432</v>
      </c>
      <c r="W136" t="s">
        <v>442</v>
      </c>
      <c r="X136" t="s">
        <v>476</v>
      </c>
      <c r="Y136" s="75" t="s">
        <v>478</v>
      </c>
    </row>
    <row r="137" spans="1:25" s="50" customFormat="1" ht="15" x14ac:dyDescent="0.25">
      <c r="A137">
        <v>2.0499999999999998</v>
      </c>
      <c r="B137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234</v>
      </c>
      <c r="O137" s="54">
        <f t="shared" ref="O137:O186" si="29">(1/A137)*((N137*A137)-N137)</f>
        <v>119.85365853658534</v>
      </c>
      <c r="P137" s="54">
        <f t="shared" ref="P137:P186" si="30">(1/B137)*((N137*B137)-N137)</f>
        <v>105.42857142857142</v>
      </c>
      <c r="Q137" s="54">
        <f t="shared" ref="Q137:Q186" si="31">(1/B137)*N137</f>
        <v>128.57142857142856</v>
      </c>
      <c r="R137" s="54">
        <f t="shared" ref="R137:R186" si="32">(1/A137)*N137</f>
        <v>114.14634146341464</v>
      </c>
      <c r="S137" s="55">
        <f t="shared" ref="S137:S186" si="33">O137-Q137</f>
        <v>-8.7177700348432126</v>
      </c>
      <c r="T137" s="55">
        <f t="shared" ref="T137:T186" si="34">P137-R137</f>
        <v>-8.7177700348432268</v>
      </c>
      <c r="U137" t="s">
        <v>381</v>
      </c>
      <c r="V137" t="s">
        <v>384</v>
      </c>
      <c r="W137" t="s">
        <v>438</v>
      </c>
      <c r="X137" t="s">
        <v>477</v>
      </c>
      <c r="Y137" s="75" t="s">
        <v>490</v>
      </c>
    </row>
    <row r="138" spans="1:25" ht="15" x14ac:dyDescent="0.25">
      <c r="A138">
        <v>1.86</v>
      </c>
      <c r="B138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235</v>
      </c>
      <c r="O138" s="54">
        <f t="shared" si="29"/>
        <v>108.65591397849462</v>
      </c>
      <c r="P138" s="54">
        <f t="shared" si="30"/>
        <v>117.5</v>
      </c>
      <c r="Q138" s="54">
        <f t="shared" si="31"/>
        <v>117.5</v>
      </c>
      <c r="R138" s="54">
        <f t="shared" si="32"/>
        <v>126.34408602150536</v>
      </c>
      <c r="S138" s="55">
        <f t="shared" si="33"/>
        <v>-8.844086021505376</v>
      </c>
      <c r="T138" s="55">
        <f t="shared" si="34"/>
        <v>-8.8440860215053618</v>
      </c>
      <c r="U138" t="s">
        <v>257</v>
      </c>
      <c r="V138" t="s">
        <v>255</v>
      </c>
      <c r="W138" t="s">
        <v>438</v>
      </c>
      <c r="X138" t="s">
        <v>477</v>
      </c>
      <c r="Y138" s="75" t="s">
        <v>481</v>
      </c>
    </row>
    <row r="139" spans="1:25" ht="15" x14ac:dyDescent="0.25">
      <c r="A139">
        <v>1.85</v>
      </c>
      <c r="B139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236</v>
      </c>
      <c r="O139" s="54">
        <f t="shared" si="29"/>
        <v>108.43243243243244</v>
      </c>
      <c r="P139" s="54">
        <f t="shared" si="30"/>
        <v>118.5870646766169</v>
      </c>
      <c r="Q139" s="54">
        <f t="shared" si="31"/>
        <v>117.4129353233831</v>
      </c>
      <c r="R139" s="54">
        <f t="shared" si="32"/>
        <v>127.56756756756755</v>
      </c>
      <c r="S139" s="55">
        <f t="shared" si="33"/>
        <v>-8.9805028909506603</v>
      </c>
      <c r="T139" s="55">
        <f t="shared" si="34"/>
        <v>-8.9805028909506461</v>
      </c>
      <c r="U139" t="s">
        <v>385</v>
      </c>
      <c r="V139" t="s">
        <v>380</v>
      </c>
      <c r="W139" t="s">
        <v>438</v>
      </c>
      <c r="X139" t="s">
        <v>477</v>
      </c>
      <c r="Y139" s="75" t="s">
        <v>498</v>
      </c>
    </row>
    <row r="140" spans="1:25" ht="15" x14ac:dyDescent="0.25">
      <c r="A140">
        <v>1.89</v>
      </c>
      <c r="B140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237</v>
      </c>
      <c r="O140" s="54">
        <f t="shared" si="29"/>
        <v>111.60317460317459</v>
      </c>
      <c r="P140" s="54">
        <f t="shared" si="30"/>
        <v>116.08163265306122</v>
      </c>
      <c r="Q140" s="54">
        <f t="shared" si="31"/>
        <v>120.91836734693878</v>
      </c>
      <c r="R140" s="54">
        <f t="shared" si="32"/>
        <v>125.39682539682542</v>
      </c>
      <c r="S140" s="55">
        <f t="shared" si="33"/>
        <v>-9.3151927437641859</v>
      </c>
      <c r="T140" s="55">
        <f t="shared" si="34"/>
        <v>-9.3151927437642001</v>
      </c>
      <c r="U140" t="s">
        <v>386</v>
      </c>
      <c r="V140" t="s">
        <v>254</v>
      </c>
      <c r="W140" t="s">
        <v>438</v>
      </c>
      <c r="X140" t="s">
        <v>477</v>
      </c>
      <c r="Y140" s="75" t="s">
        <v>493</v>
      </c>
    </row>
    <row r="141" spans="1:25" ht="15" x14ac:dyDescent="0.25">
      <c r="A141">
        <v>1.87</v>
      </c>
      <c r="B141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238</v>
      </c>
      <c r="O141" s="54">
        <f t="shared" si="29"/>
        <v>110.72727272727271</v>
      </c>
      <c r="P141" s="54">
        <f t="shared" si="30"/>
        <v>121.33333333333331</v>
      </c>
      <c r="Q141" s="54">
        <f t="shared" si="31"/>
        <v>116.66666666666666</v>
      </c>
      <c r="R141" s="54">
        <f t="shared" si="32"/>
        <v>127.27272727272725</v>
      </c>
      <c r="S141" s="55">
        <f t="shared" si="33"/>
        <v>-5.9393939393939519</v>
      </c>
      <c r="T141" s="55">
        <f t="shared" si="34"/>
        <v>-5.9393939393939377</v>
      </c>
      <c r="U141" t="s">
        <v>265</v>
      </c>
      <c r="V141" t="s">
        <v>260</v>
      </c>
      <c r="W141" t="s">
        <v>230</v>
      </c>
      <c r="X141" t="s">
        <v>477</v>
      </c>
      <c r="Y141" s="75" t="s">
        <v>482</v>
      </c>
    </row>
    <row r="142" spans="1:25" ht="15" x14ac:dyDescent="0.25">
      <c r="A142">
        <v>2.04</v>
      </c>
      <c r="B1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239</v>
      </c>
      <c r="O142" s="54">
        <f t="shared" si="29"/>
        <v>121.84313725490196</v>
      </c>
      <c r="P142" s="54">
        <f t="shared" si="30"/>
        <v>111.8723404255319</v>
      </c>
      <c r="Q142" s="54">
        <f t="shared" si="31"/>
        <v>127.12765957446808</v>
      </c>
      <c r="R142" s="54">
        <f t="shared" si="32"/>
        <v>117.15686274509804</v>
      </c>
      <c r="S142" s="55">
        <f t="shared" si="33"/>
        <v>-5.284522319566122</v>
      </c>
      <c r="T142" s="55">
        <f t="shared" si="34"/>
        <v>-5.2845223195661362</v>
      </c>
      <c r="U142" t="s">
        <v>241</v>
      </c>
      <c r="V142" t="s">
        <v>262</v>
      </c>
      <c r="W142" t="s">
        <v>230</v>
      </c>
      <c r="X142" t="s">
        <v>477</v>
      </c>
      <c r="Y142" s="75" t="s">
        <v>484</v>
      </c>
    </row>
    <row r="143" spans="1:25" ht="15" x14ac:dyDescent="0.25">
      <c r="A143">
        <v>1.71</v>
      </c>
      <c r="B143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240</v>
      </c>
      <c r="O143" s="54">
        <f t="shared" si="29"/>
        <v>99.64912280701752</v>
      </c>
      <c r="P143" s="54">
        <f t="shared" si="30"/>
        <v>133.80530973451326</v>
      </c>
      <c r="Q143" s="54">
        <f t="shared" si="31"/>
        <v>106.19469026548673</v>
      </c>
      <c r="R143" s="54">
        <f t="shared" si="32"/>
        <v>140.35087719298244</v>
      </c>
      <c r="S143" s="55">
        <f t="shared" si="33"/>
        <v>-6.5455674584692076</v>
      </c>
      <c r="T143" s="55">
        <f t="shared" si="34"/>
        <v>-6.5455674584691792</v>
      </c>
      <c r="U143" t="s">
        <v>270</v>
      </c>
      <c r="V143" t="s">
        <v>391</v>
      </c>
      <c r="W143" t="s">
        <v>230</v>
      </c>
      <c r="X143" t="s">
        <v>477</v>
      </c>
      <c r="Y143" s="75" t="s">
        <v>480</v>
      </c>
    </row>
    <row r="144" spans="1:25" ht="15" x14ac:dyDescent="0.25">
      <c r="A144">
        <v>2.12</v>
      </c>
      <c r="B144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241</v>
      </c>
      <c r="O144" s="54">
        <f t="shared" si="29"/>
        <v>127.32075471698113</v>
      </c>
      <c r="P144" s="54">
        <f t="shared" si="30"/>
        <v>105.60674157303373</v>
      </c>
      <c r="Q144" s="54">
        <f t="shared" si="31"/>
        <v>135.3932584269663</v>
      </c>
      <c r="R144" s="54">
        <f t="shared" si="32"/>
        <v>113.67924528301886</v>
      </c>
      <c r="S144" s="55">
        <f t="shared" si="33"/>
        <v>-8.0725037099851704</v>
      </c>
      <c r="T144" s="55">
        <f t="shared" si="34"/>
        <v>-8.0725037099851278</v>
      </c>
      <c r="U144" t="s">
        <v>229</v>
      </c>
      <c r="V144" t="s">
        <v>244</v>
      </c>
      <c r="W144" t="s">
        <v>231</v>
      </c>
      <c r="X144" t="s">
        <v>477</v>
      </c>
      <c r="Y144" s="75" t="s">
        <v>489</v>
      </c>
    </row>
    <row r="145" spans="1:25" ht="15" x14ac:dyDescent="0.25">
      <c r="A145">
        <v>1.94</v>
      </c>
      <c r="B145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242</v>
      </c>
      <c r="O145" s="54">
        <f t="shared" si="29"/>
        <v>117.25773195876288</v>
      </c>
      <c r="P145" s="54">
        <f t="shared" si="30"/>
        <v>117.25773195876288</v>
      </c>
      <c r="Q145" s="54">
        <f t="shared" si="31"/>
        <v>124.74226804123712</v>
      </c>
      <c r="R145" s="54">
        <f t="shared" si="32"/>
        <v>124.74226804123712</v>
      </c>
      <c r="S145" s="55">
        <f t="shared" si="33"/>
        <v>-7.48453608247425</v>
      </c>
      <c r="T145" s="55">
        <f t="shared" si="34"/>
        <v>-7.48453608247425</v>
      </c>
      <c r="U145" t="s">
        <v>394</v>
      </c>
      <c r="V145" t="s">
        <v>274</v>
      </c>
      <c r="W145" t="s">
        <v>231</v>
      </c>
      <c r="X145" t="s">
        <v>477</v>
      </c>
      <c r="Y145" s="75" t="s">
        <v>485</v>
      </c>
    </row>
    <row r="146" spans="1:25" s="50" customFormat="1" ht="15" x14ac:dyDescent="0.25">
      <c r="A146">
        <v>2.02</v>
      </c>
      <c r="B146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243</v>
      </c>
      <c r="O146" s="54">
        <f t="shared" si="29"/>
        <v>122.70297029702971</v>
      </c>
      <c r="P146" s="54">
        <f t="shared" si="30"/>
        <v>113.74468085106382</v>
      </c>
      <c r="Q146" s="54">
        <f t="shared" si="31"/>
        <v>129.25531914893617</v>
      </c>
      <c r="R146" s="54">
        <f t="shared" si="32"/>
        <v>120.29702970297029</v>
      </c>
      <c r="S146" s="55">
        <f t="shared" si="33"/>
        <v>-6.5523488519064585</v>
      </c>
      <c r="T146" s="55">
        <f t="shared" si="34"/>
        <v>-6.5523488519064728</v>
      </c>
      <c r="U146" t="s">
        <v>228</v>
      </c>
      <c r="V146" t="s">
        <v>233</v>
      </c>
      <c r="W146" t="s">
        <v>231</v>
      </c>
      <c r="X146" t="s">
        <v>477</v>
      </c>
      <c r="Y146" s="75" t="s">
        <v>487</v>
      </c>
    </row>
    <row r="147" spans="1:25" ht="15" x14ac:dyDescent="0.25">
      <c r="A147">
        <v>2.42</v>
      </c>
      <c r="B147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244</v>
      </c>
      <c r="O147" s="54">
        <f t="shared" si="29"/>
        <v>143.17355371900828</v>
      </c>
      <c r="P147" s="54">
        <f t="shared" si="30"/>
        <v>94.306748466257659</v>
      </c>
      <c r="Q147" s="54">
        <f t="shared" si="31"/>
        <v>149.69325153374234</v>
      </c>
      <c r="R147" s="54">
        <f t="shared" si="32"/>
        <v>100.82644628099173</v>
      </c>
      <c r="S147" s="55">
        <f t="shared" si="33"/>
        <v>-6.5196978147340587</v>
      </c>
      <c r="T147" s="55">
        <f t="shared" si="34"/>
        <v>-6.5196978147340729</v>
      </c>
      <c r="U147" t="s">
        <v>34</v>
      </c>
      <c r="V147" t="s">
        <v>41</v>
      </c>
      <c r="W147" t="s">
        <v>443</v>
      </c>
      <c r="X147" t="s">
        <v>477</v>
      </c>
      <c r="Y147" s="75" t="s">
        <v>485</v>
      </c>
    </row>
    <row r="148" spans="1:25" ht="15" x14ac:dyDescent="0.25">
      <c r="A148">
        <v>2.0299999999999998</v>
      </c>
      <c r="B148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245</v>
      </c>
      <c r="O148" s="54">
        <f t="shared" si="29"/>
        <v>124.31034482758621</v>
      </c>
      <c r="P148" s="54">
        <f t="shared" si="30"/>
        <v>114.68085106382976</v>
      </c>
      <c r="Q148" s="54">
        <f t="shared" si="31"/>
        <v>130.31914893617022</v>
      </c>
      <c r="R148" s="54">
        <f t="shared" si="32"/>
        <v>120.68965517241381</v>
      </c>
      <c r="S148" s="55">
        <f t="shared" si="33"/>
        <v>-6.008804108584016</v>
      </c>
      <c r="T148" s="55">
        <f t="shared" si="34"/>
        <v>-6.0088041085840445</v>
      </c>
      <c r="U148" t="s">
        <v>39</v>
      </c>
      <c r="V148" t="s">
        <v>38</v>
      </c>
      <c r="W148" t="s">
        <v>443</v>
      </c>
      <c r="X148" t="s">
        <v>477</v>
      </c>
      <c r="Y148" s="75" t="s">
        <v>490</v>
      </c>
    </row>
    <row r="149" spans="1:25" ht="15" x14ac:dyDescent="0.25">
      <c r="A149">
        <v>1.93</v>
      </c>
      <c r="B149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246</v>
      </c>
      <c r="O149" s="54">
        <f t="shared" si="29"/>
        <v>118.53886010362694</v>
      </c>
      <c r="P149" s="54">
        <f t="shared" si="30"/>
        <v>121.75757575757575</v>
      </c>
      <c r="Q149" s="54">
        <f t="shared" si="31"/>
        <v>124.24242424242425</v>
      </c>
      <c r="R149" s="54">
        <f t="shared" si="32"/>
        <v>127.46113989637307</v>
      </c>
      <c r="S149" s="55">
        <f t="shared" si="33"/>
        <v>-5.7035641387973044</v>
      </c>
      <c r="T149" s="55">
        <f t="shared" si="34"/>
        <v>-5.7035641387973186</v>
      </c>
      <c r="U149" t="s">
        <v>133</v>
      </c>
      <c r="V149" t="s">
        <v>73</v>
      </c>
      <c r="W149" t="s">
        <v>443</v>
      </c>
      <c r="X149" t="s">
        <v>477</v>
      </c>
      <c r="Y149" s="75" t="s">
        <v>497</v>
      </c>
    </row>
    <row r="150" spans="1:25" ht="15" x14ac:dyDescent="0.25">
      <c r="A150">
        <v>2.0099999999999998</v>
      </c>
      <c r="B150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247</v>
      </c>
      <c r="O150" s="54">
        <f t="shared" si="29"/>
        <v>124.11442786069652</v>
      </c>
      <c r="P150" s="54">
        <f t="shared" si="30"/>
        <v>116.99999999999997</v>
      </c>
      <c r="Q150" s="54">
        <f t="shared" si="31"/>
        <v>130</v>
      </c>
      <c r="R150" s="54">
        <f t="shared" si="32"/>
        <v>122.88557213930351</v>
      </c>
      <c r="S150" s="55">
        <f t="shared" si="33"/>
        <v>-5.885572139303477</v>
      </c>
      <c r="T150" s="55">
        <f t="shared" si="34"/>
        <v>-5.8855721393035338</v>
      </c>
      <c r="U150" t="s">
        <v>35</v>
      </c>
      <c r="V150" t="s">
        <v>137</v>
      </c>
      <c r="W150" t="s">
        <v>443</v>
      </c>
      <c r="X150" t="s">
        <v>477</v>
      </c>
      <c r="Y150" s="75" t="s">
        <v>485</v>
      </c>
    </row>
    <row r="151" spans="1:25" ht="15" x14ac:dyDescent="0.25">
      <c r="A151">
        <v>1.68</v>
      </c>
      <c r="B151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248</v>
      </c>
      <c r="O151" s="54">
        <f t="shared" si="29"/>
        <v>100.38095238095237</v>
      </c>
      <c r="P151" s="54">
        <f t="shared" si="30"/>
        <v>139.70305676855895</v>
      </c>
      <c r="Q151" s="54">
        <f t="shared" si="31"/>
        <v>108.29694323144105</v>
      </c>
      <c r="R151" s="54">
        <f t="shared" si="32"/>
        <v>147.61904761904762</v>
      </c>
      <c r="S151" s="55">
        <f t="shared" si="33"/>
        <v>-7.9159908504886829</v>
      </c>
      <c r="T151" s="55">
        <f t="shared" si="34"/>
        <v>-7.9159908504886687</v>
      </c>
      <c r="U151" t="s">
        <v>70</v>
      </c>
      <c r="V151" t="s">
        <v>75</v>
      </c>
      <c r="W151" t="s">
        <v>443</v>
      </c>
      <c r="X151" t="s">
        <v>477</v>
      </c>
      <c r="Y151" s="75" t="s">
        <v>493</v>
      </c>
    </row>
    <row r="152" spans="1:25" ht="15" x14ac:dyDescent="0.25">
      <c r="A152">
        <v>1.77</v>
      </c>
      <c r="B15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249</v>
      </c>
      <c r="O152" s="54">
        <f t="shared" si="29"/>
        <v>108.32203389830509</v>
      </c>
      <c r="P152" s="54">
        <f t="shared" si="30"/>
        <v>132.64485981308411</v>
      </c>
      <c r="Q152" s="54">
        <f t="shared" si="31"/>
        <v>116.35514018691589</v>
      </c>
      <c r="R152" s="54">
        <f t="shared" si="32"/>
        <v>140.67796610169492</v>
      </c>
      <c r="S152" s="55">
        <f t="shared" si="33"/>
        <v>-8.0331062886107958</v>
      </c>
      <c r="T152" s="55">
        <f t="shared" si="34"/>
        <v>-8.03310628861081</v>
      </c>
      <c r="U152" t="s">
        <v>277</v>
      </c>
      <c r="V152" t="s">
        <v>37</v>
      </c>
      <c r="W152" t="s">
        <v>433</v>
      </c>
      <c r="X152" t="s">
        <v>477</v>
      </c>
      <c r="Y152" s="75" t="s">
        <v>493</v>
      </c>
    </row>
    <row r="153" spans="1:25" ht="15" x14ac:dyDescent="0.25">
      <c r="A153">
        <v>1.53</v>
      </c>
      <c r="B153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250</v>
      </c>
      <c r="O153" s="54">
        <f t="shared" si="29"/>
        <v>86.601307189542482</v>
      </c>
      <c r="P153" s="54">
        <f t="shared" si="30"/>
        <v>156.36704119850188</v>
      </c>
      <c r="Q153" s="54">
        <f t="shared" si="31"/>
        <v>93.632958801498134</v>
      </c>
      <c r="R153" s="54">
        <f t="shared" si="32"/>
        <v>163.39869281045753</v>
      </c>
      <c r="S153" s="55">
        <f t="shared" si="33"/>
        <v>-7.0316516119556525</v>
      </c>
      <c r="T153" s="55">
        <f t="shared" si="34"/>
        <v>-7.0316516119556525</v>
      </c>
      <c r="U153" t="s">
        <v>408</v>
      </c>
      <c r="V153" t="s">
        <v>399</v>
      </c>
      <c r="W153" t="s">
        <v>440</v>
      </c>
      <c r="X153" t="s">
        <v>477</v>
      </c>
      <c r="Y153" s="75" t="s">
        <v>478</v>
      </c>
    </row>
    <row r="154" spans="1:25" ht="15" x14ac:dyDescent="0.25">
      <c r="A154">
        <v>2.41</v>
      </c>
      <c r="B154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251</v>
      </c>
      <c r="O154" s="54">
        <f t="shared" si="29"/>
        <v>146.85062240663902</v>
      </c>
      <c r="P154" s="54">
        <f t="shared" si="30"/>
        <v>97.012269938650306</v>
      </c>
      <c r="Q154" s="54">
        <f t="shared" si="31"/>
        <v>153.98773006134971</v>
      </c>
      <c r="R154" s="54">
        <f t="shared" si="32"/>
        <v>104.14937759336098</v>
      </c>
      <c r="S154" s="55">
        <f t="shared" si="33"/>
        <v>-7.1371076547106895</v>
      </c>
      <c r="T154" s="55">
        <f t="shared" si="34"/>
        <v>-7.1371076547106753</v>
      </c>
      <c r="U154" t="s">
        <v>397</v>
      </c>
      <c r="V154" t="s">
        <v>320</v>
      </c>
      <c r="W154" t="s">
        <v>440</v>
      </c>
      <c r="X154" t="s">
        <v>477</v>
      </c>
      <c r="Y154" s="75" t="s">
        <v>481</v>
      </c>
    </row>
    <row r="155" spans="1:25" ht="15" x14ac:dyDescent="0.25">
      <c r="A155">
        <v>2.09</v>
      </c>
      <c r="B155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252</v>
      </c>
      <c r="O155" s="54">
        <f t="shared" si="29"/>
        <v>131.42583732057415</v>
      </c>
      <c r="P155" s="54">
        <f t="shared" si="30"/>
        <v>114.29508196721312</v>
      </c>
      <c r="Q155" s="54">
        <f t="shared" si="31"/>
        <v>137.70491803278688</v>
      </c>
      <c r="R155" s="54">
        <f t="shared" si="32"/>
        <v>120.57416267942585</v>
      </c>
      <c r="S155" s="55">
        <f t="shared" si="33"/>
        <v>-6.2790807122127319</v>
      </c>
      <c r="T155" s="55">
        <f t="shared" si="34"/>
        <v>-6.2790807122127319</v>
      </c>
      <c r="U155" t="s">
        <v>401</v>
      </c>
      <c r="V155" t="s">
        <v>396</v>
      </c>
      <c r="W155" t="s">
        <v>440</v>
      </c>
      <c r="X155" t="s">
        <v>477</v>
      </c>
      <c r="Y155" s="76" t="s">
        <v>483</v>
      </c>
    </row>
    <row r="156" spans="1:25" ht="15" x14ac:dyDescent="0.25">
      <c r="A156">
        <v>2.16</v>
      </c>
      <c r="B156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253</v>
      </c>
      <c r="O156" s="54">
        <f t="shared" si="29"/>
        <v>135.87037037037035</v>
      </c>
      <c r="P156" s="54">
        <f t="shared" si="30"/>
        <v>110.06214689265538</v>
      </c>
      <c r="Q156" s="54">
        <f t="shared" si="31"/>
        <v>142.93785310734464</v>
      </c>
      <c r="R156" s="54">
        <f t="shared" si="32"/>
        <v>117.12962962962962</v>
      </c>
      <c r="S156" s="55">
        <f t="shared" si="33"/>
        <v>-7.0674827369742843</v>
      </c>
      <c r="T156" s="55">
        <f t="shared" si="34"/>
        <v>-7.0674827369742417</v>
      </c>
      <c r="U156" t="s">
        <v>398</v>
      </c>
      <c r="V156" t="s">
        <v>407</v>
      </c>
      <c r="W156" t="s">
        <v>440</v>
      </c>
      <c r="X156" t="s">
        <v>477</v>
      </c>
      <c r="Y156" s="75" t="s">
        <v>482</v>
      </c>
    </row>
    <row r="157" spans="1:25" ht="15" x14ac:dyDescent="0.25">
      <c r="A157">
        <v>2.15</v>
      </c>
      <c r="B157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254</v>
      </c>
      <c r="O157" s="54">
        <f t="shared" si="29"/>
        <v>135.86046511627907</v>
      </c>
      <c r="P157" s="54">
        <f t="shared" si="30"/>
        <v>111.30337078651687</v>
      </c>
      <c r="Q157" s="54">
        <f t="shared" si="31"/>
        <v>142.69662921348316</v>
      </c>
      <c r="R157" s="54">
        <f t="shared" si="32"/>
        <v>118.13953488372093</v>
      </c>
      <c r="S157" s="55">
        <f t="shared" si="33"/>
        <v>-6.8361640972040902</v>
      </c>
      <c r="T157" s="55">
        <f t="shared" si="34"/>
        <v>-6.8361640972040618</v>
      </c>
      <c r="U157" t="s">
        <v>404</v>
      </c>
      <c r="V157" t="s">
        <v>319</v>
      </c>
      <c r="W157" t="s">
        <v>440</v>
      </c>
      <c r="X157" t="s">
        <v>477</v>
      </c>
      <c r="Y157" s="75" t="s">
        <v>485</v>
      </c>
    </row>
    <row r="158" spans="1:25" ht="15" x14ac:dyDescent="0.25">
      <c r="A158">
        <v>2.2599999999999998</v>
      </c>
      <c r="B158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255</v>
      </c>
      <c r="O158" s="54">
        <f t="shared" si="29"/>
        <v>142.16814159292034</v>
      </c>
      <c r="P158" s="54">
        <f t="shared" si="30"/>
        <v>105.87719298245614</v>
      </c>
      <c r="Q158" s="54">
        <f t="shared" si="31"/>
        <v>149.12280701754386</v>
      </c>
      <c r="R158" s="54">
        <f t="shared" si="32"/>
        <v>112.83185840707965</v>
      </c>
      <c r="S158" s="55">
        <f t="shared" si="33"/>
        <v>-6.9546654246235278</v>
      </c>
      <c r="T158" s="55">
        <f t="shared" si="34"/>
        <v>-6.9546654246235136</v>
      </c>
      <c r="U158" t="s">
        <v>405</v>
      </c>
      <c r="V158" t="s">
        <v>403</v>
      </c>
      <c r="W158" t="s">
        <v>440</v>
      </c>
      <c r="X158" t="s">
        <v>477</v>
      </c>
      <c r="Y158" s="75" t="s">
        <v>482</v>
      </c>
    </row>
    <row r="159" spans="1:25" ht="15" x14ac:dyDescent="0.25">
      <c r="A159">
        <v>1.72</v>
      </c>
      <c r="B159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256</v>
      </c>
      <c r="O159" s="54">
        <f t="shared" si="29"/>
        <v>107.16279069767442</v>
      </c>
      <c r="P159" s="54">
        <f t="shared" si="30"/>
        <v>141.2017937219731</v>
      </c>
      <c r="Q159" s="54">
        <f t="shared" si="31"/>
        <v>114.79820627802691</v>
      </c>
      <c r="R159" s="54">
        <f t="shared" si="32"/>
        <v>148.83720930232559</v>
      </c>
      <c r="S159" s="55">
        <f t="shared" si="33"/>
        <v>-7.6354155803524861</v>
      </c>
      <c r="T159" s="55">
        <f t="shared" si="34"/>
        <v>-7.6354155803524861</v>
      </c>
      <c r="U159" t="s">
        <v>321</v>
      </c>
      <c r="V159" t="s">
        <v>247</v>
      </c>
      <c r="W159" t="s">
        <v>440</v>
      </c>
      <c r="X159" t="s">
        <v>477</v>
      </c>
      <c r="Y159" s="75" t="s">
        <v>482</v>
      </c>
    </row>
    <row r="160" spans="1:25" ht="15" x14ac:dyDescent="0.25">
      <c r="A160">
        <v>2.31</v>
      </c>
      <c r="B160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257</v>
      </c>
      <c r="O160" s="54">
        <f t="shared" si="29"/>
        <v>145.74458874458873</v>
      </c>
      <c r="P160" s="54">
        <f t="shared" si="30"/>
        <v>97.372670807453432</v>
      </c>
      <c r="Q160" s="54">
        <f t="shared" si="31"/>
        <v>159.62732919254657</v>
      </c>
      <c r="R160" s="54">
        <f t="shared" si="32"/>
        <v>111.25541125541126</v>
      </c>
      <c r="S160" s="55">
        <f t="shared" si="33"/>
        <v>-13.882740447957843</v>
      </c>
      <c r="T160" s="55">
        <f t="shared" si="34"/>
        <v>-13.882740447957829</v>
      </c>
      <c r="U160" t="s">
        <v>88</v>
      </c>
      <c r="V160" t="s">
        <v>410</v>
      </c>
      <c r="W160" t="s">
        <v>447</v>
      </c>
      <c r="X160" t="s">
        <v>477</v>
      </c>
      <c r="Y160" s="75" t="s">
        <v>487</v>
      </c>
    </row>
    <row r="161" spans="1:25" ht="15" x14ac:dyDescent="0.25">
      <c r="A161">
        <v>2.78</v>
      </c>
      <c r="B161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258</v>
      </c>
      <c r="O161" s="54">
        <f t="shared" si="29"/>
        <v>165.19424460431654</v>
      </c>
      <c r="P161" s="54">
        <f t="shared" si="30"/>
        <v>78.833333333333314</v>
      </c>
      <c r="Q161" s="54">
        <f t="shared" si="31"/>
        <v>179.16666666666666</v>
      </c>
      <c r="R161" s="54">
        <f t="shared" si="32"/>
        <v>92.805755395683462</v>
      </c>
      <c r="S161" s="55">
        <f t="shared" si="33"/>
        <v>-13.97242206235012</v>
      </c>
      <c r="T161" s="55">
        <f t="shared" si="34"/>
        <v>-13.972422062350148</v>
      </c>
      <c r="U161" t="s">
        <v>346</v>
      </c>
      <c r="V161" t="s">
        <v>409</v>
      </c>
      <c r="W161" t="s">
        <v>447</v>
      </c>
      <c r="X161" t="s">
        <v>477</v>
      </c>
      <c r="Y161" s="75" t="s">
        <v>485</v>
      </c>
    </row>
    <row r="162" spans="1:25" ht="15" x14ac:dyDescent="0.25">
      <c r="A162">
        <v>2.61</v>
      </c>
      <c r="B16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259</v>
      </c>
      <c r="O162" s="54">
        <f t="shared" si="29"/>
        <v>159.76628352490422</v>
      </c>
      <c r="P162" s="54">
        <f t="shared" si="30"/>
        <v>85.174496644295317</v>
      </c>
      <c r="Q162" s="54">
        <f t="shared" si="31"/>
        <v>173.82550335570471</v>
      </c>
      <c r="R162" s="54">
        <f t="shared" si="32"/>
        <v>99.23371647509579</v>
      </c>
      <c r="S162" s="55">
        <f t="shared" si="33"/>
        <v>-14.059219830800487</v>
      </c>
      <c r="T162" s="55">
        <f t="shared" si="34"/>
        <v>-14.059219830800473</v>
      </c>
      <c r="U162" t="s">
        <v>343</v>
      </c>
      <c r="V162" t="s">
        <v>411</v>
      </c>
      <c r="W162" t="s">
        <v>447</v>
      </c>
      <c r="X162" t="s">
        <v>477</v>
      </c>
      <c r="Y162" s="76" t="s">
        <v>479</v>
      </c>
    </row>
    <row r="163" spans="1:25" ht="15" x14ac:dyDescent="0.25">
      <c r="A163">
        <v>2.46</v>
      </c>
      <c r="B163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260</v>
      </c>
      <c r="O163" s="54">
        <f t="shared" si="29"/>
        <v>154.3089430894309</v>
      </c>
      <c r="P163" s="54">
        <f t="shared" si="30"/>
        <v>92.258064516129025</v>
      </c>
      <c r="Q163" s="54">
        <f t="shared" si="31"/>
        <v>167.74193548387098</v>
      </c>
      <c r="R163" s="54">
        <f t="shared" si="32"/>
        <v>105.6910569105691</v>
      </c>
      <c r="S163" s="55">
        <f t="shared" si="33"/>
        <v>-13.432992394440078</v>
      </c>
      <c r="T163" s="55">
        <f t="shared" si="34"/>
        <v>-13.432992394440078</v>
      </c>
      <c r="U163" t="s">
        <v>91</v>
      </c>
      <c r="V163" t="s">
        <v>92</v>
      </c>
      <c r="W163" t="s">
        <v>447</v>
      </c>
      <c r="X163" t="s">
        <v>477</v>
      </c>
      <c r="Y163" s="76" t="s">
        <v>482</v>
      </c>
    </row>
    <row r="164" spans="1:25" ht="15" x14ac:dyDescent="0.25">
      <c r="A164">
        <v>1.59</v>
      </c>
      <c r="B164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261</v>
      </c>
      <c r="O164" s="54">
        <f t="shared" si="29"/>
        <v>96.84905660377359</v>
      </c>
      <c r="P164" s="54">
        <f t="shared" si="30"/>
        <v>156.60000000000002</v>
      </c>
      <c r="Q164" s="54">
        <f t="shared" si="31"/>
        <v>104.4</v>
      </c>
      <c r="R164" s="54">
        <f t="shared" si="32"/>
        <v>164.15094339622641</v>
      </c>
      <c r="S164" s="55">
        <f t="shared" si="33"/>
        <v>-7.5509433962264154</v>
      </c>
      <c r="T164" s="55">
        <f t="shared" si="34"/>
        <v>-7.550943396226387</v>
      </c>
      <c r="U164" t="s">
        <v>99</v>
      </c>
      <c r="V164" t="s">
        <v>98</v>
      </c>
      <c r="W164" t="s">
        <v>441</v>
      </c>
      <c r="X164" t="s">
        <v>477</v>
      </c>
      <c r="Y164" s="75" t="s">
        <v>493</v>
      </c>
    </row>
    <row r="165" spans="1:25" ht="15" x14ac:dyDescent="0.25">
      <c r="A165">
        <v>1.93</v>
      </c>
      <c r="B165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262</v>
      </c>
      <c r="O165" s="54">
        <f t="shared" si="29"/>
        <v>126.24870466321244</v>
      </c>
      <c r="P165" s="54">
        <f t="shared" si="30"/>
        <v>129.67676767676767</v>
      </c>
      <c r="Q165" s="54">
        <f t="shared" si="31"/>
        <v>132.32323232323233</v>
      </c>
      <c r="R165" s="54">
        <f t="shared" si="32"/>
        <v>135.75129533678759</v>
      </c>
      <c r="S165" s="55">
        <f t="shared" si="33"/>
        <v>-6.0745276600198963</v>
      </c>
      <c r="T165" s="55">
        <f t="shared" si="34"/>
        <v>-6.0745276600199247</v>
      </c>
      <c r="U165" t="s">
        <v>414</v>
      </c>
      <c r="V165" t="s">
        <v>95</v>
      </c>
      <c r="W165" t="s">
        <v>441</v>
      </c>
      <c r="X165" t="s">
        <v>477</v>
      </c>
      <c r="Y165" s="75" t="s">
        <v>493</v>
      </c>
    </row>
    <row r="166" spans="1:25" ht="15" x14ac:dyDescent="0.25">
      <c r="A166">
        <v>1.5</v>
      </c>
      <c r="B166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263</v>
      </c>
      <c r="O166" s="54">
        <f t="shared" si="29"/>
        <v>87.666666666666657</v>
      </c>
      <c r="P166" s="54">
        <f t="shared" si="30"/>
        <v>164.86567164179104</v>
      </c>
      <c r="Q166" s="54">
        <f t="shared" si="31"/>
        <v>98.134328358208947</v>
      </c>
      <c r="R166" s="54">
        <f t="shared" si="32"/>
        <v>175.33333333333331</v>
      </c>
      <c r="S166" s="55">
        <f t="shared" si="33"/>
        <v>-10.46766169154229</v>
      </c>
      <c r="T166" s="55">
        <f t="shared" si="34"/>
        <v>-10.467661691542276</v>
      </c>
      <c r="U166" t="s">
        <v>143</v>
      </c>
      <c r="V166" t="s">
        <v>96</v>
      </c>
      <c r="W166" t="s">
        <v>441</v>
      </c>
      <c r="X166" t="s">
        <v>477</v>
      </c>
      <c r="Y166" s="75" t="s">
        <v>487</v>
      </c>
    </row>
    <row r="167" spans="1:25" s="50" customFormat="1" ht="15" x14ac:dyDescent="0.25">
      <c r="A167">
        <v>2.2599999999999998</v>
      </c>
      <c r="B167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264</v>
      </c>
      <c r="O167" s="54">
        <f t="shared" si="29"/>
        <v>147.18584070796462</v>
      </c>
      <c r="P167" s="54">
        <f t="shared" si="30"/>
        <v>108.70588235294119</v>
      </c>
      <c r="Q167" s="54">
        <f t="shared" si="31"/>
        <v>155.29411764705884</v>
      </c>
      <c r="R167" s="54">
        <f t="shared" si="32"/>
        <v>116.8141592920354</v>
      </c>
      <c r="S167" s="55">
        <f t="shared" si="33"/>
        <v>-8.1082769390942246</v>
      </c>
      <c r="T167" s="55">
        <f t="shared" si="34"/>
        <v>-8.1082769390942104</v>
      </c>
      <c r="U167" t="s">
        <v>141</v>
      </c>
      <c r="V167" t="s">
        <v>94</v>
      </c>
      <c r="W167" t="s">
        <v>441</v>
      </c>
      <c r="X167" t="s">
        <v>477</v>
      </c>
      <c r="Y167" s="75" t="s">
        <v>479</v>
      </c>
    </row>
    <row r="168" spans="1:25" ht="15" x14ac:dyDescent="0.25">
      <c r="A168">
        <v>1.61</v>
      </c>
      <c r="B168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265</v>
      </c>
      <c r="O168" s="54">
        <f t="shared" si="29"/>
        <v>100.40372670807454</v>
      </c>
      <c r="P168" s="54">
        <f t="shared" si="30"/>
        <v>156.39344262295083</v>
      </c>
      <c r="Q168" s="54">
        <f t="shared" si="31"/>
        <v>108.60655737704919</v>
      </c>
      <c r="R168" s="54">
        <f t="shared" si="32"/>
        <v>164.59627329192546</v>
      </c>
      <c r="S168" s="55">
        <f t="shared" si="33"/>
        <v>-8.2028306689746415</v>
      </c>
      <c r="T168" s="55">
        <f t="shared" si="34"/>
        <v>-8.2028306689746273</v>
      </c>
      <c r="U168" t="s">
        <v>97</v>
      </c>
      <c r="V168" t="s">
        <v>347</v>
      </c>
      <c r="W168" t="s">
        <v>441</v>
      </c>
      <c r="X168" t="s">
        <v>477</v>
      </c>
      <c r="Y168" s="75" t="s">
        <v>478</v>
      </c>
    </row>
    <row r="169" spans="1:25" ht="15" x14ac:dyDescent="0.25">
      <c r="A169">
        <v>1.63</v>
      </c>
      <c r="B169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266</v>
      </c>
      <c r="O169" s="54">
        <f t="shared" si="29"/>
        <v>102.80981595092024</v>
      </c>
      <c r="P169" s="54">
        <f t="shared" si="30"/>
        <v>155.16666666666666</v>
      </c>
      <c r="Q169" s="54">
        <f t="shared" si="31"/>
        <v>110.83333333333334</v>
      </c>
      <c r="R169" s="54">
        <f t="shared" si="32"/>
        <v>163.19018404907976</v>
      </c>
      <c r="S169" s="55">
        <f t="shared" si="33"/>
        <v>-8.0235173824131039</v>
      </c>
      <c r="T169" s="55">
        <f t="shared" si="34"/>
        <v>-8.0235173824131039</v>
      </c>
      <c r="U169" t="s">
        <v>102</v>
      </c>
      <c r="V169" t="s">
        <v>52</v>
      </c>
      <c r="W169" t="s">
        <v>441</v>
      </c>
      <c r="X169" t="s">
        <v>477</v>
      </c>
      <c r="Y169" s="75" t="s">
        <v>480</v>
      </c>
    </row>
    <row r="170" spans="1:25" ht="15" x14ac:dyDescent="0.25">
      <c r="A170">
        <v>1.69</v>
      </c>
      <c r="B170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267</v>
      </c>
      <c r="O170" s="54">
        <f t="shared" si="29"/>
        <v>109.01183431952661</v>
      </c>
      <c r="P170" s="54">
        <f t="shared" si="30"/>
        <v>147.26905829596413</v>
      </c>
      <c r="Q170" s="54">
        <f t="shared" si="31"/>
        <v>119.73094170403589</v>
      </c>
      <c r="R170" s="54">
        <f t="shared" si="32"/>
        <v>157.98816568047337</v>
      </c>
      <c r="S170" s="55">
        <f t="shared" si="33"/>
        <v>-10.719107384509272</v>
      </c>
      <c r="T170" s="55">
        <f t="shared" si="34"/>
        <v>-10.719107384509243</v>
      </c>
      <c r="U170" t="s">
        <v>429</v>
      </c>
      <c r="V170" t="s">
        <v>424</v>
      </c>
      <c r="W170" t="s">
        <v>448</v>
      </c>
      <c r="X170" t="s">
        <v>477</v>
      </c>
      <c r="Y170" s="75" t="s">
        <v>493</v>
      </c>
    </row>
    <row r="171" spans="1:25" ht="15" x14ac:dyDescent="0.25">
      <c r="A171">
        <v>1.89</v>
      </c>
      <c r="B171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268</v>
      </c>
      <c r="O171" s="54">
        <f t="shared" si="29"/>
        <v>126.20105820105822</v>
      </c>
      <c r="P171" s="54">
        <f t="shared" si="30"/>
        <v>134</v>
      </c>
      <c r="Q171" s="54">
        <f t="shared" si="31"/>
        <v>134</v>
      </c>
      <c r="R171" s="54">
        <f t="shared" si="32"/>
        <v>141.79894179894183</v>
      </c>
      <c r="S171" s="55">
        <f t="shared" si="33"/>
        <v>-7.7989417989417831</v>
      </c>
      <c r="T171" s="55">
        <f t="shared" si="34"/>
        <v>-7.7989417989418257</v>
      </c>
      <c r="U171" t="s">
        <v>357</v>
      </c>
      <c r="V171" t="s">
        <v>360</v>
      </c>
      <c r="W171" t="s">
        <v>448</v>
      </c>
      <c r="X171" t="s">
        <v>477</v>
      </c>
      <c r="Y171" s="75" t="s">
        <v>479</v>
      </c>
    </row>
    <row r="172" spans="1:25" ht="15" x14ac:dyDescent="0.25">
      <c r="A172">
        <v>1.53</v>
      </c>
      <c r="B17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269</v>
      </c>
      <c r="O172" s="54">
        <f t="shared" si="29"/>
        <v>93.183006535947712</v>
      </c>
      <c r="P172" s="54">
        <f t="shared" si="30"/>
        <v>167.10606060606062</v>
      </c>
      <c r="Q172" s="54">
        <f t="shared" si="31"/>
        <v>101.89393939393939</v>
      </c>
      <c r="R172" s="54">
        <f t="shared" si="32"/>
        <v>175.8169934640523</v>
      </c>
      <c r="S172" s="55">
        <f t="shared" si="33"/>
        <v>-8.7109328579916792</v>
      </c>
      <c r="T172" s="55">
        <f t="shared" si="34"/>
        <v>-8.7109328579916792</v>
      </c>
      <c r="U172" t="s">
        <v>423</v>
      </c>
      <c r="V172" t="s">
        <v>427</v>
      </c>
      <c r="W172" t="s">
        <v>448</v>
      </c>
      <c r="X172" t="s">
        <v>477</v>
      </c>
      <c r="Y172" s="76" t="s">
        <v>482</v>
      </c>
    </row>
    <row r="173" spans="1:25" ht="15" x14ac:dyDescent="0.25">
      <c r="A173">
        <v>1.58</v>
      </c>
      <c r="B173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270</v>
      </c>
      <c r="O173" s="54">
        <f t="shared" si="29"/>
        <v>99.113924050632917</v>
      </c>
      <c r="P173" s="54">
        <f t="shared" si="30"/>
        <v>161.12903225806454</v>
      </c>
      <c r="Q173" s="54">
        <f t="shared" si="31"/>
        <v>108.87096774193549</v>
      </c>
      <c r="R173" s="54">
        <f t="shared" si="32"/>
        <v>170.88607594936707</v>
      </c>
      <c r="S173" s="55">
        <f t="shared" si="33"/>
        <v>-9.7570436913025702</v>
      </c>
      <c r="T173" s="55">
        <f t="shared" si="34"/>
        <v>-9.7570436913025276</v>
      </c>
      <c r="U173" t="s">
        <v>426</v>
      </c>
      <c r="V173" t="s">
        <v>422</v>
      </c>
      <c r="W173" t="s">
        <v>448</v>
      </c>
      <c r="X173" t="s">
        <v>477</v>
      </c>
      <c r="Y173" s="75" t="s">
        <v>499</v>
      </c>
    </row>
    <row r="174" spans="1:25" ht="15" x14ac:dyDescent="0.25">
      <c r="A174">
        <v>2.48</v>
      </c>
      <c r="B174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271</v>
      </c>
      <c r="O174" s="54">
        <f t="shared" si="29"/>
        <v>161.72580645161293</v>
      </c>
      <c r="P174" s="54">
        <f t="shared" si="30"/>
        <v>99.48101265822784</v>
      </c>
      <c r="Q174" s="54">
        <f t="shared" si="31"/>
        <v>171.51898734177215</v>
      </c>
      <c r="R174" s="54">
        <f t="shared" si="32"/>
        <v>109.2741935483871</v>
      </c>
      <c r="S174" s="55">
        <f t="shared" si="33"/>
        <v>-9.7931808901592206</v>
      </c>
      <c r="T174" s="55">
        <f t="shared" si="34"/>
        <v>-9.7931808901592632</v>
      </c>
      <c r="U174" t="s">
        <v>145</v>
      </c>
      <c r="V174" t="s">
        <v>107</v>
      </c>
      <c r="W174" t="s">
        <v>435</v>
      </c>
      <c r="X174" t="s">
        <v>477</v>
      </c>
      <c r="Y174" s="75" t="s">
        <v>485</v>
      </c>
    </row>
    <row r="175" spans="1:25" ht="15" x14ac:dyDescent="0.25">
      <c r="A175">
        <v>2.52</v>
      </c>
      <c r="B175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272</v>
      </c>
      <c r="O175" s="54">
        <f t="shared" si="29"/>
        <v>164.06349206349208</v>
      </c>
      <c r="P175" s="54">
        <f t="shared" si="30"/>
        <v>98.751592356687908</v>
      </c>
      <c r="Q175" s="54">
        <f t="shared" si="31"/>
        <v>173.24840764331211</v>
      </c>
      <c r="R175" s="54">
        <f t="shared" si="32"/>
        <v>107.93650793650794</v>
      </c>
      <c r="S175" s="55">
        <f t="shared" si="33"/>
        <v>-9.1849155798200286</v>
      </c>
      <c r="T175" s="55">
        <f t="shared" si="34"/>
        <v>-9.1849155798200286</v>
      </c>
      <c r="U175" t="s">
        <v>146</v>
      </c>
      <c r="V175" t="s">
        <v>171</v>
      </c>
      <c r="W175" t="s">
        <v>435</v>
      </c>
      <c r="X175" t="s">
        <v>477</v>
      </c>
      <c r="Y175" s="75" t="s">
        <v>479</v>
      </c>
    </row>
    <row r="176" spans="1:25" ht="15" x14ac:dyDescent="0.25">
      <c r="A176">
        <v>1.93</v>
      </c>
      <c r="B176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273</v>
      </c>
      <c r="O176" s="54">
        <f t="shared" si="29"/>
        <v>131.54922279792748</v>
      </c>
      <c r="P176" s="54">
        <f t="shared" si="30"/>
        <v>133.00000000000003</v>
      </c>
      <c r="Q176" s="54">
        <f t="shared" si="31"/>
        <v>140.00000000000003</v>
      </c>
      <c r="R176" s="54">
        <f t="shared" si="32"/>
        <v>141.45077720207254</v>
      </c>
      <c r="S176" s="55">
        <f t="shared" si="33"/>
        <v>-8.450777202072544</v>
      </c>
      <c r="T176" s="55">
        <f t="shared" si="34"/>
        <v>-8.4507772020725156</v>
      </c>
      <c r="U176" t="s">
        <v>364</v>
      </c>
      <c r="V176" t="s">
        <v>175</v>
      </c>
      <c r="W176" t="s">
        <v>435</v>
      </c>
      <c r="X176" t="s">
        <v>477</v>
      </c>
      <c r="Y176" s="76" t="s">
        <v>480</v>
      </c>
    </row>
    <row r="177" spans="1:25" ht="15" x14ac:dyDescent="0.25">
      <c r="A177">
        <v>2.1</v>
      </c>
      <c r="B177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274</v>
      </c>
      <c r="O177" s="54">
        <f t="shared" si="29"/>
        <v>143.52380952380952</v>
      </c>
      <c r="P177" s="54">
        <f t="shared" si="30"/>
        <v>122.61878453038675</v>
      </c>
      <c r="Q177" s="54">
        <f t="shared" si="31"/>
        <v>151.38121546961327</v>
      </c>
      <c r="R177" s="54">
        <f t="shared" si="32"/>
        <v>130.47619047619048</v>
      </c>
      <c r="S177" s="55">
        <f t="shared" si="33"/>
        <v>-7.8574059458037482</v>
      </c>
      <c r="T177" s="55">
        <f t="shared" si="34"/>
        <v>-7.857405945803734</v>
      </c>
      <c r="U177" t="s">
        <v>56</v>
      </c>
      <c r="V177" t="s">
        <v>55</v>
      </c>
      <c r="W177" t="s">
        <v>436</v>
      </c>
      <c r="X177" t="s">
        <v>477</v>
      </c>
      <c r="Y177" s="75" t="s">
        <v>482</v>
      </c>
    </row>
    <row r="178" spans="1:25" ht="15" x14ac:dyDescent="0.25">
      <c r="A178">
        <v>2.2200000000000002</v>
      </c>
      <c r="B178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275</v>
      </c>
      <c r="O178" s="54">
        <f t="shared" si="29"/>
        <v>151.12612612612611</v>
      </c>
      <c r="P178" s="54">
        <f t="shared" si="30"/>
        <v>116.04046242774568</v>
      </c>
      <c r="Q178" s="54">
        <f t="shared" si="31"/>
        <v>158.95953757225433</v>
      </c>
      <c r="R178" s="54">
        <f t="shared" si="32"/>
        <v>123.87387387387386</v>
      </c>
      <c r="S178" s="55">
        <f t="shared" si="33"/>
        <v>-7.833411446128224</v>
      </c>
      <c r="T178" s="55">
        <f t="shared" si="34"/>
        <v>-7.8334114461281814</v>
      </c>
      <c r="U178" t="s">
        <v>63</v>
      </c>
      <c r="V178" t="s">
        <v>110</v>
      </c>
      <c r="W178" t="s">
        <v>436</v>
      </c>
      <c r="X178" t="s">
        <v>477</v>
      </c>
      <c r="Y178" s="75" t="s">
        <v>484</v>
      </c>
    </row>
    <row r="179" spans="1:25" ht="15" x14ac:dyDescent="0.25">
      <c r="A179">
        <v>2.38</v>
      </c>
      <c r="B179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276</v>
      </c>
      <c r="O179" s="54">
        <f t="shared" si="29"/>
        <v>160.03361344537817</v>
      </c>
      <c r="P179" s="54">
        <f t="shared" si="30"/>
        <v>107.70731707317073</v>
      </c>
      <c r="Q179" s="54">
        <f t="shared" si="31"/>
        <v>168.29268292682926</v>
      </c>
      <c r="R179" s="54">
        <f t="shared" si="32"/>
        <v>115.96638655462185</v>
      </c>
      <c r="S179" s="55">
        <f t="shared" si="33"/>
        <v>-8.2590694814510925</v>
      </c>
      <c r="T179" s="55">
        <f t="shared" si="34"/>
        <v>-8.259069481451121</v>
      </c>
      <c r="U179" t="s">
        <v>177</v>
      </c>
      <c r="V179" t="s">
        <v>59</v>
      </c>
      <c r="W179" t="s">
        <v>436</v>
      </c>
      <c r="X179" t="s">
        <v>477</v>
      </c>
      <c r="Y179" s="75" t="s">
        <v>483</v>
      </c>
    </row>
    <row r="180" spans="1:25" ht="15" x14ac:dyDescent="0.25">
      <c r="A180">
        <v>2.5299999999999998</v>
      </c>
      <c r="B180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277</v>
      </c>
      <c r="O180" s="54">
        <f t="shared" si="29"/>
        <v>167.51383399209487</v>
      </c>
      <c r="P180" s="54">
        <f t="shared" si="30"/>
        <v>101.68354430379748</v>
      </c>
      <c r="Q180" s="54">
        <f t="shared" si="31"/>
        <v>175.31645569620252</v>
      </c>
      <c r="R180" s="54">
        <f t="shared" si="32"/>
        <v>109.48616600790515</v>
      </c>
      <c r="S180" s="55">
        <f t="shared" si="33"/>
        <v>-7.8026217041076507</v>
      </c>
      <c r="T180" s="55">
        <f t="shared" si="34"/>
        <v>-7.8026217041076791</v>
      </c>
      <c r="U180" t="s">
        <v>113</v>
      </c>
      <c r="V180" t="s">
        <v>57</v>
      </c>
      <c r="W180" t="s">
        <v>436</v>
      </c>
      <c r="X180" t="s">
        <v>477</v>
      </c>
      <c r="Y180" s="75" t="s">
        <v>493</v>
      </c>
    </row>
    <row r="181" spans="1:25" s="50" customFormat="1" ht="15" x14ac:dyDescent="0.25">
      <c r="A181">
        <v>2.76</v>
      </c>
      <c r="B181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278</v>
      </c>
      <c r="O181" s="54">
        <f t="shared" si="29"/>
        <v>177.27536231884059</v>
      </c>
      <c r="P181" s="54">
        <f t="shared" si="30"/>
        <v>90.162162162162161</v>
      </c>
      <c r="Q181" s="54">
        <f t="shared" si="31"/>
        <v>187.83783783783784</v>
      </c>
      <c r="R181" s="54">
        <f t="shared" si="32"/>
        <v>100.72463768115944</v>
      </c>
      <c r="S181" s="55">
        <f t="shared" si="33"/>
        <v>-10.562475518997246</v>
      </c>
      <c r="T181" s="55">
        <f t="shared" si="34"/>
        <v>-10.562475518997275</v>
      </c>
      <c r="U181" t="s">
        <v>60</v>
      </c>
      <c r="V181" t="s">
        <v>160</v>
      </c>
      <c r="W181" t="s">
        <v>437</v>
      </c>
      <c r="X181" t="s">
        <v>477</v>
      </c>
      <c r="Y181" s="76" t="s">
        <v>482</v>
      </c>
    </row>
    <row r="182" spans="1:25" ht="15" x14ac:dyDescent="0.25">
      <c r="A182">
        <v>2.65</v>
      </c>
      <c r="B18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279</v>
      </c>
      <c r="O182" s="54">
        <f t="shared" si="29"/>
        <v>173.71698113207549</v>
      </c>
      <c r="P182" s="54">
        <f t="shared" si="30"/>
        <v>94.231788079470221</v>
      </c>
      <c r="Q182" s="54">
        <f t="shared" si="31"/>
        <v>184.76821192052981</v>
      </c>
      <c r="R182" s="54">
        <f t="shared" si="32"/>
        <v>105.28301886792454</v>
      </c>
      <c r="S182" s="55">
        <f t="shared" si="33"/>
        <v>-11.051230788454319</v>
      </c>
      <c r="T182" s="55">
        <f t="shared" si="34"/>
        <v>-11.051230788454319</v>
      </c>
      <c r="U182" t="s">
        <v>157</v>
      </c>
      <c r="V182" t="s">
        <v>115</v>
      </c>
      <c r="W182" t="s">
        <v>437</v>
      </c>
      <c r="X182" t="s">
        <v>477</v>
      </c>
      <c r="Y182" s="75" t="s">
        <v>482</v>
      </c>
    </row>
    <row r="183" spans="1:25" ht="15" x14ac:dyDescent="0.25">
      <c r="A183">
        <v>2.96</v>
      </c>
      <c r="B183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280</v>
      </c>
      <c r="O183" s="54">
        <f t="shared" si="29"/>
        <v>185.40540540540539</v>
      </c>
      <c r="P183" s="54">
        <f t="shared" si="30"/>
        <v>82.81690140845069</v>
      </c>
      <c r="Q183" s="54">
        <f t="shared" si="31"/>
        <v>197.18309859154931</v>
      </c>
      <c r="R183" s="54">
        <f t="shared" si="32"/>
        <v>94.594594594594597</v>
      </c>
      <c r="S183" s="55">
        <f t="shared" si="33"/>
        <v>-11.777693186143921</v>
      </c>
      <c r="T183" s="55">
        <f t="shared" si="34"/>
        <v>-11.777693186143907</v>
      </c>
      <c r="U183" t="s">
        <v>162</v>
      </c>
      <c r="V183" t="s">
        <v>121</v>
      </c>
      <c r="W183" t="s">
        <v>437</v>
      </c>
      <c r="X183" t="s">
        <v>477</v>
      </c>
      <c r="Y183" s="75" t="s">
        <v>494</v>
      </c>
    </row>
    <row r="184" spans="1:25" ht="15" x14ac:dyDescent="0.25">
      <c r="A184">
        <v>2.85</v>
      </c>
      <c r="B184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281</v>
      </c>
      <c r="O184" s="54">
        <f t="shared" si="29"/>
        <v>182.40350877192984</v>
      </c>
      <c r="P184" s="54">
        <f t="shared" si="30"/>
        <v>87.206896551724142</v>
      </c>
      <c r="Q184" s="54">
        <f t="shared" si="31"/>
        <v>193.79310344827587</v>
      </c>
      <c r="R184" s="54">
        <f t="shared" si="32"/>
        <v>98.596491228070164</v>
      </c>
      <c r="S184" s="55">
        <f t="shared" si="33"/>
        <v>-11.389594676346036</v>
      </c>
      <c r="T184" s="55">
        <f t="shared" si="34"/>
        <v>-11.389594676346022</v>
      </c>
      <c r="U184" t="s">
        <v>118</v>
      </c>
      <c r="V184" t="s">
        <v>163</v>
      </c>
      <c r="W184" t="s">
        <v>437</v>
      </c>
      <c r="X184" t="s">
        <v>477</v>
      </c>
      <c r="Y184" s="76" t="s">
        <v>479</v>
      </c>
    </row>
    <row r="185" spans="1:25" ht="15" x14ac:dyDescent="0.25">
      <c r="A185">
        <v>1.79</v>
      </c>
      <c r="B185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282</v>
      </c>
      <c r="O185" s="54">
        <f t="shared" si="29"/>
        <v>124.45810055865923</v>
      </c>
      <c r="P185" s="54">
        <f t="shared" si="30"/>
        <v>145.768115942029</v>
      </c>
      <c r="Q185" s="54">
        <f t="shared" si="31"/>
        <v>136.23188405797103</v>
      </c>
      <c r="R185" s="54">
        <f t="shared" si="32"/>
        <v>157.54189944134077</v>
      </c>
      <c r="S185" s="55">
        <f t="shared" si="33"/>
        <v>-11.773783499311804</v>
      </c>
      <c r="T185" s="55">
        <f t="shared" si="34"/>
        <v>-11.773783499311776</v>
      </c>
      <c r="U185" t="s">
        <v>130</v>
      </c>
      <c r="V185" t="s">
        <v>167</v>
      </c>
      <c r="W185" t="s">
        <v>442</v>
      </c>
      <c r="X185" t="s">
        <v>477</v>
      </c>
      <c r="Y185" s="75" t="s">
        <v>479</v>
      </c>
    </row>
    <row r="186" spans="1:25" s="28" customFormat="1" ht="15" x14ac:dyDescent="0.25">
      <c r="A186" s="23">
        <v>1.96</v>
      </c>
      <c r="B186" s="23">
        <v>1.89</v>
      </c>
      <c r="C186" s="24">
        <f t="shared" si="26"/>
        <v>3.9304610733182255E-2</v>
      </c>
      <c r="D186" s="25">
        <f>IF(OR($A186="",$B186=""),"",A186*'MPTO_working_2-way'!$G185)</f>
        <v>2.0370370370370372</v>
      </c>
      <c r="E186" s="27">
        <f>IF(OR($A186="",$B186=""),"",B186*'MPTO_working_2-way'!$G185)</f>
        <v>1.9642857142857144</v>
      </c>
      <c r="F186" s="25">
        <f>IF(OR($A186="",$B186=""),"",'MPTO_working_2-way'!D185)</f>
        <v>2.0385208012326657</v>
      </c>
      <c r="G186" s="27">
        <f>IF(OR($A186="",$B186=""),"",'MPTO_working_2-way'!E185)</f>
        <v>1.9629080118694364</v>
      </c>
      <c r="H186" s="25">
        <f>IF(OR($A186="",$B186=""),"",'OddsRatio_working_2-way'!M185)</f>
        <v>2.0385815737789974</v>
      </c>
      <c r="I186" s="25">
        <f>IF(OR($A186="",$B186=""),"",'OddsRatio_working_2-way'!N185)</f>
        <v>1.9628516673576117</v>
      </c>
      <c r="J186" s="25">
        <f>IF('Log_working_2-way'!$D185="","",A186^('Log_working_2-way'!$D185))</f>
        <v>2.0392611823308071</v>
      </c>
      <c r="K186" s="27">
        <f>IF('Log_working_2-way'!$D185="","",B186^('Log_working_2-way'!$D185))</f>
        <v>1.9622220256096747</v>
      </c>
      <c r="L186" s="80">
        <f t="shared" si="27"/>
        <v>0.49090909090909085</v>
      </c>
      <c r="M186" s="80">
        <f t="shared" si="28"/>
        <v>0.50909090909090904</v>
      </c>
      <c r="N186" s="81">
        <v>283</v>
      </c>
      <c r="O186" s="81">
        <f t="shared" si="29"/>
        <v>138.61224489795916</v>
      </c>
      <c r="P186" s="81">
        <f t="shared" si="30"/>
        <v>133.26455026455028</v>
      </c>
      <c r="Q186" s="81">
        <f t="shared" si="31"/>
        <v>149.73544973544975</v>
      </c>
      <c r="R186" s="81">
        <f t="shared" si="32"/>
        <v>144.38775510204081</v>
      </c>
      <c r="S186" s="82">
        <f t="shared" si="33"/>
        <v>-11.12320483749059</v>
      </c>
      <c r="T186" s="82">
        <f t="shared" si="34"/>
        <v>-11.123204837490533</v>
      </c>
      <c r="U186" s="23" t="s">
        <v>126</v>
      </c>
      <c r="V186" s="23" t="s">
        <v>65</v>
      </c>
      <c r="W186" s="23" t="s">
        <v>442</v>
      </c>
      <c r="X186" s="23" t="s">
        <v>477</v>
      </c>
      <c r="Y186" s="79" t="s">
        <v>484</v>
      </c>
    </row>
    <row r="187" spans="1:25" ht="15" x14ac:dyDescent="0.25">
      <c r="A187">
        <v>1.75</v>
      </c>
      <c r="B187">
        <v>2.17</v>
      </c>
      <c r="C187" s="43">
        <f t="shared" si="26"/>
        <v>3.2258064516129004E-2</v>
      </c>
      <c r="D187" s="44">
        <f>IF(OR($A187="",$B187=""),"",A187*'MPTO_working_2-way'!$G186)</f>
        <v>1.8064516129032258</v>
      </c>
      <c r="E187" s="46">
        <f>IF(OR($A187="",$B187=""),"",B187*'MPTO_working_2-way'!$G186)</f>
        <v>2.2399999999999998</v>
      </c>
      <c r="F187" s="44">
        <f>IF(OR($A187="",$B187=""),"",'MPTO_working_2-way'!D186)</f>
        <v>1.8008298755186722</v>
      </c>
      <c r="G187" s="46">
        <f>IF(OR($A187="",$B187=""),"",'MPTO_working_2-way'!E186)</f>
        <v>2.2487046632124348</v>
      </c>
      <c r="H187" s="44">
        <f>IF(OR($A187="",$B187=""),"",'OddsRatio_working_2-way'!M186)</f>
        <v>1.8006407690254356</v>
      </c>
      <c r="I187" s="44">
        <f>IF(OR($A187="",$B187=""),"",'OddsRatio_working_2-way'!N186)</f>
        <v>2.2489995996796797</v>
      </c>
      <c r="J187" s="44">
        <f>IF('Log_working_2-way'!$D186="","",A187^('Log_working_2-way'!$D186))</f>
        <v>1.798091355138193</v>
      </c>
      <c r="K187" s="46">
        <f>IF('Log_working_2-way'!$D186="","",B187^('Log_working_2-way'!$D186))</f>
        <v>2.2529893897006406</v>
      </c>
      <c r="L187" s="53">
        <f t="shared" ref="L187:L250" si="35">(1/D187)</f>
        <v>0.5535714285714286</v>
      </c>
      <c r="M187" s="53">
        <f t="shared" ref="M187:M250" si="36">(1/E187)</f>
        <v>0.44642857142857145</v>
      </c>
      <c r="N187" s="54">
        <v>284</v>
      </c>
      <c r="O187" s="54">
        <f t="shared" ref="O187:O250" si="37">(1/A187)*((N187*A187)-N187)</f>
        <v>121.71428571428571</v>
      </c>
      <c r="P187" s="54">
        <f t="shared" ref="P187:P250" si="38">(1/B187)*((N187*B187)-N187)</f>
        <v>153.12442396313364</v>
      </c>
      <c r="Q187" s="54">
        <f t="shared" ref="Q187:Q250" si="39">(1/B187)*N187</f>
        <v>130.87557603686636</v>
      </c>
      <c r="R187" s="54">
        <f t="shared" ref="R187:R250" si="40">(1/A187)*N187</f>
        <v>162.28571428571428</v>
      </c>
      <c r="S187" s="55">
        <f t="shared" ref="S187:S250" si="41">O187-Q187</f>
        <v>-9.1612903225806548</v>
      </c>
      <c r="T187" s="55">
        <f t="shared" ref="T187:T250" si="42">P187-R187</f>
        <v>-9.1612903225806406</v>
      </c>
      <c r="U187" t="s">
        <v>68</v>
      </c>
      <c r="V187" t="s">
        <v>71</v>
      </c>
      <c r="W187" t="s">
        <v>443</v>
      </c>
      <c r="X187" s="38">
        <v>44230</v>
      </c>
      <c r="Y187" s="75" t="s">
        <v>486</v>
      </c>
    </row>
    <row r="188" spans="1:25" s="50" customFormat="1" ht="15" x14ac:dyDescent="0.25">
      <c r="A188">
        <v>2.4700000000000002</v>
      </c>
      <c r="B188">
        <v>1.59</v>
      </c>
      <c r="C188" s="43">
        <f t="shared" si="26"/>
        <v>3.37891172052045E-2</v>
      </c>
      <c r="D188" s="44">
        <f>IF(OR($A188="",$B188=""),"",A188*'MPTO_working_2-way'!$G187)</f>
        <v>2.5534591194968552</v>
      </c>
      <c r="E188" s="46">
        <f>IF(OR($A188="",$B188=""),"",B188*'MPTO_working_2-way'!$G187)</f>
        <v>1.6437246963562753</v>
      </c>
      <c r="F188" s="44">
        <f>IF(OR($A188="",$B188=""),"",'MPTO_working_2-way'!D187)</f>
        <v>2.5775604633610079</v>
      </c>
      <c r="G188" s="46">
        <f>IF(OR($A188="",$B188=""),"",'MPTO_working_2-way'!E187)</f>
        <v>1.6338901254342355</v>
      </c>
      <c r="H188" s="44">
        <f>IF(OR($A188="",$B188=""),"",'OddsRatio_working_2-way'!M187)</f>
        <v>2.5784566588059405</v>
      </c>
      <c r="I188" s="44">
        <f>IF(OR($A188="",$B188=""),"",'OddsRatio_working_2-way'!N187)</f>
        <v>1.6335302236023845</v>
      </c>
      <c r="J188" s="44">
        <f>IF('Log_working_2-way'!$D187="","",A188^('Log_working_2-way'!$D187))</f>
        <v>2.5896826442672194</v>
      </c>
      <c r="K188" s="46">
        <f>IF('Log_working_2-way'!$D187="","",B188^('Log_working_2-way'!$D187))</f>
        <v>1.6290563739914652</v>
      </c>
      <c r="L188" s="53">
        <f t="shared" si="35"/>
        <v>0.39162561576354682</v>
      </c>
      <c r="M188" s="53">
        <f t="shared" si="36"/>
        <v>0.60837438423645318</v>
      </c>
      <c r="N188" s="54">
        <v>285</v>
      </c>
      <c r="O188" s="54">
        <f t="shared" si="37"/>
        <v>169.61538461538464</v>
      </c>
      <c r="P188" s="54">
        <f t="shared" si="38"/>
        <v>105.75471698113209</v>
      </c>
      <c r="Q188" s="54">
        <f t="shared" si="39"/>
        <v>179.24528301886792</v>
      </c>
      <c r="R188" s="54">
        <f t="shared" si="40"/>
        <v>115.38461538461539</v>
      </c>
      <c r="S188" s="55">
        <f t="shared" si="41"/>
        <v>-9.6298984034832813</v>
      </c>
      <c r="T188" s="55">
        <f t="shared" si="42"/>
        <v>-9.6298984034832955</v>
      </c>
      <c r="U188" t="s">
        <v>48</v>
      </c>
      <c r="V188" t="s">
        <v>79</v>
      </c>
      <c r="W188" t="s">
        <v>433</v>
      </c>
      <c r="X188" s="38">
        <v>44230</v>
      </c>
      <c r="Y188" s="75" t="s">
        <v>497</v>
      </c>
    </row>
    <row r="189" spans="1:25" s="50" customFormat="1" ht="15" x14ac:dyDescent="0.25">
      <c r="A189">
        <v>2.58</v>
      </c>
      <c r="B189">
        <v>1.55</v>
      </c>
      <c r="C189" s="43">
        <f t="shared" si="26"/>
        <v>3.275818954738674E-2</v>
      </c>
      <c r="D189" s="44">
        <f>IF(OR($A189="",$B189=""),"",A189*'MPTO_working_2-way'!$G188)</f>
        <v>2.6645161290322577</v>
      </c>
      <c r="E189" s="46">
        <f>IF(OR($A189="",$B189=""),"",B189*'MPTO_working_2-way'!$G188)</f>
        <v>1.6007751937984496</v>
      </c>
      <c r="F189" s="44">
        <f>IF(OR($A189="",$B189=""),"",'MPTO_working_2-way'!D188)</f>
        <v>2.6938363085213872</v>
      </c>
      <c r="G189" s="46">
        <f>IF(OR($A189="",$B189=""),"",'MPTO_working_2-way'!E188)</f>
        <v>1.5903758202425928</v>
      </c>
      <c r="H189" s="44">
        <f>IF(OR($A189="",$B189=""),"",'OddsRatio_working_2-way'!M188)</f>
        <v>2.6949121725703877</v>
      </c>
      <c r="I189" s="44">
        <f>IF(OR($A189="",$B189=""),"",'OddsRatio_working_2-way'!N188)</f>
        <v>1.5900010727301979</v>
      </c>
      <c r="J189" s="44">
        <f>IF('Log_working_2-way'!$D188="","",A189^('Log_working_2-way'!$D188))</f>
        <v>2.7086271490229712</v>
      </c>
      <c r="K189" s="46">
        <f>IF('Log_working_2-way'!$D188="","",B189^('Log_working_2-way'!$D188))</f>
        <v>1.5852651940897229</v>
      </c>
      <c r="L189" s="53">
        <f t="shared" si="35"/>
        <v>0.37530266343825669</v>
      </c>
      <c r="M189" s="53">
        <f t="shared" si="36"/>
        <v>0.62469733656174331</v>
      </c>
      <c r="N189" s="54">
        <v>286</v>
      </c>
      <c r="O189" s="54">
        <f t="shared" si="37"/>
        <v>175.14728682170542</v>
      </c>
      <c r="P189" s="54">
        <f t="shared" si="38"/>
        <v>101.48387096774194</v>
      </c>
      <c r="Q189" s="54">
        <f t="shared" si="39"/>
        <v>184.51612903225805</v>
      </c>
      <c r="R189" s="54">
        <f t="shared" si="40"/>
        <v>110.85271317829456</v>
      </c>
      <c r="S189" s="55">
        <f t="shared" si="41"/>
        <v>-9.3688422105526286</v>
      </c>
      <c r="T189" s="55">
        <f t="shared" si="42"/>
        <v>-9.3688422105526286</v>
      </c>
      <c r="U189" t="s">
        <v>208</v>
      </c>
      <c r="V189" t="s">
        <v>77</v>
      </c>
      <c r="W189" t="s">
        <v>433</v>
      </c>
      <c r="X189" s="38">
        <v>44230</v>
      </c>
      <c r="Y189" s="75" t="s">
        <v>480</v>
      </c>
    </row>
    <row r="190" spans="1:25" s="50" customFormat="1" ht="15" x14ac:dyDescent="0.25">
      <c r="A190">
        <v>2.4</v>
      </c>
      <c r="B190">
        <v>1.62</v>
      </c>
      <c r="C190" s="43">
        <f t="shared" si="26"/>
        <v>3.3950617283950546E-2</v>
      </c>
      <c r="D190" s="44">
        <f>IF(OR($A190="",$B190=""),"",A190*'MPTO_working_2-way'!$G189)</f>
        <v>2.4814814814814814</v>
      </c>
      <c r="E190" s="46">
        <f>IF(OR($A190="",$B190=""),"",B190*'MPTO_working_2-way'!$G189)</f>
        <v>1.675</v>
      </c>
      <c r="F190" s="44">
        <f>IF(OR($A190="",$B190=""),"",'MPTO_working_2-way'!D189)</f>
        <v>2.5019305019305014</v>
      </c>
      <c r="G190" s="46">
        <f>IF(OR($A190="",$B190=""),"",'MPTO_working_2-way'!E189)</f>
        <v>1.6658097686375322</v>
      </c>
      <c r="H190" s="44">
        <f>IF(OR($A190="",$B190=""),"",'OddsRatio_working_2-way'!M189)</f>
        <v>2.502685767593821</v>
      </c>
      <c r="I190" s="44">
        <f>IF(OR($A190="",$B190=""),"",'OddsRatio_working_2-way'!N189)</f>
        <v>1.6654751256486924</v>
      </c>
      <c r="J190" s="44">
        <f>IF('Log_working_2-way'!$D189="","",A190^('Log_working_2-way'!$D189))</f>
        <v>2.5121786003771214</v>
      </c>
      <c r="K190" s="46">
        <f>IF('Log_working_2-way'!$D189="","",B190^('Log_working_2-way'!$D189))</f>
        <v>1.6612975476246807</v>
      </c>
      <c r="L190" s="53">
        <f t="shared" si="35"/>
        <v>0.40298507462686567</v>
      </c>
      <c r="M190" s="53">
        <f t="shared" si="36"/>
        <v>0.59701492537313428</v>
      </c>
      <c r="N190" s="54">
        <v>287</v>
      </c>
      <c r="O190" s="54">
        <f t="shared" si="37"/>
        <v>167.41666666666666</v>
      </c>
      <c r="P190" s="54">
        <f t="shared" si="38"/>
        <v>109.83950617283953</v>
      </c>
      <c r="Q190" s="54">
        <f t="shared" si="39"/>
        <v>177.16049382716048</v>
      </c>
      <c r="R190" s="54">
        <f t="shared" si="40"/>
        <v>119.58333333333334</v>
      </c>
      <c r="S190" s="55">
        <f t="shared" si="41"/>
        <v>-9.7438271604938222</v>
      </c>
      <c r="T190" s="55">
        <f t="shared" si="42"/>
        <v>-9.743827160493808</v>
      </c>
      <c r="U190" t="s">
        <v>47</v>
      </c>
      <c r="V190" t="s">
        <v>80</v>
      </c>
      <c r="W190" t="s">
        <v>433</v>
      </c>
      <c r="X190" s="38">
        <v>44230</v>
      </c>
      <c r="Y190" s="76" t="s">
        <v>482</v>
      </c>
    </row>
    <row r="191" spans="1:25" ht="15" x14ac:dyDescent="0.25">
      <c r="A191">
        <v>2.58</v>
      </c>
      <c r="B191">
        <v>1.55</v>
      </c>
      <c r="C191" s="43">
        <f t="shared" si="26"/>
        <v>3.275818954738674E-2</v>
      </c>
      <c r="D191" s="44">
        <f>IF(OR($A191="",$B191=""),"",A191*'MPTO_working_2-way'!$G190)</f>
        <v>2.6645161290322577</v>
      </c>
      <c r="E191" s="46">
        <f>IF(OR($A191="",$B191=""),"",B191*'MPTO_working_2-way'!$G190)</f>
        <v>1.6007751937984496</v>
      </c>
      <c r="F191" s="44">
        <f>IF(OR($A191="",$B191=""),"",'MPTO_working_2-way'!D190)</f>
        <v>2.6938363085213872</v>
      </c>
      <c r="G191" s="46">
        <f>IF(OR($A191="",$B191=""),"",'MPTO_working_2-way'!E190)</f>
        <v>1.5903758202425928</v>
      </c>
      <c r="H191" s="44">
        <f>IF(OR($A191="",$B191=""),"",'OddsRatio_working_2-way'!M190)</f>
        <v>2.6949121725703877</v>
      </c>
      <c r="I191" s="44">
        <f>IF(OR($A191="",$B191=""),"",'OddsRatio_working_2-way'!N190)</f>
        <v>1.5900010727301979</v>
      </c>
      <c r="J191" s="44">
        <f>IF('Log_working_2-way'!$D190="","",A191^('Log_working_2-way'!$D190))</f>
        <v>2.7086271490229712</v>
      </c>
      <c r="K191" s="46">
        <f>IF('Log_working_2-way'!$D190="","",B191^('Log_working_2-way'!$D190))</f>
        <v>1.5852651940897229</v>
      </c>
      <c r="L191" s="53">
        <f t="shared" si="35"/>
        <v>0.37530266343825669</v>
      </c>
      <c r="M191" s="53">
        <f t="shared" si="36"/>
        <v>0.62469733656174331</v>
      </c>
      <c r="N191" s="54">
        <v>288</v>
      </c>
      <c r="O191" s="54">
        <f t="shared" si="37"/>
        <v>176.37209302325579</v>
      </c>
      <c r="P191" s="54">
        <f t="shared" si="38"/>
        <v>102.1935483870968</v>
      </c>
      <c r="Q191" s="54">
        <f t="shared" si="39"/>
        <v>185.80645161290323</v>
      </c>
      <c r="R191" s="54">
        <f t="shared" si="40"/>
        <v>111.62790697674417</v>
      </c>
      <c r="S191" s="55">
        <f t="shared" si="41"/>
        <v>-9.4343585896474451</v>
      </c>
      <c r="T191" s="55">
        <f t="shared" si="42"/>
        <v>-9.4343585896473741</v>
      </c>
      <c r="U191" t="s">
        <v>76</v>
      </c>
      <c r="V191" t="s">
        <v>87</v>
      </c>
      <c r="W191" t="s">
        <v>433</v>
      </c>
      <c r="X191" s="38">
        <v>44230</v>
      </c>
      <c r="Y191" s="75" t="s">
        <v>483</v>
      </c>
    </row>
    <row r="192" spans="1:25" s="50" customFormat="1" ht="15" x14ac:dyDescent="0.25">
      <c r="A192">
        <v>2.46</v>
      </c>
      <c r="B192">
        <v>1.59</v>
      </c>
      <c r="C192" s="43">
        <f t="shared" si="26"/>
        <v>3.5434882650713373E-2</v>
      </c>
      <c r="D192" s="44">
        <f>IF(OR($A192="",$B192=""),"",A192*'MPTO_working_2-way'!$G191)</f>
        <v>2.5471698113207548</v>
      </c>
      <c r="E192" s="46">
        <f>IF(OR($A192="",$B192=""),"",B192*'MPTO_working_2-way'!$G191)</f>
        <v>1.6463414634146343</v>
      </c>
      <c r="F192" s="44">
        <f>IF(OR($A192="",$B192=""),"",'MPTO_working_2-way'!D191)</f>
        <v>2.5721049516669958</v>
      </c>
      <c r="G192" s="46">
        <f>IF(OR($A192="",$B192=""),"",'MPTO_working_2-way'!E191)</f>
        <v>1.6360898481616264</v>
      </c>
      <c r="H192" s="44">
        <f>IF(OR($A192="",$B192=""),"",'OddsRatio_working_2-way'!M191)</f>
        <v>2.5730785966335055</v>
      </c>
      <c r="I192" s="44">
        <f>IF(OR($A192="",$B192=""),"",'OddsRatio_working_2-way'!N191)</f>
        <v>1.6356961452149104</v>
      </c>
      <c r="J192" s="44">
        <f>IF('Log_working_2-way'!$D191="","",A192^('Log_working_2-way'!$D191))</f>
        <v>2.5847141060445584</v>
      </c>
      <c r="K192" s="46">
        <f>IF('Log_working_2-way'!$D191="","",B192^('Log_working_2-way'!$D191))</f>
        <v>1.6310286481237015</v>
      </c>
      <c r="L192" s="53">
        <f t="shared" si="35"/>
        <v>0.3925925925925926</v>
      </c>
      <c r="M192" s="53">
        <f t="shared" si="36"/>
        <v>0.6074074074074074</v>
      </c>
      <c r="N192" s="54">
        <v>289</v>
      </c>
      <c r="O192" s="54">
        <f t="shared" si="37"/>
        <v>171.52032520325201</v>
      </c>
      <c r="P192" s="54">
        <f t="shared" si="38"/>
        <v>107.23899371069184</v>
      </c>
      <c r="Q192" s="54">
        <f t="shared" si="39"/>
        <v>181.76100628930817</v>
      </c>
      <c r="R192" s="54">
        <f t="shared" si="40"/>
        <v>117.47967479674797</v>
      </c>
      <c r="S192" s="55">
        <f t="shared" si="41"/>
        <v>-10.240681086056156</v>
      </c>
      <c r="T192" s="55">
        <f t="shared" si="42"/>
        <v>-10.240681086056128</v>
      </c>
      <c r="U192" t="s">
        <v>278</v>
      </c>
      <c r="V192" t="s">
        <v>44</v>
      </c>
      <c r="W192" t="s">
        <v>433</v>
      </c>
      <c r="X192" s="38">
        <v>44230</v>
      </c>
      <c r="Y192" s="75" t="s">
        <v>484</v>
      </c>
    </row>
    <row r="193" spans="1:25" ht="15" x14ac:dyDescent="0.25">
      <c r="A193">
        <v>2.1</v>
      </c>
      <c r="B193">
        <v>1.79</v>
      </c>
      <c r="C193" s="43">
        <f t="shared" si="26"/>
        <v>3.4849694067571102E-2</v>
      </c>
      <c r="D193" s="44">
        <f>IF(OR($A193="",$B193=""),"",A193*'MPTO_working_2-way'!$G192)</f>
        <v>2.1731843575418992</v>
      </c>
      <c r="E193" s="46">
        <f>IF(OR($A193="",$B193=""),"",B193*'MPTO_working_2-way'!$G192)</f>
        <v>1.8523809523809522</v>
      </c>
      <c r="F193" s="44">
        <f>IF(OR($A193="",$B193=""),"",'MPTO_working_2-way'!D192)</f>
        <v>2.1797622499275153</v>
      </c>
      <c r="G193" s="46">
        <f>IF(OR($A193="",$B193=""),"",'MPTO_working_2-way'!E192)</f>
        <v>1.8476284099287292</v>
      </c>
      <c r="H193" s="44">
        <f>IF(OR($A193="",$B193=""),"",'OddsRatio_working_2-way'!M192)</f>
        <v>2.1800021454603971</v>
      </c>
      <c r="I193" s="44">
        <f>IF(OR($A193="",$B193=""),"",'OddsRatio_working_2-way'!N192)</f>
        <v>1.8474560862851939</v>
      </c>
      <c r="J193" s="44">
        <f>IF('Log_working_2-way'!$D192="","",A193^('Log_working_2-way'!$D192))</f>
        <v>2.1830172065936067</v>
      </c>
      <c r="K193" s="46">
        <f>IF('Log_working_2-way'!$D192="","",B193^('Log_working_2-way'!$D192))</f>
        <v>1.8452962428833544</v>
      </c>
      <c r="L193" s="53">
        <f t="shared" si="35"/>
        <v>0.46015424164524427</v>
      </c>
      <c r="M193" s="53">
        <f t="shared" si="36"/>
        <v>0.53984575835475579</v>
      </c>
      <c r="N193" s="54">
        <v>290</v>
      </c>
      <c r="O193" s="54">
        <f t="shared" si="37"/>
        <v>151.9047619047619</v>
      </c>
      <c r="P193" s="54">
        <f t="shared" si="38"/>
        <v>127.98882681564247</v>
      </c>
      <c r="Q193" s="54">
        <f t="shared" si="39"/>
        <v>162.01117318435755</v>
      </c>
      <c r="R193" s="54">
        <f t="shared" si="40"/>
        <v>138.09523809523807</v>
      </c>
      <c r="S193" s="55">
        <f t="shared" si="41"/>
        <v>-10.106411279595648</v>
      </c>
      <c r="T193" s="55">
        <f t="shared" si="42"/>
        <v>-10.106411279595605</v>
      </c>
      <c r="U193" t="s">
        <v>46</v>
      </c>
      <c r="V193" t="s">
        <v>49</v>
      </c>
      <c r="W193" t="s">
        <v>433</v>
      </c>
      <c r="X193" s="38">
        <v>44230</v>
      </c>
      <c r="Y193" s="75" t="s">
        <v>479</v>
      </c>
    </row>
    <row r="194" spans="1:25" ht="15" x14ac:dyDescent="0.25">
      <c r="A194">
        <v>1.93</v>
      </c>
      <c r="B194">
        <v>1.93</v>
      </c>
      <c r="C194" s="43">
        <f t="shared" si="26"/>
        <v>3.62694300518136E-2</v>
      </c>
      <c r="D194" s="44">
        <f>IF(OR($A194="",$B194=""),"",A194*'MPTO_working_2-way'!$G193)</f>
        <v>2</v>
      </c>
      <c r="E194" s="46">
        <f>IF(OR($A194="",$B194=""),"",B194*'MPTO_working_2-way'!$G193)</f>
        <v>2</v>
      </c>
      <c r="F194" s="44">
        <f>IF(OR($A194="",$B194=""),"",'MPTO_working_2-way'!D193)</f>
        <v>2.0000000000000004</v>
      </c>
      <c r="G194" s="46">
        <f>IF(OR($A194="",$B194=""),"",'MPTO_working_2-way'!E193)</f>
        <v>2.0000000000000004</v>
      </c>
      <c r="H194" s="44">
        <f>IF(OR($A194="",$B194=""),"",'OddsRatio_working_2-way'!M193)</f>
        <v>2</v>
      </c>
      <c r="I194" s="44">
        <f>IF(OR($A194="",$B194=""),"",'OddsRatio_working_2-way'!N193)</f>
        <v>2</v>
      </c>
      <c r="J194" s="44">
        <f>IF('Log_working_2-way'!$D193="","",A194^('Log_working_2-way'!$D193))</f>
        <v>1.9999999999999618</v>
      </c>
      <c r="K194" s="46">
        <f>IF('Log_working_2-way'!$D193="","",B194^('Log_working_2-way'!$D193))</f>
        <v>1.9999999999999618</v>
      </c>
      <c r="L194" s="53">
        <f t="shared" si="35"/>
        <v>0.5</v>
      </c>
      <c r="M194" s="53">
        <f t="shared" si="36"/>
        <v>0.5</v>
      </c>
      <c r="N194" s="54">
        <v>291</v>
      </c>
      <c r="O194" s="54">
        <f t="shared" si="37"/>
        <v>140.22279792746116</v>
      </c>
      <c r="P194" s="54">
        <f t="shared" si="38"/>
        <v>140.22279792746116</v>
      </c>
      <c r="Q194" s="54">
        <f t="shared" si="39"/>
        <v>150.77720207253887</v>
      </c>
      <c r="R194" s="54">
        <f t="shared" si="40"/>
        <v>150.77720207253887</v>
      </c>
      <c r="S194" s="55">
        <f t="shared" si="41"/>
        <v>-10.554404145077712</v>
      </c>
      <c r="T194" s="55">
        <f t="shared" si="42"/>
        <v>-10.554404145077712</v>
      </c>
      <c r="U194" t="s">
        <v>281</v>
      </c>
      <c r="V194" t="s">
        <v>283</v>
      </c>
      <c r="W194" t="s">
        <v>444</v>
      </c>
      <c r="X194" s="38">
        <v>44230</v>
      </c>
      <c r="Y194" s="75" t="s">
        <v>489</v>
      </c>
    </row>
    <row r="195" spans="1:25" ht="15" x14ac:dyDescent="0.25">
      <c r="A195">
        <v>1.97</v>
      </c>
      <c r="B195">
        <v>1.89</v>
      </c>
      <c r="C195" s="43">
        <f t="shared" ref="C195:C258" si="43">IF(OR($A195="",$B195=""),"",(1/A195)+(1/B195)-1)</f>
        <v>3.6714742298498582E-2</v>
      </c>
      <c r="D195" s="44">
        <f>IF(OR($A195="",$B195=""),"",A195*'MPTO_working_2-way'!$G194)</f>
        <v>2.0423280423280423</v>
      </c>
      <c r="E195" s="46">
        <f>IF(OR($A195="",$B195=""),"",B195*'MPTO_working_2-way'!$G194)</f>
        <v>1.9593908629441623</v>
      </c>
      <c r="F195" s="44">
        <f>IF(OR($A195="",$B195=""),"",'MPTO_working_2-way'!D194)</f>
        <v>2.0439162297916722</v>
      </c>
      <c r="G195" s="46">
        <f>IF(OR($A195="",$B195=""),"",'MPTO_working_2-way'!E194)</f>
        <v>1.9579312702127099</v>
      </c>
      <c r="H195" s="44">
        <f>IF(OR($A195="",$B195=""),"",'OddsRatio_working_2-way'!M194)</f>
        <v>2.0439768390387969</v>
      </c>
      <c r="I195" s="44">
        <f>IF(OR($A195="",$B195=""),"",'OddsRatio_working_2-way'!N194)</f>
        <v>1.9578756564376583</v>
      </c>
      <c r="J195" s="44">
        <f>IF('Log_working_2-way'!$D194="","",A195^('Log_working_2-way'!$D194))</f>
        <v>2.0447027247449845</v>
      </c>
      <c r="K195" s="46">
        <f>IF('Log_working_2-way'!$D194="","",B195^('Log_working_2-way'!$D194))</f>
        <v>1.9572101003603855</v>
      </c>
      <c r="L195" s="53">
        <f t="shared" si="35"/>
        <v>0.48963730569948188</v>
      </c>
      <c r="M195" s="53">
        <f t="shared" si="36"/>
        <v>0.51036269430051817</v>
      </c>
      <c r="N195" s="54">
        <v>292</v>
      </c>
      <c r="O195" s="54">
        <f t="shared" si="37"/>
        <v>143.7766497461929</v>
      </c>
      <c r="P195" s="54">
        <f t="shared" si="38"/>
        <v>137.50264550264552</v>
      </c>
      <c r="Q195" s="54">
        <f t="shared" si="39"/>
        <v>154.49735449735451</v>
      </c>
      <c r="R195" s="54">
        <f t="shared" si="40"/>
        <v>148.2233502538071</v>
      </c>
      <c r="S195" s="55">
        <f t="shared" si="41"/>
        <v>-10.720704751161605</v>
      </c>
      <c r="T195" s="55">
        <f t="shared" si="42"/>
        <v>-10.720704751161577</v>
      </c>
      <c r="U195" t="s">
        <v>84</v>
      </c>
      <c r="V195" t="s">
        <v>43</v>
      </c>
      <c r="W195" t="s">
        <v>444</v>
      </c>
      <c r="X195" s="38">
        <v>44230</v>
      </c>
      <c r="Y195" s="75" t="s">
        <v>484</v>
      </c>
    </row>
    <row r="196" spans="1:25" ht="15" x14ac:dyDescent="0.25">
      <c r="A196">
        <v>2.34</v>
      </c>
      <c r="B196">
        <v>1.63</v>
      </c>
      <c r="C196" s="43">
        <f t="shared" si="43"/>
        <v>4.0847359865764821E-2</v>
      </c>
      <c r="D196" s="44">
        <f>IF(OR($A196="",$B196=""),"",A196*'MPTO_working_2-way'!$G195)</f>
        <v>2.4355828220858897</v>
      </c>
      <c r="E196" s="46">
        <f>IF(OR($A196="",$B196=""),"",B196*'MPTO_working_2-way'!$G195)</f>
        <v>1.6965811965811965</v>
      </c>
      <c r="F196" s="44">
        <f>IF(OR($A196="",$B196=""),"",'MPTO_working_2-way'!D195)</f>
        <v>2.4574447522711167</v>
      </c>
      <c r="G196" s="46">
        <f>IF(OR($A196="",$B196=""),"",'MPTO_working_2-way'!E195)</f>
        <v>1.6861323548914724</v>
      </c>
      <c r="H196" s="44">
        <f>IF(OR($A196="",$B196=""),"",'OddsRatio_working_2-way'!M195)</f>
        <v>2.4584183648679576</v>
      </c>
      <c r="I196" s="44">
        <f>IF(OR($A196="",$B196=""),"",'OddsRatio_working_2-way'!N195)</f>
        <v>1.6856743058707564</v>
      </c>
      <c r="J196" s="44">
        <f>IF('Log_working_2-way'!$D195="","",A196^('Log_working_2-way'!$D195))</f>
        <v>2.4686297213280377</v>
      </c>
      <c r="K196" s="46">
        <f>IF('Log_working_2-way'!$D195="","",B196^('Log_working_2-way'!$D195))</f>
        <v>1.6809068245571044</v>
      </c>
      <c r="L196" s="53">
        <f t="shared" si="35"/>
        <v>0.41057934508816119</v>
      </c>
      <c r="M196" s="53">
        <f t="shared" si="36"/>
        <v>0.58942065491183881</v>
      </c>
      <c r="N196" s="54">
        <v>293</v>
      </c>
      <c r="O196" s="54">
        <f t="shared" si="37"/>
        <v>167.7863247863248</v>
      </c>
      <c r="P196" s="54">
        <f t="shared" si="38"/>
        <v>113.24539877300612</v>
      </c>
      <c r="Q196" s="54">
        <f t="shared" si="39"/>
        <v>179.75460122699386</v>
      </c>
      <c r="R196" s="54">
        <f t="shared" si="40"/>
        <v>125.21367521367523</v>
      </c>
      <c r="S196" s="55">
        <f t="shared" si="41"/>
        <v>-11.968276440669058</v>
      </c>
      <c r="T196" s="55">
        <f t="shared" si="42"/>
        <v>-11.968276440669115</v>
      </c>
      <c r="U196" t="s">
        <v>293</v>
      </c>
      <c r="V196" t="s">
        <v>286</v>
      </c>
      <c r="W196" t="s">
        <v>444</v>
      </c>
      <c r="X196" s="38">
        <v>44230</v>
      </c>
      <c r="Y196" s="75" t="s">
        <v>480</v>
      </c>
    </row>
    <row r="197" spans="1:25" ht="15" x14ac:dyDescent="0.25">
      <c r="A197">
        <v>2.14</v>
      </c>
      <c r="B197">
        <v>1.75</v>
      </c>
      <c r="C197" s="43">
        <f t="shared" si="43"/>
        <v>3.8718291054739673E-2</v>
      </c>
      <c r="D197" s="44">
        <f>IF(OR($A197="",$B197=""),"",A197*'MPTO_working_2-way'!$G196)</f>
        <v>2.2228571428571429</v>
      </c>
      <c r="E197" s="46">
        <f>IF(OR($A197="",$B197=""),"",B197*'MPTO_working_2-way'!$G196)</f>
        <v>1.8177570093457944</v>
      </c>
      <c r="F197" s="44">
        <f>IF(OR($A197="",$B197=""),"",'MPTO_working_2-way'!D196)</f>
        <v>2.2324888226527575</v>
      </c>
      <c r="G197" s="46">
        <f>IF(OR($A197="",$B197=""),"",'MPTO_working_2-way'!E196)</f>
        <v>1.81136638452237</v>
      </c>
      <c r="H197" s="44">
        <f>IF(OR($A197="",$B197=""),"",'OddsRatio_working_2-way'!M196)</f>
        <v>2.2328828005937953</v>
      </c>
      <c r="I197" s="44">
        <f>IF(OR($A197="",$B197=""),"",'OddsRatio_working_2-way'!N196)</f>
        <v>1.8111071056538131</v>
      </c>
      <c r="J197" s="44">
        <f>IF('Log_working_2-way'!$D196="","",A197^('Log_working_2-way'!$D196))</f>
        <v>2.2373241322265098</v>
      </c>
      <c r="K197" s="46">
        <f>IF('Log_working_2-way'!$D196="","",B197^('Log_working_2-way'!$D196))</f>
        <v>1.8081956651086979</v>
      </c>
      <c r="L197" s="53">
        <f t="shared" si="35"/>
        <v>0.44987146529562982</v>
      </c>
      <c r="M197" s="53">
        <f t="shared" si="36"/>
        <v>0.55012853470437018</v>
      </c>
      <c r="N197" s="54">
        <v>294</v>
      </c>
      <c r="O197" s="54">
        <f t="shared" si="37"/>
        <v>156.61682242990659</v>
      </c>
      <c r="P197" s="54">
        <f t="shared" si="38"/>
        <v>126</v>
      </c>
      <c r="Q197" s="54">
        <f t="shared" si="39"/>
        <v>168</v>
      </c>
      <c r="R197" s="54">
        <f t="shared" si="40"/>
        <v>137.38317757009347</v>
      </c>
      <c r="S197" s="55">
        <f t="shared" si="41"/>
        <v>-11.383177570093409</v>
      </c>
      <c r="T197" s="55">
        <f t="shared" si="42"/>
        <v>-11.383177570093466</v>
      </c>
      <c r="U197" t="s">
        <v>451</v>
      </c>
      <c r="V197" t="s">
        <v>467</v>
      </c>
      <c r="W197" t="s">
        <v>444</v>
      </c>
      <c r="X197" s="38">
        <v>44230</v>
      </c>
      <c r="Y197" s="75" t="s">
        <v>482</v>
      </c>
    </row>
    <row r="198" spans="1:25" ht="15" x14ac:dyDescent="0.25">
      <c r="A198">
        <v>1.7</v>
      </c>
      <c r="B198">
        <v>2.12</v>
      </c>
      <c r="C198" s="43">
        <f t="shared" si="43"/>
        <v>5.9933407325194255E-2</v>
      </c>
      <c r="D198" s="44">
        <f>IF(OR($A198="",$B198=""),"",A198*'MPTO_working_2-way'!$G197)</f>
        <v>1.8018867924528301</v>
      </c>
      <c r="E198" s="46">
        <f>IF(OR($A198="",$B198=""),"",B198*'MPTO_working_2-way'!$G197)</f>
        <v>2.2470588235294118</v>
      </c>
      <c r="F198" s="44">
        <f>IF(OR($A198="",$B198=""),"",'MPTO_working_2-way'!D197)</f>
        <v>1.7912524850894631</v>
      </c>
      <c r="G198" s="46">
        <f>IF(OR($A198="",$B198=""),"",'MPTO_working_2-way'!E197)</f>
        <v>2.2638190954773871</v>
      </c>
      <c r="H198" s="44">
        <f>IF(OR($A198="",$B198=""),"",'OddsRatio_working_2-way'!M197)</f>
        <v>1.7905694150420945</v>
      </c>
      <c r="I198" s="44">
        <f>IF(OR($A198="",$B198=""),"",'OddsRatio_working_2-way'!N197)</f>
        <v>2.264911064067352</v>
      </c>
      <c r="J198" s="44">
        <f>IF('Log_working_2-way'!$D197="","",A198^('Log_working_2-way'!$D197))</f>
        <v>1.7856523702925116</v>
      </c>
      <c r="K198" s="46">
        <f>IF('Log_working_2-way'!$D197="","",B198^('Log_working_2-way'!$D197))</f>
        <v>2.2728275733743923</v>
      </c>
      <c r="L198" s="53">
        <f t="shared" si="35"/>
        <v>0.55497382198952883</v>
      </c>
      <c r="M198" s="53">
        <f t="shared" si="36"/>
        <v>0.44502617801047123</v>
      </c>
      <c r="N198" s="54">
        <v>295</v>
      </c>
      <c r="O198" s="54">
        <f t="shared" si="37"/>
        <v>121.47058823529412</v>
      </c>
      <c r="P198" s="54">
        <f t="shared" si="38"/>
        <v>155.84905660377356</v>
      </c>
      <c r="Q198" s="54">
        <f t="shared" si="39"/>
        <v>139.15094339622641</v>
      </c>
      <c r="R198" s="54">
        <f t="shared" si="40"/>
        <v>173.52941176470588</v>
      </c>
      <c r="S198" s="55">
        <f t="shared" si="41"/>
        <v>-17.680355160932294</v>
      </c>
      <c r="T198" s="55">
        <f t="shared" si="42"/>
        <v>-17.680355160932322</v>
      </c>
      <c r="U198" t="s">
        <v>455</v>
      </c>
      <c r="V198" t="s">
        <v>284</v>
      </c>
      <c r="W198" t="s">
        <v>444</v>
      </c>
      <c r="X198" s="38">
        <v>44230</v>
      </c>
      <c r="Y198" s="75" t="s">
        <v>479</v>
      </c>
    </row>
    <row r="199" spans="1:25" ht="15" x14ac:dyDescent="0.25">
      <c r="A199">
        <v>2.04</v>
      </c>
      <c r="B199">
        <v>1.84</v>
      </c>
      <c r="C199" s="43">
        <f t="shared" si="43"/>
        <v>3.3674339300937772E-2</v>
      </c>
      <c r="D199" s="44">
        <f>IF(OR($A199="",$B199=""),"",A199*'MPTO_working_2-way'!$G198)</f>
        <v>2.1086956521739131</v>
      </c>
      <c r="E199" s="46">
        <f>IF(OR($A199="",$B199=""),"",B199*'MPTO_working_2-way'!$G198)</f>
        <v>1.9019607843137256</v>
      </c>
      <c r="F199" s="44">
        <f>IF(OR($A199="",$B199=""),"",'MPTO_working_2-way'!D198)</f>
        <v>2.1125619090499774</v>
      </c>
      <c r="G199" s="46">
        <f>IF(OR($A199="",$B199=""),"",'MPTO_working_2-way'!E198)</f>
        <v>1.8988263860785108</v>
      </c>
      <c r="H199" s="44">
        <f>IF(OR($A199="",$B199=""),"",'OddsRatio_working_2-way'!M198)</f>
        <v>2.1126972805283741</v>
      </c>
      <c r="I199" s="44">
        <f>IF(OR($A199="",$B199=""),"",'OddsRatio_working_2-way'!N198)</f>
        <v>1.8987170342729172</v>
      </c>
      <c r="J199" s="44">
        <f>IF('Log_working_2-way'!$D198="","",A199^('Log_working_2-way'!$D198))</f>
        <v>2.1144632865880677</v>
      </c>
      <c r="K199" s="46">
        <f>IF('Log_working_2-way'!$D198="","",B199^('Log_working_2-way'!$D198))</f>
        <v>1.8972929050551837</v>
      </c>
      <c r="L199" s="53">
        <f t="shared" si="35"/>
        <v>0.47422680412371132</v>
      </c>
      <c r="M199" s="53">
        <f t="shared" si="36"/>
        <v>0.52577319587628868</v>
      </c>
      <c r="N199" s="54">
        <v>296</v>
      </c>
      <c r="O199" s="54">
        <f t="shared" si="37"/>
        <v>150.90196078431373</v>
      </c>
      <c r="P199" s="54">
        <f t="shared" si="38"/>
        <v>135.13043478260869</v>
      </c>
      <c r="Q199" s="54">
        <f t="shared" si="39"/>
        <v>160.86956521739128</v>
      </c>
      <c r="R199" s="54">
        <f t="shared" si="40"/>
        <v>145.09803921568627</v>
      </c>
      <c r="S199" s="55">
        <f t="shared" si="41"/>
        <v>-9.9676044330775539</v>
      </c>
      <c r="T199" s="55">
        <f t="shared" si="42"/>
        <v>-9.9676044330775824</v>
      </c>
      <c r="U199" t="s">
        <v>289</v>
      </c>
      <c r="V199" t="s">
        <v>458</v>
      </c>
      <c r="W199" t="s">
        <v>444</v>
      </c>
      <c r="X199" s="38">
        <v>44230</v>
      </c>
      <c r="Y199" s="75" t="s">
        <v>483</v>
      </c>
    </row>
    <row r="200" spans="1:25" ht="15" x14ac:dyDescent="0.25">
      <c r="A200">
        <v>1.71</v>
      </c>
      <c r="B200">
        <v>2.2000000000000002</v>
      </c>
      <c r="C200" s="43">
        <f t="shared" si="43"/>
        <v>3.9340776182881454E-2</v>
      </c>
      <c r="D200" s="44">
        <f>IF(OR($A200="",$B200=""),"",A200*'MPTO_working_2-way'!$G199)</f>
        <v>1.7772727272727273</v>
      </c>
      <c r="E200" s="46">
        <f>IF(OR($A200="",$B200=""),"",B200*'MPTO_working_2-way'!$G199)</f>
        <v>2.2865497076023393</v>
      </c>
      <c r="F200" s="44">
        <f>IF(OR($A200="",$B200=""),"",'MPTO_working_2-way'!D199)</f>
        <v>1.7695202257761053</v>
      </c>
      <c r="G200" s="46">
        <f>IF(OR($A200="",$B200=""),"",'MPTO_working_2-way'!E199)</f>
        <v>2.2995110024449881</v>
      </c>
      <c r="H200" s="44">
        <f>IF(OR($A200="",$B200=""),"",'OddsRatio_working_2-way'!M199)</f>
        <v>1.7691987172809549</v>
      </c>
      <c r="I200" s="44">
        <f>IF(OR($A200="",$B200=""),"",'OddsRatio_working_2-way'!N199)</f>
        <v>2.3000541700523187</v>
      </c>
      <c r="J200" s="44">
        <f>IF('Log_working_2-way'!$D199="","",A200^('Log_working_2-way'!$D199))</f>
        <v>1.7656661334886148</v>
      </c>
      <c r="K200" s="46">
        <f>IF('Log_working_2-way'!$D199="","",B200^('Log_working_2-way'!$D199))</f>
        <v>2.3060522808335469</v>
      </c>
      <c r="L200" s="53">
        <f t="shared" si="35"/>
        <v>0.5626598465473146</v>
      </c>
      <c r="M200" s="53">
        <f t="shared" si="36"/>
        <v>0.4373401534526854</v>
      </c>
      <c r="N200" s="54">
        <v>297</v>
      </c>
      <c r="O200" s="54">
        <f t="shared" si="37"/>
        <v>123.31578947368421</v>
      </c>
      <c r="P200" s="54">
        <f t="shared" si="38"/>
        <v>162.00000000000003</v>
      </c>
      <c r="Q200" s="54">
        <f t="shared" si="39"/>
        <v>135</v>
      </c>
      <c r="R200" s="54">
        <f t="shared" si="40"/>
        <v>173.68421052631578</v>
      </c>
      <c r="S200" s="55">
        <f t="shared" si="41"/>
        <v>-11.684210526315795</v>
      </c>
      <c r="T200" s="55">
        <f t="shared" si="42"/>
        <v>-11.684210526315752</v>
      </c>
      <c r="U200" t="s">
        <v>83</v>
      </c>
      <c r="V200" t="s">
        <v>285</v>
      </c>
      <c r="W200" t="s">
        <v>444</v>
      </c>
      <c r="X200" s="38">
        <v>44230</v>
      </c>
      <c r="Y200" s="75" t="s">
        <v>478</v>
      </c>
    </row>
    <row r="201" spans="1:25" ht="15" x14ac:dyDescent="0.25">
      <c r="A201">
        <v>2.2000000000000002</v>
      </c>
      <c r="B201">
        <v>1.71</v>
      </c>
      <c r="C201" s="43">
        <f t="shared" si="43"/>
        <v>3.9340776182881454E-2</v>
      </c>
      <c r="D201" s="44">
        <f>IF(OR($A201="",$B201=""),"",A201*'MPTO_working_2-way'!$G200)</f>
        <v>2.2865497076023393</v>
      </c>
      <c r="E201" s="46">
        <f>IF(OR($A201="",$B201=""),"",B201*'MPTO_working_2-way'!$G200)</f>
        <v>1.7772727272727273</v>
      </c>
      <c r="F201" s="44">
        <f>IF(OR($A201="",$B201=""),"",'MPTO_working_2-way'!D200)</f>
        <v>2.2995110024449881</v>
      </c>
      <c r="G201" s="46">
        <f>IF(OR($A201="",$B201=""),"",'MPTO_working_2-way'!E200)</f>
        <v>1.7695202257761053</v>
      </c>
      <c r="H201" s="44">
        <f>IF(OR($A201="",$B201=""),"",'OddsRatio_working_2-way'!M200)</f>
        <v>2.3000541700523187</v>
      </c>
      <c r="I201" s="44">
        <f>IF(OR($A201="",$B201=""),"",'OddsRatio_working_2-way'!N200)</f>
        <v>1.7691987172809549</v>
      </c>
      <c r="J201" s="44">
        <f>IF('Log_working_2-way'!$D200="","",A201^('Log_working_2-way'!$D200))</f>
        <v>2.3060522808335469</v>
      </c>
      <c r="K201" s="46">
        <f>IF('Log_working_2-way'!$D200="","",B201^('Log_working_2-way'!$D200))</f>
        <v>1.7656661334886148</v>
      </c>
      <c r="L201" s="53">
        <f t="shared" si="35"/>
        <v>0.4373401534526854</v>
      </c>
      <c r="M201" s="53">
        <f t="shared" si="36"/>
        <v>0.5626598465473146</v>
      </c>
      <c r="N201" s="54">
        <v>298</v>
      </c>
      <c r="O201" s="54">
        <f t="shared" si="37"/>
        <v>162.54545454545456</v>
      </c>
      <c r="P201" s="54">
        <f t="shared" si="38"/>
        <v>123.73099415204676</v>
      </c>
      <c r="Q201" s="54">
        <f t="shared" si="39"/>
        <v>174.2690058479532</v>
      </c>
      <c r="R201" s="54">
        <f t="shared" si="40"/>
        <v>135.45454545454544</v>
      </c>
      <c r="S201" s="55">
        <f t="shared" si="41"/>
        <v>-11.723551302498635</v>
      </c>
      <c r="T201" s="55">
        <f t="shared" si="42"/>
        <v>-11.723551302498677</v>
      </c>
      <c r="U201" t="s">
        <v>288</v>
      </c>
      <c r="V201" t="s">
        <v>291</v>
      </c>
      <c r="W201" t="s">
        <v>444</v>
      </c>
      <c r="X201" s="38">
        <v>44230</v>
      </c>
      <c r="Y201" s="75" t="s">
        <v>480</v>
      </c>
    </row>
    <row r="202" spans="1:25" ht="15" x14ac:dyDescent="0.25">
      <c r="A202">
        <v>2.08</v>
      </c>
      <c r="B202">
        <v>1.79</v>
      </c>
      <c r="C202" s="43">
        <f t="shared" si="43"/>
        <v>3.9428448646325664E-2</v>
      </c>
      <c r="D202" s="44">
        <f>IF(OR($A202="",$B202=""),"",A202*'MPTO_working_2-way'!$G201)</f>
        <v>2.1620111731843576</v>
      </c>
      <c r="E202" s="46">
        <f>IF(OR($A202="",$B202=""),"",B202*'MPTO_working_2-way'!$G201)</f>
        <v>1.8605769230769229</v>
      </c>
      <c r="F202" s="44">
        <f>IF(OR($A202="",$B202=""),"",'MPTO_working_2-way'!D201)</f>
        <v>2.1689385995572641</v>
      </c>
      <c r="G202" s="46">
        <f>IF(OR($A202="",$B202=""),"",'MPTO_working_2-way'!E201)</f>
        <v>1.8554769261437256</v>
      </c>
      <c r="H202" s="44">
        <f>IF(OR($A202="",$B202=""),"",'OddsRatio_working_2-way'!M201)</f>
        <v>2.1692256444309357</v>
      </c>
      <c r="I202" s="44">
        <f>IF(OR($A202="",$B202=""),"",'OddsRatio_working_2-way'!N201)</f>
        <v>1.8552669065744805</v>
      </c>
      <c r="J202" s="44">
        <f>IF('Log_working_2-way'!$D201="","",A202^('Log_working_2-way'!$D201))</f>
        <v>2.1724139714397546</v>
      </c>
      <c r="K202" s="46">
        <f>IF('Log_working_2-way'!$D201="","",B202^('Log_working_2-way'!$D201))</f>
        <v>1.8529410467292624</v>
      </c>
      <c r="L202" s="53">
        <f t="shared" si="35"/>
        <v>0.46253229974160204</v>
      </c>
      <c r="M202" s="53">
        <f t="shared" si="36"/>
        <v>0.53746770025839796</v>
      </c>
      <c r="N202" s="54">
        <v>299</v>
      </c>
      <c r="O202" s="54">
        <f t="shared" si="37"/>
        <v>155.25000000000003</v>
      </c>
      <c r="P202" s="54">
        <f t="shared" si="38"/>
        <v>131.9608938547486</v>
      </c>
      <c r="Q202" s="54">
        <f t="shared" si="39"/>
        <v>167.0391061452514</v>
      </c>
      <c r="R202" s="54">
        <f t="shared" si="40"/>
        <v>143.75</v>
      </c>
      <c r="S202" s="55">
        <f t="shared" si="41"/>
        <v>-11.789106145251367</v>
      </c>
      <c r="T202" s="55">
        <f t="shared" si="42"/>
        <v>-11.789106145251395</v>
      </c>
      <c r="U202" t="s">
        <v>290</v>
      </c>
      <c r="V202" t="s">
        <v>292</v>
      </c>
      <c r="W202" t="s">
        <v>444</v>
      </c>
      <c r="X202" s="38">
        <v>44230</v>
      </c>
      <c r="Y202" s="75" t="s">
        <v>478</v>
      </c>
    </row>
    <row r="203" spans="1:25" ht="15" x14ac:dyDescent="0.25">
      <c r="A203">
        <v>2.1800000000000002</v>
      </c>
      <c r="B203">
        <v>1.72</v>
      </c>
      <c r="C203" s="43">
        <f t="shared" si="43"/>
        <v>4.0110945167484591E-2</v>
      </c>
      <c r="D203" s="44">
        <f>IF(OR($A203="",$B203=""),"",A203*'MPTO_working_2-way'!$G202)</f>
        <v>2.2674418604651168</v>
      </c>
      <c r="E203" s="46">
        <f>IF(OR($A203="",$B203=""),"",B203*'MPTO_working_2-way'!$G202)</f>
        <v>1.7889908256880735</v>
      </c>
      <c r="F203" s="44">
        <f>IF(OR($A203="",$B203=""),"",'MPTO_working_2-way'!D202)</f>
        <v>2.2796692607003894</v>
      </c>
      <c r="G203" s="46">
        <f>IF(OR($A203="",$B203=""),"",'MPTO_working_2-way'!E202)</f>
        <v>1.7814519194222731</v>
      </c>
      <c r="H203" s="44">
        <f>IF(OR($A203="",$B203=""),"",'OddsRatio_working_2-way'!M202)</f>
        <v>2.2801909579781015</v>
      </c>
      <c r="I203" s="44">
        <f>IF(OR($A203="",$B203=""),"",'OddsRatio_working_2-way'!N202)</f>
        <v>1.7811334658849434</v>
      </c>
      <c r="J203" s="44">
        <f>IF('Log_working_2-way'!$D202="","",A203^('Log_working_2-way'!$D202))</f>
        <v>2.2858490727693308</v>
      </c>
      <c r="K203" s="46">
        <f>IF('Log_working_2-way'!$D202="","",B203^('Log_working_2-way'!$D202))</f>
        <v>1.7776962484765699</v>
      </c>
      <c r="L203" s="53">
        <f t="shared" si="35"/>
        <v>0.44102564102564096</v>
      </c>
      <c r="M203" s="53">
        <f t="shared" si="36"/>
        <v>0.55897435897435888</v>
      </c>
      <c r="N203" s="54">
        <v>300</v>
      </c>
      <c r="O203" s="54">
        <f t="shared" si="37"/>
        <v>162.38532110091742</v>
      </c>
      <c r="P203" s="54">
        <f t="shared" si="38"/>
        <v>125.58139534883722</v>
      </c>
      <c r="Q203" s="54">
        <f t="shared" si="39"/>
        <v>174.41860465116281</v>
      </c>
      <c r="R203" s="54">
        <f t="shared" si="40"/>
        <v>137.61467889908255</v>
      </c>
      <c r="S203" s="55">
        <f t="shared" si="41"/>
        <v>-12.033283550245386</v>
      </c>
      <c r="T203" s="55">
        <f t="shared" si="42"/>
        <v>-12.033283550245329</v>
      </c>
      <c r="U203" t="s">
        <v>466</v>
      </c>
      <c r="V203" t="s">
        <v>295</v>
      </c>
      <c r="W203" t="s">
        <v>444</v>
      </c>
      <c r="X203" s="38">
        <v>44230</v>
      </c>
      <c r="Y203" s="75" t="s">
        <v>485</v>
      </c>
    </row>
    <row r="204" spans="1:25" ht="15" x14ac:dyDescent="0.25">
      <c r="A204">
        <v>2.2000000000000002</v>
      </c>
      <c r="B204">
        <v>1.71</v>
      </c>
      <c r="C204" s="43">
        <f t="shared" si="43"/>
        <v>3.9340776182881454E-2</v>
      </c>
      <c r="D204" s="44">
        <f>IF(OR($A204="",$B204=""),"",A204*'MPTO_working_2-way'!$G203)</f>
        <v>2.2865497076023393</v>
      </c>
      <c r="E204" s="46">
        <f>IF(OR($A204="",$B204=""),"",B204*'MPTO_working_2-way'!$G203)</f>
        <v>1.7772727272727273</v>
      </c>
      <c r="F204" s="44">
        <f>IF(OR($A204="",$B204=""),"",'MPTO_working_2-way'!D203)</f>
        <v>2.2995110024449881</v>
      </c>
      <c r="G204" s="46">
        <f>IF(OR($A204="",$B204=""),"",'MPTO_working_2-way'!E203)</f>
        <v>1.7695202257761053</v>
      </c>
      <c r="H204" s="44">
        <f>IF(OR($A204="",$B204=""),"",'OddsRatio_working_2-way'!M203)</f>
        <v>2.3000541700523187</v>
      </c>
      <c r="I204" s="44">
        <f>IF(OR($A204="",$B204=""),"",'OddsRatio_working_2-way'!N203)</f>
        <v>1.7691987172809549</v>
      </c>
      <c r="J204" s="44">
        <f>IF('Log_working_2-way'!$D203="","",A204^('Log_working_2-way'!$D203))</f>
        <v>2.3060522808335469</v>
      </c>
      <c r="K204" s="46">
        <f>IF('Log_working_2-way'!$D203="","",B204^('Log_working_2-way'!$D203))</f>
        <v>1.7656661334886148</v>
      </c>
      <c r="L204" s="53">
        <f t="shared" si="35"/>
        <v>0.4373401534526854</v>
      </c>
      <c r="M204" s="53">
        <f t="shared" si="36"/>
        <v>0.5626598465473146</v>
      </c>
      <c r="N204" s="54">
        <v>301</v>
      </c>
      <c r="O204" s="54">
        <f t="shared" si="37"/>
        <v>164.18181818181819</v>
      </c>
      <c r="P204" s="54">
        <f t="shared" si="38"/>
        <v>124.97660818713452</v>
      </c>
      <c r="Q204" s="54">
        <f t="shared" si="39"/>
        <v>176.0233918128655</v>
      </c>
      <c r="R204" s="54">
        <f t="shared" si="40"/>
        <v>136.81818181818181</v>
      </c>
      <c r="S204" s="55">
        <f t="shared" si="41"/>
        <v>-11.841573631047311</v>
      </c>
      <c r="T204" s="55">
        <f t="shared" si="42"/>
        <v>-11.841573631047297</v>
      </c>
      <c r="U204" t="s">
        <v>294</v>
      </c>
      <c r="V204" t="s">
        <v>282</v>
      </c>
      <c r="W204" t="s">
        <v>444</v>
      </c>
      <c r="X204" s="38">
        <v>44230</v>
      </c>
      <c r="Y204" s="75" t="s">
        <v>482</v>
      </c>
    </row>
    <row r="205" spans="1:25" ht="15" x14ac:dyDescent="0.25">
      <c r="A205">
        <v>1.83</v>
      </c>
      <c r="B205">
        <v>2.0499999999999998</v>
      </c>
      <c r="C205" s="43">
        <f t="shared" si="43"/>
        <v>3.4252965480474407E-2</v>
      </c>
      <c r="D205" s="44">
        <f>IF(OR($A205="",$B205=""),"",A205*'MPTO_working_2-way'!$G204)</f>
        <v>1.8926829268292682</v>
      </c>
      <c r="E205" s="46">
        <f>IF(OR($A205="",$B205=""),"",B205*'MPTO_working_2-way'!$G204)</f>
        <v>2.1202185792349724</v>
      </c>
      <c r="F205" s="44">
        <f>IF(OR($A205="",$B205=""),"",'MPTO_working_2-way'!D204)</f>
        <v>1.8892106257081707</v>
      </c>
      <c r="G205" s="46">
        <f>IF(OR($A205="",$B205=""),"",'MPTO_working_2-way'!E204)</f>
        <v>2.1245929491717397</v>
      </c>
      <c r="H205" s="44">
        <f>IF(OR($A205="",$B205=""),"",'OddsRatio_working_2-way'!M204)</f>
        <v>1.8890872794479689</v>
      </c>
      <c r="I205" s="44">
        <f>IF(OR($A205="",$B205=""),"",'OddsRatio_working_2-way'!N204)</f>
        <v>2.1247489679763456</v>
      </c>
      <c r="J205" s="44">
        <f>IF('Log_working_2-way'!$D204="","",A205^('Log_working_2-way'!$D204))</f>
        <v>1.8875091450726849</v>
      </c>
      <c r="K205" s="46">
        <f>IF('Log_working_2-way'!$D204="","",B205^('Log_working_2-way'!$D204))</f>
        <v>2.1267489530128172</v>
      </c>
      <c r="L205" s="53">
        <f t="shared" si="35"/>
        <v>0.52835051546391754</v>
      </c>
      <c r="M205" s="53">
        <f t="shared" si="36"/>
        <v>0.47164948453608252</v>
      </c>
      <c r="N205" s="54">
        <v>302</v>
      </c>
      <c r="O205" s="54">
        <f t="shared" si="37"/>
        <v>136.97267759562837</v>
      </c>
      <c r="P205" s="54">
        <f t="shared" si="38"/>
        <v>154.68292682926827</v>
      </c>
      <c r="Q205" s="54">
        <f t="shared" si="39"/>
        <v>147.31707317073173</v>
      </c>
      <c r="R205" s="54">
        <f t="shared" si="40"/>
        <v>165.02732240437157</v>
      </c>
      <c r="S205" s="55">
        <f t="shared" si="41"/>
        <v>-10.344395575103363</v>
      </c>
      <c r="T205" s="55">
        <f t="shared" si="42"/>
        <v>-10.344395575103306</v>
      </c>
      <c r="U205" t="s">
        <v>280</v>
      </c>
      <c r="V205" t="s">
        <v>287</v>
      </c>
      <c r="W205" t="s">
        <v>444</v>
      </c>
      <c r="X205" s="38">
        <v>44230</v>
      </c>
      <c r="Y205" s="75" t="s">
        <v>479</v>
      </c>
    </row>
    <row r="206" spans="1:25" ht="15" x14ac:dyDescent="0.25">
      <c r="A206">
        <v>1.98</v>
      </c>
      <c r="B206">
        <v>1.89</v>
      </c>
      <c r="C206" s="43">
        <f t="shared" si="43"/>
        <v>3.4151034151034265E-2</v>
      </c>
      <c r="D206" s="44">
        <f>IF(OR($A206="",$B206=""),"",A206*'MPTO_working_2-way'!$G205)</f>
        <v>2.0476190476190479</v>
      </c>
      <c r="E206" s="46">
        <f>IF(OR($A206="",$B206=""),"",B206*'MPTO_working_2-way'!$G205)</f>
        <v>1.9545454545454546</v>
      </c>
      <c r="F206" s="44">
        <f>IF(OR($A206="",$B206=""),"",'MPTO_working_2-way'!D205)</f>
        <v>2.0492853622474128</v>
      </c>
      <c r="G206" s="46">
        <f>IF(OR($A206="",$B206=""),"",'MPTO_working_2-way'!E205)</f>
        <v>1.9530295913574449</v>
      </c>
      <c r="H206" s="44">
        <f>IF(OR($A206="",$B206=""),"",'OddsRatio_working_2-way'!M205)</f>
        <v>2.0493443645942064</v>
      </c>
      <c r="I206" s="44">
        <f>IF(OR($A206="",$B206=""),"",'OddsRatio_working_2-way'!N205)</f>
        <v>1.9529760045804527</v>
      </c>
      <c r="J206" s="44">
        <f>IF('Log_working_2-way'!$D205="","",A206^('Log_working_2-way'!$D205))</f>
        <v>2.0501043431252364</v>
      </c>
      <c r="K206" s="46">
        <f>IF('Log_working_2-way'!$D205="","",B206^('Log_working_2-way'!$D205))</f>
        <v>1.9522863194945297</v>
      </c>
      <c r="L206" s="53">
        <f t="shared" si="35"/>
        <v>0.48837209302325574</v>
      </c>
      <c r="M206" s="53">
        <f t="shared" si="36"/>
        <v>0.51162790697674421</v>
      </c>
      <c r="N206" s="54">
        <v>303</v>
      </c>
      <c r="O206" s="54">
        <f t="shared" si="37"/>
        <v>149.96969696969694</v>
      </c>
      <c r="P206" s="54">
        <f t="shared" si="38"/>
        <v>142.68253968253967</v>
      </c>
      <c r="Q206" s="54">
        <f t="shared" si="39"/>
        <v>160.31746031746033</v>
      </c>
      <c r="R206" s="54">
        <f t="shared" si="40"/>
        <v>153.03030303030303</v>
      </c>
      <c r="S206" s="55">
        <f t="shared" si="41"/>
        <v>-10.34776334776339</v>
      </c>
      <c r="T206" s="55">
        <f t="shared" si="42"/>
        <v>-10.347763347763362</v>
      </c>
      <c r="U206" t="s">
        <v>302</v>
      </c>
      <c r="V206" t="s">
        <v>459</v>
      </c>
      <c r="W206" t="s">
        <v>439</v>
      </c>
      <c r="X206" s="38">
        <v>44230</v>
      </c>
      <c r="Y206" s="75" t="s">
        <v>494</v>
      </c>
    </row>
    <row r="207" spans="1:25" ht="15" x14ac:dyDescent="0.25">
      <c r="A207">
        <v>2.19</v>
      </c>
      <c r="B207">
        <v>1.72</v>
      </c>
      <c r="C207" s="43">
        <f t="shared" si="43"/>
        <v>3.8016353403419467E-2</v>
      </c>
      <c r="D207" s="44">
        <f>IF(OR($A207="",$B207=""),"",A207*'MPTO_working_2-way'!$G206)</f>
        <v>2.2732558139534884</v>
      </c>
      <c r="E207" s="46">
        <f>IF(OR($A207="",$B207=""),"",B207*'MPTO_working_2-way'!$G206)</f>
        <v>1.7853881278538815</v>
      </c>
      <c r="F207" s="44">
        <f>IF(OR($A207="",$B207=""),"",'MPTO_working_2-way'!D206)</f>
        <v>2.2851249696675566</v>
      </c>
      <c r="G207" s="46">
        <f>IF(OR($A207="",$B207=""),"",'MPTO_working_2-way'!E206)</f>
        <v>1.7781344410876134</v>
      </c>
      <c r="H207" s="44">
        <f>IF(OR($A207="",$B207=""),"",'OddsRatio_working_2-way'!M206)</f>
        <v>2.2856040517117928</v>
      </c>
      <c r="I207" s="44">
        <f>IF(OR($A207="",$B207=""),"",'OddsRatio_working_2-way'!N206)</f>
        <v>1.7778444682625973</v>
      </c>
      <c r="J207" s="44">
        <f>IF('Log_working_2-way'!$D206="","",A207^('Log_working_2-way'!$D206))</f>
        <v>2.291085448482058</v>
      </c>
      <c r="K207" s="46">
        <f>IF('Log_working_2-way'!$D206="","",B207^('Log_working_2-way'!$D206))</f>
        <v>1.7745420732419892</v>
      </c>
      <c r="L207" s="53">
        <f t="shared" si="35"/>
        <v>0.43989769820971864</v>
      </c>
      <c r="M207" s="53">
        <f t="shared" si="36"/>
        <v>0.56010230179028131</v>
      </c>
      <c r="N207" s="54">
        <v>304</v>
      </c>
      <c r="O207" s="54">
        <f t="shared" si="37"/>
        <v>165.18721461187215</v>
      </c>
      <c r="P207" s="54">
        <f t="shared" si="38"/>
        <v>127.25581395348837</v>
      </c>
      <c r="Q207" s="54">
        <f t="shared" si="39"/>
        <v>176.74418604651163</v>
      </c>
      <c r="R207" s="54">
        <f t="shared" si="40"/>
        <v>138.81278538812785</v>
      </c>
      <c r="S207" s="55">
        <f t="shared" si="41"/>
        <v>-11.556971434639479</v>
      </c>
      <c r="T207" s="55">
        <f t="shared" si="42"/>
        <v>-11.556971434639479</v>
      </c>
      <c r="U207" t="s">
        <v>464</v>
      </c>
      <c r="V207" t="s">
        <v>460</v>
      </c>
      <c r="W207" t="s">
        <v>439</v>
      </c>
      <c r="X207" s="38">
        <v>44230</v>
      </c>
      <c r="Y207" s="75" t="s">
        <v>484</v>
      </c>
    </row>
    <row r="208" spans="1:25" ht="15" x14ac:dyDescent="0.25">
      <c r="A208">
        <v>2.23</v>
      </c>
      <c r="B208">
        <v>1.69</v>
      </c>
      <c r="C208" s="43">
        <f t="shared" si="43"/>
        <v>4.0146469604903645E-2</v>
      </c>
      <c r="D208" s="44">
        <f>IF(OR($A208="",$B208=""),"",A208*'MPTO_working_2-way'!$G207)</f>
        <v>2.3195266272189352</v>
      </c>
      <c r="E208" s="46">
        <f>IF(OR($A208="",$B208=""),"",B208*'MPTO_working_2-way'!$G207)</f>
        <v>1.7578475336322872</v>
      </c>
      <c r="F208" s="44">
        <f>IF(OR($A208="",$B208=""),"",'MPTO_working_2-way'!D207)</f>
        <v>2.3344999535416733</v>
      </c>
      <c r="G208" s="46">
        <f>IF(OR($A208="",$B208=""),"",'MPTO_working_2-way'!E207)</f>
        <v>1.7493443498038854</v>
      </c>
      <c r="H208" s="44">
        <f>IF(OR($A208="",$B208=""),"",'OddsRatio_working_2-way'!M207)</f>
        <v>2.3351436985029639</v>
      </c>
      <c r="I208" s="44">
        <f>IF(OR($A208="",$B208=""),"",'OddsRatio_working_2-way'!N207)</f>
        <v>1.7489830503797115</v>
      </c>
      <c r="J208" s="44">
        <f>IF('Log_working_2-way'!$D207="","",A208^('Log_working_2-way'!$D207))</f>
        <v>2.3420901732972235</v>
      </c>
      <c r="K208" s="46">
        <f>IF('Log_working_2-way'!$D207="","",B208^('Log_working_2-way'!$D207))</f>
        <v>1.7451064167640695</v>
      </c>
      <c r="L208" s="53">
        <f t="shared" si="35"/>
        <v>0.43112244897959179</v>
      </c>
      <c r="M208" s="53">
        <f t="shared" si="36"/>
        <v>0.56887755102040816</v>
      </c>
      <c r="N208" s="54">
        <v>305</v>
      </c>
      <c r="O208" s="54">
        <f t="shared" si="37"/>
        <v>168.22869955156949</v>
      </c>
      <c r="P208" s="54">
        <f t="shared" si="38"/>
        <v>124.52662721893488</v>
      </c>
      <c r="Q208" s="54">
        <f t="shared" si="39"/>
        <v>180.47337278106511</v>
      </c>
      <c r="R208" s="54">
        <f t="shared" si="40"/>
        <v>136.77130044843051</v>
      </c>
      <c r="S208" s="55">
        <f t="shared" si="41"/>
        <v>-12.244673229495618</v>
      </c>
      <c r="T208" s="55">
        <f t="shared" si="42"/>
        <v>-12.244673229495632</v>
      </c>
      <c r="U208" t="s">
        <v>297</v>
      </c>
      <c r="V208" t="s">
        <v>307</v>
      </c>
      <c r="W208" t="s">
        <v>439</v>
      </c>
      <c r="X208" s="38">
        <v>44230</v>
      </c>
      <c r="Y208" s="75" t="s">
        <v>479</v>
      </c>
    </row>
    <row r="209" spans="1:25" ht="15" x14ac:dyDescent="0.25">
      <c r="A209">
        <v>2.4900000000000002</v>
      </c>
      <c r="B209">
        <v>1.57</v>
      </c>
      <c r="C209" s="43">
        <f t="shared" si="43"/>
        <v>3.8549100862046881E-2</v>
      </c>
      <c r="D209" s="44">
        <f>IF(OR($A209="",$B209=""),"",A209*'MPTO_working_2-way'!$G208)</f>
        <v>2.5859872611464971</v>
      </c>
      <c r="E209" s="46">
        <f>IF(OR($A209="",$B209=""),"",B209*'MPTO_working_2-way'!$G208)</f>
        <v>1.6305220883534137</v>
      </c>
      <c r="F209" s="44">
        <f>IF(OR($A209="",$B209=""),"",'MPTO_working_2-way'!D208)</f>
        <v>2.6155287190981165</v>
      </c>
      <c r="G209" s="46">
        <f>IF(OR($A209="",$B209=""),"",'MPTO_working_2-way'!E208)</f>
        <v>1.6189924005549459</v>
      </c>
      <c r="H209" s="44">
        <f>IF(OR($A209="",$B209=""),"",'OddsRatio_working_2-way'!M208)</f>
        <v>2.6167977881353308</v>
      </c>
      <c r="I209" s="44">
        <f>IF(OR($A209="",$B209=""),"",'OddsRatio_working_2-way'!N208)</f>
        <v>1.6185065364007643</v>
      </c>
      <c r="J209" s="44">
        <f>IF('Log_working_2-way'!$D208="","",A209^('Log_working_2-way'!$D208))</f>
        <v>2.6306681131242473</v>
      </c>
      <c r="K209" s="46">
        <f>IF('Log_working_2-way'!$D208="","",B209^('Log_working_2-way'!$D208))</f>
        <v>1.6132455721377705</v>
      </c>
      <c r="L209" s="53">
        <f t="shared" si="35"/>
        <v>0.38669950738916253</v>
      </c>
      <c r="M209" s="53">
        <f t="shared" si="36"/>
        <v>0.61330049261083741</v>
      </c>
      <c r="N209" s="54">
        <v>306</v>
      </c>
      <c r="O209" s="54">
        <f t="shared" si="37"/>
        <v>183.10843373493975</v>
      </c>
      <c r="P209" s="54">
        <f t="shared" si="38"/>
        <v>111.09554140127389</v>
      </c>
      <c r="Q209" s="54">
        <f t="shared" si="39"/>
        <v>194.90445859872611</v>
      </c>
      <c r="R209" s="54">
        <f t="shared" si="40"/>
        <v>122.89156626506022</v>
      </c>
      <c r="S209" s="55">
        <f t="shared" si="41"/>
        <v>-11.796024863786357</v>
      </c>
      <c r="T209" s="55">
        <f t="shared" si="42"/>
        <v>-11.796024863786329</v>
      </c>
      <c r="U209" t="s">
        <v>298</v>
      </c>
      <c r="V209" t="s">
        <v>246</v>
      </c>
      <c r="W209" t="s">
        <v>439</v>
      </c>
      <c r="X209" s="38">
        <v>44230</v>
      </c>
      <c r="Y209" s="75" t="s">
        <v>484</v>
      </c>
    </row>
    <row r="210" spans="1:25" ht="15" x14ac:dyDescent="0.25">
      <c r="A210">
        <v>2.17</v>
      </c>
      <c r="B210">
        <v>1.74</v>
      </c>
      <c r="C210" s="43">
        <f t="shared" si="43"/>
        <v>3.5542136765718491E-2</v>
      </c>
      <c r="D210" s="44">
        <f>IF(OR($A210="",$B210=""),"",A210*'MPTO_working_2-way'!$G209)</f>
        <v>2.2471264367816088</v>
      </c>
      <c r="E210" s="46">
        <f>IF(OR($A210="",$B210=""),"",B210*'MPTO_working_2-way'!$G209)</f>
        <v>1.8018433179723501</v>
      </c>
      <c r="F210" s="44">
        <f>IF(OR($A210="",$B210=""),"",'MPTO_working_2-way'!D209)</f>
        <v>2.2570386753541753</v>
      </c>
      <c r="G210" s="46">
        <f>IF(OR($A210="",$B210=""),"",'MPTO_working_2-way'!E209)</f>
        <v>1.7955204717295163</v>
      </c>
      <c r="H210" s="44">
        <f>IF(OR($A210="",$B210=""),"",'OddsRatio_working_2-way'!M209)</f>
        <v>2.2574104664273644</v>
      </c>
      <c r="I210" s="44">
        <f>IF(OR($A210="",$B210=""),"",'OddsRatio_working_2-way'!N209)</f>
        <v>1.7952852522702987</v>
      </c>
      <c r="J210" s="44">
        <f>IF('Log_working_2-way'!$D209="","",A210^('Log_working_2-way'!$D209))</f>
        <v>2.2619707702020815</v>
      </c>
      <c r="K210" s="46">
        <f>IF('Log_working_2-way'!$D209="","",B210^('Log_working_2-way'!$D209))</f>
        <v>1.7924113803680148</v>
      </c>
      <c r="L210" s="53">
        <f t="shared" si="35"/>
        <v>0.44501278772378522</v>
      </c>
      <c r="M210" s="53">
        <f t="shared" si="36"/>
        <v>0.55498721227621484</v>
      </c>
      <c r="N210" s="54">
        <v>307</v>
      </c>
      <c r="O210" s="54">
        <f t="shared" si="37"/>
        <v>165.5253456221198</v>
      </c>
      <c r="P210" s="54">
        <f t="shared" si="38"/>
        <v>130.56321839080456</v>
      </c>
      <c r="Q210" s="54">
        <f t="shared" si="39"/>
        <v>176.43678160919538</v>
      </c>
      <c r="R210" s="54">
        <f t="shared" si="40"/>
        <v>141.4746543778802</v>
      </c>
      <c r="S210" s="55">
        <f t="shared" si="41"/>
        <v>-10.911435987075578</v>
      </c>
      <c r="T210" s="55">
        <f t="shared" si="42"/>
        <v>-10.911435987075635</v>
      </c>
      <c r="U210" t="s">
        <v>299</v>
      </c>
      <c r="V210" t="s">
        <v>305</v>
      </c>
      <c r="W210" t="s">
        <v>439</v>
      </c>
      <c r="X210" s="38">
        <v>44230</v>
      </c>
      <c r="Y210" s="75" t="s">
        <v>479</v>
      </c>
    </row>
    <row r="211" spans="1:25" ht="15" x14ac:dyDescent="0.25">
      <c r="A211">
        <v>2.0699999999999998</v>
      </c>
      <c r="B211">
        <v>1.8</v>
      </c>
      <c r="C211" s="43">
        <f t="shared" si="43"/>
        <v>3.8647342995169254E-2</v>
      </c>
      <c r="D211" s="44">
        <f>IF(OR($A211="",$B211=""),"",A211*'MPTO_working_2-way'!$G210)</f>
        <v>2.1500000000000004</v>
      </c>
      <c r="E211" s="46">
        <f>IF(OR($A211="",$B211=""),"",B211*'MPTO_working_2-way'!$G210)</f>
        <v>1.8695652173913047</v>
      </c>
      <c r="F211" s="44">
        <f>IF(OR($A211="",$B211=""),"",'MPTO_working_2-way'!D210)</f>
        <v>2.15625</v>
      </c>
      <c r="G211" s="46">
        <f>IF(OR($A211="",$B211=""),"",'MPTO_working_2-way'!E210)</f>
        <v>1.8648648648648651</v>
      </c>
      <c r="H211" s="44">
        <f>IF(OR($A211="",$B211=""),"",'OddsRatio_working_2-way'!M210)</f>
        <v>2.1565033506220384</v>
      </c>
      <c r="I211" s="44">
        <f>IF(OR($A211="",$B211=""),"",'OddsRatio_working_2-way'!N210)</f>
        <v>1.8646754023342345</v>
      </c>
      <c r="J211" s="44">
        <f>IF('Log_working_2-way'!$D210="","",A211^('Log_working_2-way'!$D210))</f>
        <v>2.1593762623614712</v>
      </c>
      <c r="K211" s="46">
        <f>IF('Log_working_2-way'!$D210="","",B211^('Log_working_2-way'!$D210))</f>
        <v>1.8625327535713179</v>
      </c>
      <c r="L211" s="53">
        <f t="shared" si="35"/>
        <v>0.46511627906976738</v>
      </c>
      <c r="M211" s="53">
        <f t="shared" si="36"/>
        <v>0.53488372093023251</v>
      </c>
      <c r="N211" s="54">
        <v>308</v>
      </c>
      <c r="O211" s="54">
        <f t="shared" si="37"/>
        <v>159.20772946859901</v>
      </c>
      <c r="P211" s="54">
        <f t="shared" si="38"/>
        <v>136.88888888888889</v>
      </c>
      <c r="Q211" s="54">
        <f t="shared" si="39"/>
        <v>171.11111111111111</v>
      </c>
      <c r="R211" s="54">
        <f t="shared" si="40"/>
        <v>148.79227053140099</v>
      </c>
      <c r="S211" s="55">
        <f t="shared" si="41"/>
        <v>-11.903381642512102</v>
      </c>
      <c r="T211" s="55">
        <f t="shared" si="42"/>
        <v>-11.903381642512102</v>
      </c>
      <c r="U211" t="s">
        <v>245</v>
      </c>
      <c r="V211" t="s">
        <v>461</v>
      </c>
      <c r="W211" t="s">
        <v>439</v>
      </c>
      <c r="X211" s="38">
        <v>44230</v>
      </c>
      <c r="Y211" s="75" t="s">
        <v>483</v>
      </c>
    </row>
    <row r="212" spans="1:25" ht="15" x14ac:dyDescent="0.25">
      <c r="A212">
        <v>1.89</v>
      </c>
      <c r="B212">
        <v>1.98</v>
      </c>
      <c r="C212" s="43">
        <f t="shared" si="43"/>
        <v>3.4151034151034265E-2</v>
      </c>
      <c r="D212" s="44">
        <f>IF(OR($A212="",$B212=""),"",A212*'MPTO_working_2-way'!$G211)</f>
        <v>1.9545454545454546</v>
      </c>
      <c r="E212" s="46">
        <f>IF(OR($A212="",$B212=""),"",B212*'MPTO_working_2-way'!$G211)</f>
        <v>2.0476190476190479</v>
      </c>
      <c r="F212" s="44">
        <f>IF(OR($A212="",$B212=""),"",'MPTO_working_2-way'!D211)</f>
        <v>1.9530295913574449</v>
      </c>
      <c r="G212" s="46">
        <f>IF(OR($A212="",$B212=""),"",'MPTO_working_2-way'!E211)</f>
        <v>2.0492853622474128</v>
      </c>
      <c r="H212" s="44">
        <f>IF(OR($A212="",$B212=""),"",'OddsRatio_working_2-way'!M211)</f>
        <v>1.9529760045804527</v>
      </c>
      <c r="I212" s="44">
        <f>IF(OR($A212="",$B212=""),"",'OddsRatio_working_2-way'!N211)</f>
        <v>2.0493443645942064</v>
      </c>
      <c r="J212" s="44">
        <f>IF('Log_working_2-way'!$D211="","",A212^('Log_working_2-way'!$D211))</f>
        <v>1.9522863194945297</v>
      </c>
      <c r="K212" s="46">
        <f>IF('Log_working_2-way'!$D211="","",B212^('Log_working_2-way'!$D211))</f>
        <v>2.0501043431252364</v>
      </c>
      <c r="L212" s="53">
        <f t="shared" si="35"/>
        <v>0.51162790697674421</v>
      </c>
      <c r="M212" s="53">
        <f t="shared" si="36"/>
        <v>0.48837209302325574</v>
      </c>
      <c r="N212" s="54">
        <v>309</v>
      </c>
      <c r="O212" s="54">
        <f t="shared" si="37"/>
        <v>145.50793650793653</v>
      </c>
      <c r="P212" s="54">
        <f t="shared" si="38"/>
        <v>152.93939393939397</v>
      </c>
      <c r="Q212" s="54">
        <f t="shared" si="39"/>
        <v>156.06060606060606</v>
      </c>
      <c r="R212" s="54">
        <f t="shared" si="40"/>
        <v>163.49206349206352</v>
      </c>
      <c r="S212" s="55">
        <f t="shared" si="41"/>
        <v>-10.552669552669528</v>
      </c>
      <c r="T212" s="55">
        <f t="shared" si="42"/>
        <v>-10.552669552669556</v>
      </c>
      <c r="U212" t="s">
        <v>463</v>
      </c>
      <c r="V212" t="s">
        <v>306</v>
      </c>
      <c r="W212" t="s">
        <v>439</v>
      </c>
      <c r="X212" s="38">
        <v>44230</v>
      </c>
      <c r="Y212" s="75" t="s">
        <v>485</v>
      </c>
    </row>
    <row r="213" spans="1:25" ht="15" x14ac:dyDescent="0.25">
      <c r="A213">
        <v>2.38</v>
      </c>
      <c r="B213">
        <v>1.62</v>
      </c>
      <c r="C213" s="43">
        <f t="shared" si="43"/>
        <v>3.7452017844174623E-2</v>
      </c>
      <c r="D213" s="44">
        <f>IF(OR($A213="",$B213=""),"",A213*'MPTO_working_2-way'!$G212)</f>
        <v>2.4691358024691357</v>
      </c>
      <c r="E213" s="46">
        <f>IF(OR($A213="",$B213=""),"",B213*'MPTO_working_2-way'!$G212)</f>
        <v>1.680672268907563</v>
      </c>
      <c r="F213" s="44">
        <f>IF(OR($A213="",$B213=""),"",'MPTO_working_2-way'!D212)</f>
        <v>2.4910195115648013</v>
      </c>
      <c r="G213" s="46">
        <f>IF(OR($A213="",$B213=""),"",'MPTO_working_2-way'!E212)</f>
        <v>1.6706820348383742</v>
      </c>
      <c r="H213" s="44">
        <f>IF(OR($A213="",$B213=""),"",'OddsRatio_working_2-way'!M212)</f>
        <v>2.4919136877222163</v>
      </c>
      <c r="I213" s="44">
        <f>IF(OR($A213="",$B213=""),"",'OddsRatio_working_2-way'!N212)</f>
        <v>1.6702800625998362</v>
      </c>
      <c r="J213" s="44">
        <f>IF('Log_working_2-way'!$D212="","",A213^('Log_working_2-way'!$D212))</f>
        <v>2.502110477070953</v>
      </c>
      <c r="K213" s="46">
        <f>IF('Log_working_2-way'!$D212="","",B213^('Log_working_2-way'!$D212))</f>
        <v>1.6657299947403132</v>
      </c>
      <c r="L213" s="53">
        <f t="shared" si="35"/>
        <v>0.40500000000000003</v>
      </c>
      <c r="M213" s="53">
        <f t="shared" si="36"/>
        <v>0.59499999999999997</v>
      </c>
      <c r="N213" s="54">
        <v>310</v>
      </c>
      <c r="O213" s="54">
        <f t="shared" si="37"/>
        <v>179.74789915966386</v>
      </c>
      <c r="P213" s="54">
        <f t="shared" si="38"/>
        <v>118.641975308642</v>
      </c>
      <c r="Q213" s="54">
        <f t="shared" si="39"/>
        <v>191.35802469135803</v>
      </c>
      <c r="R213" s="54">
        <f t="shared" si="40"/>
        <v>130.25210084033614</v>
      </c>
      <c r="S213" s="55">
        <f t="shared" si="41"/>
        <v>-11.610125531694166</v>
      </c>
      <c r="T213" s="55">
        <f t="shared" si="42"/>
        <v>-11.610125531694138</v>
      </c>
      <c r="U213" t="s">
        <v>300</v>
      </c>
      <c r="V213" t="s">
        <v>468</v>
      </c>
      <c r="W213" t="s">
        <v>439</v>
      </c>
      <c r="X213" s="38">
        <v>44230</v>
      </c>
      <c r="Y213" s="75" t="s">
        <v>484</v>
      </c>
    </row>
    <row r="214" spans="1:25" ht="15" x14ac:dyDescent="0.25">
      <c r="A214">
        <v>1.74</v>
      </c>
      <c r="B214">
        <v>2.16</v>
      </c>
      <c r="C214" s="43">
        <f t="shared" si="43"/>
        <v>3.7675606641123682E-2</v>
      </c>
      <c r="D214" s="44">
        <f>IF(OR($A214="",$B214=""),"",A214*'MPTO_working_2-way'!$G213)</f>
        <v>1.8055555555555551</v>
      </c>
      <c r="E214" s="46">
        <f>IF(OR($A214="",$B214=""),"",B214*'MPTO_working_2-way'!$G213)</f>
        <v>2.2413793103448274</v>
      </c>
      <c r="F214" s="44">
        <f>IF(OR($A214="",$B214=""),"",'MPTO_working_2-way'!D213)</f>
        <v>1.7989661114302122</v>
      </c>
      <c r="G214" s="46">
        <f>IF(OR($A214="",$B214=""),"",'MPTO_working_2-way'!E213)</f>
        <v>2.2516175413371671</v>
      </c>
      <c r="H214" s="44">
        <f>IF(OR($A214="",$B214=""),"",'OddsRatio_working_2-way'!M213)</f>
        <v>1.7987058497862392</v>
      </c>
      <c r="I214" s="44">
        <f>IF(OR($A214="",$B214=""),"",'OddsRatio_working_2-way'!N213)</f>
        <v>2.2520253861514017</v>
      </c>
      <c r="J214" s="44">
        <f>IF('Log_working_2-way'!$D213="","",A214^('Log_working_2-way'!$D213))</f>
        <v>1.7957063007853538</v>
      </c>
      <c r="K214" s="46">
        <f>IF('Log_working_2-way'!$D213="","",B214^('Log_working_2-way'!$D213))</f>
        <v>2.2567451068476951</v>
      </c>
      <c r="L214" s="53">
        <f t="shared" si="35"/>
        <v>0.55384615384615399</v>
      </c>
      <c r="M214" s="53">
        <f t="shared" si="36"/>
        <v>0.44615384615384618</v>
      </c>
      <c r="N214" s="54">
        <v>311</v>
      </c>
      <c r="O214" s="54">
        <f t="shared" si="37"/>
        <v>132.26436781609195</v>
      </c>
      <c r="P214" s="54">
        <f t="shared" si="38"/>
        <v>167.0185185185185</v>
      </c>
      <c r="Q214" s="54">
        <f t="shared" si="39"/>
        <v>143.98148148148147</v>
      </c>
      <c r="R214" s="54">
        <f t="shared" si="40"/>
        <v>178.73563218390802</v>
      </c>
      <c r="S214" s="55">
        <f t="shared" si="41"/>
        <v>-11.717113665389519</v>
      </c>
      <c r="T214" s="55">
        <f t="shared" si="42"/>
        <v>-11.717113665389519</v>
      </c>
      <c r="U214" t="s">
        <v>457</v>
      </c>
      <c r="V214" t="s">
        <v>296</v>
      </c>
      <c r="W214" t="s">
        <v>439</v>
      </c>
      <c r="X214" s="38">
        <v>44230</v>
      </c>
      <c r="Y214" s="75" t="s">
        <v>493</v>
      </c>
    </row>
    <row r="215" spans="1:25" ht="15" x14ac:dyDescent="0.25">
      <c r="A215">
        <v>2.2799999999999998</v>
      </c>
      <c r="B215">
        <v>1.66</v>
      </c>
      <c r="C215" s="43">
        <f t="shared" si="43"/>
        <v>4.1006129782287015E-2</v>
      </c>
      <c r="D215" s="44">
        <f>IF(OR($A215="",$B215=""),"",A215*'MPTO_working_2-way'!$G214)</f>
        <v>2.3734939759036142</v>
      </c>
      <c r="E215" s="46">
        <f>IF(OR($A215="",$B215=""),"",B215*'MPTO_working_2-way'!$G214)</f>
        <v>1.7280701754385963</v>
      </c>
      <c r="F215" s="44">
        <f>IF(OR($A215="",$B215=""),"",'MPTO_working_2-way'!D214)</f>
        <v>2.3918099089989888</v>
      </c>
      <c r="G215" s="46">
        <f>IF(OR($A215="",$B215=""),"",'MPTO_working_2-way'!E214)</f>
        <v>1.7184889211768977</v>
      </c>
      <c r="H215" s="44">
        <f>IF(OR($A215="",$B215=""),"",'OddsRatio_working_2-way'!M214)</f>
        <v>2.3926212476455824</v>
      </c>
      <c r="I215" s="44">
        <f>IF(OR($A215="",$B215=""),"",'OddsRatio_working_2-way'!N214)</f>
        <v>1.7180703308172531</v>
      </c>
      <c r="J215" s="44">
        <f>IF('Log_working_2-way'!$D214="","",A215^('Log_working_2-way'!$D214))</f>
        <v>2.4011500457345409</v>
      </c>
      <c r="K215" s="46">
        <f>IF('Log_working_2-way'!$D214="","",B215^('Log_working_2-way'!$D214))</f>
        <v>1.7136994378610249</v>
      </c>
      <c r="L215" s="53">
        <f t="shared" si="35"/>
        <v>0.42131979695431476</v>
      </c>
      <c r="M215" s="53">
        <f t="shared" si="36"/>
        <v>0.57868020304568535</v>
      </c>
      <c r="N215" s="54">
        <v>312</v>
      </c>
      <c r="O215" s="54">
        <f t="shared" si="37"/>
        <v>175.15789473684208</v>
      </c>
      <c r="P215" s="54">
        <f t="shared" si="38"/>
        <v>124.04819277108432</v>
      </c>
      <c r="Q215" s="54">
        <f t="shared" si="39"/>
        <v>187.95180722891567</v>
      </c>
      <c r="R215" s="54">
        <f t="shared" si="40"/>
        <v>136.84210526315792</v>
      </c>
      <c r="S215" s="55">
        <f t="shared" si="41"/>
        <v>-12.793912492073588</v>
      </c>
      <c r="T215" s="55">
        <f t="shared" si="42"/>
        <v>-12.793912492073602</v>
      </c>
      <c r="U215" t="s">
        <v>304</v>
      </c>
      <c r="V215" t="s">
        <v>469</v>
      </c>
      <c r="W215" t="s">
        <v>439</v>
      </c>
      <c r="X215" s="38">
        <v>44230</v>
      </c>
      <c r="Y215" s="75" t="s">
        <v>479</v>
      </c>
    </row>
    <row r="216" spans="1:25" ht="15" x14ac:dyDescent="0.25">
      <c r="A216">
        <v>2.33</v>
      </c>
      <c r="B216">
        <v>1.64</v>
      </c>
      <c r="C216" s="43">
        <f t="shared" si="43"/>
        <v>3.8940646917198674E-2</v>
      </c>
      <c r="D216" s="44">
        <f>IF(OR($A216="",$B216=""),"",A216*'MPTO_working_2-way'!$G215)</f>
        <v>2.4207317073170729</v>
      </c>
      <c r="E216" s="46">
        <f>IF(OR($A216="",$B216=""),"",B216*'MPTO_working_2-way'!$G215)</f>
        <v>1.7038626609442058</v>
      </c>
      <c r="F216" s="44">
        <f>IF(OR($A216="",$B216=""),"",'MPTO_working_2-way'!D215)</f>
        <v>2.4407256004087885</v>
      </c>
      <c r="G216" s="46">
        <f>IF(OR($A216="",$B216=""),"",'MPTO_working_2-way'!E215)</f>
        <v>1.6940946976414255</v>
      </c>
      <c r="H216" s="44">
        <f>IF(OR($A216="",$B216=""),"",'OddsRatio_working_2-way'!M215)</f>
        <v>2.4415703243338491</v>
      </c>
      <c r="I216" s="44">
        <f>IF(OR($A216="",$B216=""),"",'OddsRatio_working_2-way'!N215)</f>
        <v>1.6936879756192957</v>
      </c>
      <c r="J216" s="44">
        <f>IF('Log_working_2-way'!$D215="","",A216^('Log_working_2-way'!$D215))</f>
        <v>2.4508803157494472</v>
      </c>
      <c r="K216" s="46">
        <f>IF('Log_working_2-way'!$D215="","",B216^('Log_working_2-way'!$D215))</f>
        <v>1.6892367269337625</v>
      </c>
      <c r="L216" s="53">
        <f t="shared" si="35"/>
        <v>0.41309823677581869</v>
      </c>
      <c r="M216" s="53">
        <f t="shared" si="36"/>
        <v>0.58690176322418142</v>
      </c>
      <c r="N216" s="54">
        <v>313</v>
      </c>
      <c r="O216" s="54">
        <f t="shared" si="37"/>
        <v>178.66523605150218</v>
      </c>
      <c r="P216" s="54">
        <f t="shared" si="38"/>
        <v>122.14634146341459</v>
      </c>
      <c r="Q216" s="54">
        <f t="shared" si="39"/>
        <v>190.85365853658536</v>
      </c>
      <c r="R216" s="54">
        <f t="shared" si="40"/>
        <v>134.33476394849785</v>
      </c>
      <c r="S216" s="55">
        <f t="shared" si="41"/>
        <v>-12.18842248508318</v>
      </c>
      <c r="T216" s="55">
        <f t="shared" si="42"/>
        <v>-12.188422485083265</v>
      </c>
      <c r="U216" t="s">
        <v>301</v>
      </c>
      <c r="V216" t="s">
        <v>456</v>
      </c>
      <c r="W216" t="s">
        <v>439</v>
      </c>
      <c r="X216" s="38">
        <v>44230</v>
      </c>
      <c r="Y216" s="75" t="s">
        <v>487</v>
      </c>
    </row>
    <row r="217" spans="1:25" ht="15" x14ac:dyDescent="0.25">
      <c r="A217">
        <v>2.35</v>
      </c>
      <c r="B217">
        <v>1.63</v>
      </c>
      <c r="C217" s="43">
        <f t="shared" si="43"/>
        <v>3.9028847408954404E-2</v>
      </c>
      <c r="D217" s="44">
        <f>IF(OR($A217="",$B217=""),"",A217*'MPTO_working_2-way'!$G216)</f>
        <v>2.4417177914110431</v>
      </c>
      <c r="E217" s="46">
        <f>IF(OR($A217="",$B217=""),"",B217*'MPTO_working_2-way'!$G216)</f>
        <v>1.6936170212765955</v>
      </c>
      <c r="F217" s="44">
        <f>IF(OR($A217="",$B217=""),"",'MPTO_working_2-way'!D216)</f>
        <v>2.4629480790869636</v>
      </c>
      <c r="G217" s="46">
        <f>IF(OR($A217="",$B217=""),"",'MPTO_working_2-way'!E216)</f>
        <v>1.6835512581035048</v>
      </c>
      <c r="H217" s="44">
        <f>IF(OR($A217="",$B217=""),"",'OddsRatio_working_2-way'!M216)</f>
        <v>2.4638501094227996</v>
      </c>
      <c r="I217" s="44">
        <f>IF(OR($A217="",$B217=""),"",'OddsRatio_working_2-way'!N216)</f>
        <v>1.6831300510639733</v>
      </c>
      <c r="J217" s="44">
        <f>IF('Log_working_2-way'!$D216="","",A217^('Log_working_2-way'!$D216))</f>
        <v>2.4737476176576996</v>
      </c>
      <c r="K217" s="46">
        <f>IF('Log_working_2-way'!$D216="","",B217^('Log_working_2-way'!$D216))</f>
        <v>1.6785422334314666</v>
      </c>
      <c r="L217" s="53">
        <f t="shared" si="35"/>
        <v>0.40954773869346733</v>
      </c>
      <c r="M217" s="53">
        <f t="shared" si="36"/>
        <v>0.59045226130653272</v>
      </c>
      <c r="N217" s="54">
        <v>314</v>
      </c>
      <c r="O217" s="54">
        <f t="shared" si="37"/>
        <v>180.38297872340425</v>
      </c>
      <c r="P217" s="54">
        <f t="shared" si="38"/>
        <v>121.36196319018404</v>
      </c>
      <c r="Q217" s="54">
        <f t="shared" si="39"/>
        <v>192.63803680981596</v>
      </c>
      <c r="R217" s="54">
        <f t="shared" si="40"/>
        <v>133.61702127659575</v>
      </c>
      <c r="S217" s="55">
        <f t="shared" si="41"/>
        <v>-12.255058086411708</v>
      </c>
      <c r="T217" s="55">
        <f t="shared" si="42"/>
        <v>-12.255058086411708</v>
      </c>
      <c r="U217" t="s">
        <v>303</v>
      </c>
      <c r="V217" t="s">
        <v>462</v>
      </c>
      <c r="W217" t="s">
        <v>439</v>
      </c>
      <c r="X217" s="38">
        <v>44230</v>
      </c>
      <c r="Y217" s="75" t="s">
        <v>479</v>
      </c>
    </row>
    <row r="218" spans="1:25" ht="15" x14ac:dyDescent="0.25">
      <c r="A218">
        <v>2.06</v>
      </c>
      <c r="B218">
        <v>1.76</v>
      </c>
      <c r="C218" s="43">
        <f t="shared" si="43"/>
        <v>5.3618711385701623E-2</v>
      </c>
      <c r="D218" s="44">
        <f>IF(OR($A218="",$B218=""),"",A218*'MPTO_working_2-way'!$G217)</f>
        <v>2.1704545454545454</v>
      </c>
      <c r="E218" s="46">
        <f>IF(OR($A218="",$B218=""),"",B218*'MPTO_working_2-way'!$G217)</f>
        <v>1.8543689320388348</v>
      </c>
      <c r="F218" s="44">
        <f>IF(OR($A218="",$B218=""),"",'MPTO_working_2-way'!D217)</f>
        <v>2.1804185710849171</v>
      </c>
      <c r="G218" s="46">
        <f>IF(OR($A218="",$B218=""),"",'MPTO_working_2-way'!E217)</f>
        <v>1.8471571224780923</v>
      </c>
      <c r="H218" s="44">
        <f>IF(OR($A218="",$B218=""),"",'OddsRatio_working_2-way'!M217)</f>
        <v>2.1809897722272038</v>
      </c>
      <c r="I218" s="44">
        <f>IF(OR($A218="",$B218=""),"",'OddsRatio_working_2-way'!N217)</f>
        <v>1.8467473838610133</v>
      </c>
      <c r="J218" s="44">
        <f>IF('Log_working_2-way'!$D217="","",A218^('Log_working_2-way'!$D217))</f>
        <v>2.1856436706318871</v>
      </c>
      <c r="K218" s="46">
        <f>IF('Log_working_2-way'!$D217="","",B218^('Log_working_2-way'!$D217))</f>
        <v>1.8434237239804521</v>
      </c>
      <c r="L218" s="53">
        <f t="shared" si="35"/>
        <v>0.4607329842931937</v>
      </c>
      <c r="M218" s="53">
        <f t="shared" si="36"/>
        <v>0.53926701570680635</v>
      </c>
      <c r="N218" s="54">
        <v>315</v>
      </c>
      <c r="O218" s="54">
        <f t="shared" si="37"/>
        <v>162.08737864077668</v>
      </c>
      <c r="P218" s="54">
        <f t="shared" si="38"/>
        <v>136.02272727272728</v>
      </c>
      <c r="Q218" s="54">
        <f t="shared" si="39"/>
        <v>178.97727272727275</v>
      </c>
      <c r="R218" s="54">
        <f t="shared" si="40"/>
        <v>152.91262135922329</v>
      </c>
      <c r="S218" s="55">
        <f t="shared" si="41"/>
        <v>-16.889894086496071</v>
      </c>
      <c r="T218" s="55">
        <f t="shared" si="42"/>
        <v>-16.889894086496014</v>
      </c>
      <c r="U218" t="s">
        <v>452</v>
      </c>
      <c r="V218" t="s">
        <v>500</v>
      </c>
      <c r="W218" t="s">
        <v>445</v>
      </c>
      <c r="X218" s="38">
        <v>44230</v>
      </c>
      <c r="Y218" s="75" t="s">
        <v>479</v>
      </c>
    </row>
    <row r="219" spans="1:25" ht="15" x14ac:dyDescent="0.25">
      <c r="A219">
        <v>1.91</v>
      </c>
      <c r="B219">
        <v>1.93</v>
      </c>
      <c r="C219" s="43">
        <f t="shared" si="43"/>
        <v>4.1694924449990456E-2</v>
      </c>
      <c r="D219" s="44">
        <f>IF(OR($A219="",$B219=""),"",A219*'MPTO_working_2-way'!$G218)</f>
        <v>1.9896373056994816</v>
      </c>
      <c r="E219" s="46">
        <f>IF(OR($A219="",$B219=""),"",B219*'MPTO_working_2-way'!$G218)</f>
        <v>2.0104712041884816</v>
      </c>
      <c r="F219" s="44">
        <f>IF(OR($A219="",$B219=""),"",'MPTO_working_2-way'!D218)</f>
        <v>1.9892075654965866</v>
      </c>
      <c r="G219" s="46">
        <f>IF(OR($A219="",$B219=""),"",'MPTO_working_2-way'!E218)</f>
        <v>2.0109101819272834</v>
      </c>
      <c r="H219" s="44">
        <f>IF(OR($A219="",$B219=""),"",'OddsRatio_working_2-way'!M218)</f>
        <v>1.9891888715790902</v>
      </c>
      <c r="I219" s="44">
        <f>IF(OR($A219="",$B219=""),"",'OddsRatio_working_2-way'!N218)</f>
        <v>2.0109292863390706</v>
      </c>
      <c r="J219" s="44">
        <f>IF('Log_working_2-way'!$D218="","",A219^('Log_working_2-way'!$D218))</f>
        <v>1.9889919289180891</v>
      </c>
      <c r="K219" s="46">
        <f>IF('Log_working_2-way'!$D218="","",B219^('Log_working_2-way'!$D218))</f>
        <v>2.0111305974900358</v>
      </c>
      <c r="L219" s="53">
        <f t="shared" si="35"/>
        <v>0.50260416666666674</v>
      </c>
      <c r="M219" s="53">
        <f t="shared" si="36"/>
        <v>0.49739583333333337</v>
      </c>
      <c r="N219" s="54">
        <v>316</v>
      </c>
      <c r="O219" s="54">
        <f t="shared" si="37"/>
        <v>150.55497382198951</v>
      </c>
      <c r="P219" s="54">
        <f t="shared" si="38"/>
        <v>152.26943005181349</v>
      </c>
      <c r="Q219" s="54">
        <f t="shared" si="39"/>
        <v>163.73056994818654</v>
      </c>
      <c r="R219" s="54">
        <f t="shared" si="40"/>
        <v>165.44502617801047</v>
      </c>
      <c r="S219" s="55">
        <f t="shared" si="41"/>
        <v>-13.175596126197036</v>
      </c>
      <c r="T219" s="55">
        <f t="shared" si="42"/>
        <v>-13.175596126196979</v>
      </c>
      <c r="U219" t="s">
        <v>501</v>
      </c>
      <c r="V219" t="s">
        <v>311</v>
      </c>
      <c r="W219" t="s">
        <v>445</v>
      </c>
      <c r="X219" s="38">
        <v>44230</v>
      </c>
      <c r="Y219" s="76" t="s">
        <v>482</v>
      </c>
    </row>
    <row r="220" spans="1:25" ht="15" x14ac:dyDescent="0.25">
      <c r="A220">
        <v>2.12</v>
      </c>
      <c r="B220">
        <v>1.72</v>
      </c>
      <c r="C220" s="43">
        <f t="shared" si="43"/>
        <v>5.3093462044756512E-2</v>
      </c>
      <c r="D220" s="44">
        <f>IF(OR($A220="",$B220=""),"",A220*'MPTO_working_2-way'!$G219)</f>
        <v>2.2325581395348841</v>
      </c>
      <c r="E220" s="46">
        <f>IF(OR($A220="",$B220=""),"",B220*'MPTO_working_2-way'!$G219)</f>
        <v>1.8113207547169812</v>
      </c>
      <c r="F220" s="44">
        <f>IF(OR($A220="",$B220=""),"",'MPTO_working_2-way'!D219)</f>
        <v>2.2464268112370629</v>
      </c>
      <c r="G220" s="46">
        <f>IF(OR($A220="",$B220=""),"",'MPTO_working_2-way'!E219)</f>
        <v>1.8022933965994465</v>
      </c>
      <c r="H220" s="44">
        <f>IF(OR($A220="",$B220=""),"",'OddsRatio_working_2-way'!M219)</f>
        <v>2.2472191289246473</v>
      </c>
      <c r="I220" s="44">
        <f>IF(OR($A220="",$B220=""),"",'OddsRatio_working_2-way'!N219)</f>
        <v>1.8017837257372731</v>
      </c>
      <c r="J220" s="44">
        <f>IF('Log_working_2-way'!$D219="","",A220^('Log_working_2-way'!$D219))</f>
        <v>2.2537155029237406</v>
      </c>
      <c r="K220" s="46">
        <f>IF('Log_working_2-way'!$D219="","",B220^('Log_working_2-way'!$D219))</f>
        <v>1.7976291253207961</v>
      </c>
      <c r="L220" s="53">
        <f t="shared" si="35"/>
        <v>0.44791666666666657</v>
      </c>
      <c r="M220" s="53">
        <f t="shared" si="36"/>
        <v>0.55208333333333337</v>
      </c>
      <c r="N220" s="54">
        <v>317</v>
      </c>
      <c r="O220" s="54">
        <f t="shared" si="37"/>
        <v>167.47169811320757</v>
      </c>
      <c r="P220" s="54">
        <f t="shared" si="38"/>
        <v>132.69767441860466</v>
      </c>
      <c r="Q220" s="54">
        <f t="shared" si="39"/>
        <v>184.30232558139537</v>
      </c>
      <c r="R220" s="54">
        <f t="shared" si="40"/>
        <v>149.52830188679243</v>
      </c>
      <c r="S220" s="55">
        <f t="shared" si="41"/>
        <v>-16.830627468187799</v>
      </c>
      <c r="T220" s="55">
        <f t="shared" si="42"/>
        <v>-16.830627468187771</v>
      </c>
      <c r="U220" t="s">
        <v>313</v>
      </c>
      <c r="V220" t="s">
        <v>310</v>
      </c>
      <c r="W220" t="s">
        <v>445</v>
      </c>
      <c r="X220" s="38">
        <v>44230</v>
      </c>
      <c r="Y220" s="75" t="s">
        <v>484</v>
      </c>
    </row>
    <row r="221" spans="1:25" ht="15" x14ac:dyDescent="0.25">
      <c r="A221">
        <v>2.08</v>
      </c>
      <c r="B221">
        <v>1.76</v>
      </c>
      <c r="C221" s="43">
        <f t="shared" si="43"/>
        <v>4.8951048951048959E-2</v>
      </c>
      <c r="D221" s="44">
        <f>IF(OR($A221="",$B221=""),"",A221*'MPTO_working_2-way'!$G220)</f>
        <v>2.1818181818181821</v>
      </c>
      <c r="E221" s="46">
        <f>IF(OR($A221="",$B221=""),"",B221*'MPTO_working_2-way'!$G220)</f>
        <v>1.8461538461538463</v>
      </c>
      <c r="F221" s="44">
        <f>IF(OR($A221="",$B221=""),"",'MPTO_working_2-way'!D220)</f>
        <v>2.1915708812260539</v>
      </c>
      <c r="G221" s="46">
        <f>IF(OR($A221="",$B221=""),"",'MPTO_working_2-way'!E220)</f>
        <v>1.8392282958199357</v>
      </c>
      <c r="H221" s="44">
        <f>IF(OR($A221="",$B221=""),"",'OddsRatio_working_2-way'!M220)</f>
        <v>2.1920791213585393</v>
      </c>
      <c r="I221" s="44">
        <f>IF(OR($A221="",$B221=""),"",'OddsRatio_working_2-way'!N220)</f>
        <v>1.838870492807861</v>
      </c>
      <c r="J221" s="44">
        <f>IF('Log_working_2-way'!$D220="","",A221^('Log_working_2-way'!$D220))</f>
        <v>2.196615264354977</v>
      </c>
      <c r="K221" s="46">
        <f>IF('Log_working_2-way'!$D220="","",B221^('Log_working_2-way'!$D220))</f>
        <v>1.835690492831995</v>
      </c>
      <c r="L221" s="53">
        <f t="shared" si="35"/>
        <v>0.45833333333333326</v>
      </c>
      <c r="M221" s="53">
        <f t="shared" si="36"/>
        <v>0.54166666666666663</v>
      </c>
      <c r="N221" s="54">
        <v>318</v>
      </c>
      <c r="O221" s="54">
        <f t="shared" si="37"/>
        <v>165.11538461538461</v>
      </c>
      <c r="P221" s="54">
        <f t="shared" si="38"/>
        <v>137.31818181818181</v>
      </c>
      <c r="Q221" s="54">
        <f t="shared" si="39"/>
        <v>180.68181818181819</v>
      </c>
      <c r="R221" s="54">
        <f t="shared" si="40"/>
        <v>152.88461538461536</v>
      </c>
      <c r="S221" s="55">
        <f t="shared" si="41"/>
        <v>-15.566433566433574</v>
      </c>
      <c r="T221" s="55">
        <f t="shared" si="42"/>
        <v>-15.566433566433545</v>
      </c>
      <c r="U221" t="s">
        <v>502</v>
      </c>
      <c r="V221" t="s">
        <v>318</v>
      </c>
      <c r="W221" t="s">
        <v>445</v>
      </c>
      <c r="X221" s="38">
        <v>44230</v>
      </c>
      <c r="Y221" s="75" t="s">
        <v>489</v>
      </c>
    </row>
    <row r="222" spans="1:25" ht="15" x14ac:dyDescent="0.25">
      <c r="A222">
        <v>1.78</v>
      </c>
      <c r="B222">
        <v>2.04</v>
      </c>
      <c r="C222" s="43">
        <f t="shared" si="43"/>
        <v>5.1993831240361388E-2</v>
      </c>
      <c r="D222" s="44">
        <f>IF(OR($A222="",$B222=""),"",A222*'MPTO_working_2-way'!$G221)</f>
        <v>1.8725490196078434</v>
      </c>
      <c r="E222" s="46">
        <f>IF(OR($A222="",$B222=""),"",B222*'MPTO_working_2-way'!$G221)</f>
        <v>2.1460674157303372</v>
      </c>
      <c r="F222" s="44">
        <f>IF(OR($A222="",$B222=""),"",'MPTO_working_2-way'!D221)</f>
        <v>1.8663651315789476</v>
      </c>
      <c r="G222" s="46">
        <f>IF(OR($A222="",$B222=""),"",'MPTO_working_2-way'!E221)</f>
        <v>2.1542477456098719</v>
      </c>
      <c r="H222" s="44">
        <f>IF(OR($A222="",$B222=""),"",'OddsRatio_working_2-way'!M221)</f>
        <v>1.8660254037844388</v>
      </c>
      <c r="I222" s="44">
        <f>IF(OR($A222="",$B222=""),"",'OddsRatio_working_2-way'!N221)</f>
        <v>2.1547005383792519</v>
      </c>
      <c r="J222" s="44">
        <f>IF('Log_working_2-way'!$D221="","",A222^('Log_working_2-way'!$D221))</f>
        <v>1.8631775904092678</v>
      </c>
      <c r="K222" s="46">
        <f>IF('Log_working_2-way'!$D221="","",B222^('Log_working_2-way'!$D221))</f>
        <v>2.1585101502976682</v>
      </c>
      <c r="L222" s="53">
        <f t="shared" si="35"/>
        <v>0.53403141361256534</v>
      </c>
      <c r="M222" s="53">
        <f t="shared" si="36"/>
        <v>0.46596858638743455</v>
      </c>
      <c r="N222" s="54">
        <v>319</v>
      </c>
      <c r="O222" s="54">
        <f t="shared" si="37"/>
        <v>139.78651685393262</v>
      </c>
      <c r="P222" s="54">
        <f t="shared" si="38"/>
        <v>162.62745098039215</v>
      </c>
      <c r="Q222" s="54">
        <f t="shared" si="39"/>
        <v>156.37254901960785</v>
      </c>
      <c r="R222" s="54">
        <f t="shared" si="40"/>
        <v>179.21348314606743</v>
      </c>
      <c r="S222" s="55">
        <f t="shared" si="41"/>
        <v>-16.586032165675221</v>
      </c>
      <c r="T222" s="55">
        <f t="shared" si="42"/>
        <v>-16.586032165675277</v>
      </c>
      <c r="U222" t="s">
        <v>308</v>
      </c>
      <c r="V222" t="s">
        <v>317</v>
      </c>
      <c r="W222" t="s">
        <v>445</v>
      </c>
      <c r="X222" s="38">
        <v>44230</v>
      </c>
      <c r="Y222" s="75" t="s">
        <v>496</v>
      </c>
    </row>
    <row r="223" spans="1:25" ht="15" x14ac:dyDescent="0.25">
      <c r="A223">
        <v>1.76</v>
      </c>
      <c r="B223">
        <v>2.0699999999999998</v>
      </c>
      <c r="C223" s="43">
        <f t="shared" si="43"/>
        <v>5.1273605621431795E-2</v>
      </c>
      <c r="D223" s="44">
        <f>IF(OR($A223="",$B223=""),"",A223*'MPTO_working_2-way'!$G222)</f>
        <v>1.85024154589372</v>
      </c>
      <c r="E223" s="46">
        <f>IF(OR($A223="",$B223=""),"",B223*'MPTO_working_2-way'!$G222)</f>
        <v>2.1761363636363638</v>
      </c>
      <c r="F223" s="44">
        <f>IF(OR($A223="",$B223=""),"",'MPTO_working_2-way'!D222)</f>
        <v>1.8431650308610747</v>
      </c>
      <c r="G223" s="46">
        <f>IF(OR($A223="",$B223=""),"",'MPTO_working_2-way'!E222)</f>
        <v>2.1860074402976122</v>
      </c>
      <c r="H223" s="44">
        <f>IF(OR($A223="",$B223=""),"",'OddsRatio_working_2-way'!M222)</f>
        <v>1.8427813321566728</v>
      </c>
      <c r="I223" s="44">
        <f>IF(OR($A223="",$B223=""),"",'OddsRatio_working_2-way'!N222)</f>
        <v>2.1865474018521578</v>
      </c>
      <c r="J223" s="44">
        <f>IF('Log_working_2-way'!$D222="","",A223^('Log_working_2-way'!$D222))</f>
        <v>1.8395260918524756</v>
      </c>
      <c r="K223" s="46">
        <f>IF('Log_working_2-way'!$D222="","",B223^('Log_working_2-way'!$D222))</f>
        <v>2.1911482081422213</v>
      </c>
      <c r="L223" s="53">
        <f t="shared" si="35"/>
        <v>0.54046997389033935</v>
      </c>
      <c r="M223" s="53">
        <f t="shared" si="36"/>
        <v>0.45953002610966054</v>
      </c>
      <c r="N223" s="54">
        <v>320</v>
      </c>
      <c r="O223" s="54">
        <f t="shared" si="37"/>
        <v>138.18181818181822</v>
      </c>
      <c r="P223" s="54">
        <f t="shared" si="38"/>
        <v>165.41062801932367</v>
      </c>
      <c r="Q223" s="54">
        <f t="shared" si="39"/>
        <v>154.58937198067633</v>
      </c>
      <c r="R223" s="54">
        <f t="shared" si="40"/>
        <v>181.81818181818184</v>
      </c>
      <c r="S223" s="55">
        <f t="shared" si="41"/>
        <v>-16.407553798858117</v>
      </c>
      <c r="T223" s="55">
        <f t="shared" si="42"/>
        <v>-16.407553798858174</v>
      </c>
      <c r="U223" t="s">
        <v>470</v>
      </c>
      <c r="V223" t="s">
        <v>503</v>
      </c>
      <c r="W223" t="s">
        <v>445</v>
      </c>
      <c r="X223" s="38">
        <v>44230</v>
      </c>
      <c r="Y223" s="75" t="s">
        <v>479</v>
      </c>
    </row>
    <row r="224" spans="1:25" ht="15" x14ac:dyDescent="0.25">
      <c r="A224">
        <v>1.66</v>
      </c>
      <c r="B224">
        <v>2.2200000000000002</v>
      </c>
      <c r="C224" s="43">
        <f t="shared" si="43"/>
        <v>5.2860089004667321E-2</v>
      </c>
      <c r="D224" s="44">
        <f>IF(OR($A224="",$B224=""),"",A224*'MPTO_working_2-way'!$G223)</f>
        <v>1.7477477477477477</v>
      </c>
      <c r="E224" s="46">
        <f>IF(OR($A224="",$B224=""),"",B224*'MPTO_working_2-way'!$G223)</f>
        <v>2.3373493975903616</v>
      </c>
      <c r="F224" s="44">
        <f>IF(OR($A224="",$B224=""),"",'MPTO_working_2-way'!D223)</f>
        <v>1.7361726184867614</v>
      </c>
      <c r="G224" s="46">
        <f>IF(OR($A224="",$B224=""),"",'MPTO_working_2-way'!E223)</f>
        <v>2.3583770638679127</v>
      </c>
      <c r="H224" s="44">
        <f>IF(OR($A224="",$B224=""),"",'OddsRatio_working_2-way'!M223)</f>
        <v>1.7355158778417885</v>
      </c>
      <c r="I224" s="44">
        <f>IF(OR($A224="",$B224=""),"",'OddsRatio_working_2-way'!N223)</f>
        <v>2.3595899560105793</v>
      </c>
      <c r="J224" s="44">
        <f>IF('Log_working_2-way'!$D223="","",A224^('Log_working_2-way'!$D223))</f>
        <v>1.730194567626272</v>
      </c>
      <c r="K224" s="46">
        <f>IF('Log_working_2-way'!$D223="","",B224^('Log_working_2-way'!$D223))</f>
        <v>2.3694980000313062</v>
      </c>
      <c r="L224" s="53">
        <f t="shared" si="35"/>
        <v>0.57216494845360832</v>
      </c>
      <c r="M224" s="53">
        <f t="shared" si="36"/>
        <v>0.42783505154639173</v>
      </c>
      <c r="N224" s="54">
        <v>321</v>
      </c>
      <c r="O224" s="54">
        <f t="shared" si="37"/>
        <v>127.6265060240964</v>
      </c>
      <c r="P224" s="54">
        <f t="shared" si="38"/>
        <v>176.40540540540545</v>
      </c>
      <c r="Q224" s="54">
        <f t="shared" si="39"/>
        <v>144.59459459459458</v>
      </c>
      <c r="R224" s="54">
        <f t="shared" si="40"/>
        <v>193.37349397590364</v>
      </c>
      <c r="S224" s="55">
        <f t="shared" si="41"/>
        <v>-16.968088570498182</v>
      </c>
      <c r="T224" s="55">
        <f t="shared" si="42"/>
        <v>-16.968088570498196</v>
      </c>
      <c r="U224" t="s">
        <v>504</v>
      </c>
      <c r="V224" t="s">
        <v>465</v>
      </c>
      <c r="W224" t="s">
        <v>445</v>
      </c>
      <c r="X224" s="38">
        <v>44230</v>
      </c>
      <c r="Y224" s="75" t="s">
        <v>481</v>
      </c>
    </row>
    <row r="225" spans="1:25" ht="15" x14ac:dyDescent="0.25">
      <c r="A225">
        <v>1.81</v>
      </c>
      <c r="B225">
        <v>2.02</v>
      </c>
      <c r="C225" s="43">
        <f t="shared" si="43"/>
        <v>4.7535692795798834E-2</v>
      </c>
      <c r="D225" s="44">
        <f>IF(OR($A225="",$B225=""),"",A225*'MPTO_working_2-way'!$G224)</f>
        <v>1.8960396039603959</v>
      </c>
      <c r="E225" s="46">
        <f>IF(OR($A225="",$B225=""),"",B225*'MPTO_working_2-way'!$G224)</f>
        <v>2.1160220994475138</v>
      </c>
      <c r="F225" s="44">
        <f>IF(OR($A225="",$B225=""),"",'MPTO_working_2-way'!D224)</f>
        <v>1.8913661993688893</v>
      </c>
      <c r="G225" s="46">
        <f>IF(OR($A225="",$B225=""),"",'MPTO_working_2-way'!E224)</f>
        <v>2.1218733677673955</v>
      </c>
      <c r="H225" s="44">
        <f>IF(OR($A225="",$B225=""),"",'OddsRatio_working_2-way'!M224)</f>
        <v>1.8911327886790064</v>
      </c>
      <c r="I225" s="44">
        <f>IF(OR($A225="",$B225=""),"",'OddsRatio_working_2-way'!N224)</f>
        <v>2.1221672153735645</v>
      </c>
      <c r="J225" s="44">
        <f>IF('Log_working_2-way'!$D224="","",A225^('Log_working_2-way'!$D224))</f>
        <v>1.8889866417645398</v>
      </c>
      <c r="K225" s="46">
        <f>IF('Log_working_2-way'!$D224="","",B225^('Log_working_2-way'!$D224))</f>
        <v>2.1248762951200719</v>
      </c>
      <c r="L225" s="53">
        <f t="shared" si="35"/>
        <v>0.52741514360313313</v>
      </c>
      <c r="M225" s="53">
        <f t="shared" si="36"/>
        <v>0.47258485639686681</v>
      </c>
      <c r="N225" s="54">
        <v>322</v>
      </c>
      <c r="O225" s="54">
        <f t="shared" si="37"/>
        <v>144.09944751381218</v>
      </c>
      <c r="P225" s="54">
        <f t="shared" si="38"/>
        <v>162.59405940594061</v>
      </c>
      <c r="Q225" s="54">
        <f t="shared" si="39"/>
        <v>159.40594059405942</v>
      </c>
      <c r="R225" s="54">
        <f t="shared" si="40"/>
        <v>177.90055248618785</v>
      </c>
      <c r="S225" s="55">
        <f t="shared" si="41"/>
        <v>-15.306493080247236</v>
      </c>
      <c r="T225" s="55">
        <f t="shared" si="42"/>
        <v>-15.306493080247236</v>
      </c>
      <c r="U225" t="s">
        <v>314</v>
      </c>
      <c r="V225" t="s">
        <v>309</v>
      </c>
      <c r="W225" t="s">
        <v>445</v>
      </c>
      <c r="X225" s="38">
        <v>44230</v>
      </c>
      <c r="Y225" s="75" t="s">
        <v>479</v>
      </c>
    </row>
    <row r="226" spans="1:25" ht="15" x14ac:dyDescent="0.25">
      <c r="A226">
        <v>2.75</v>
      </c>
      <c r="B226">
        <v>1.48</v>
      </c>
      <c r="C226" s="43">
        <f t="shared" si="43"/>
        <v>3.9312039312039193E-2</v>
      </c>
      <c r="D226" s="44">
        <f>IF(OR($A226="",$B226=""),"",A226*'MPTO_working_2-way'!$G225)</f>
        <v>2.8581081081081079</v>
      </c>
      <c r="E226" s="46">
        <f>IF(OR($A226="",$B226=""),"",B226*'MPTO_working_2-way'!$G225)</f>
        <v>1.5381818181818181</v>
      </c>
      <c r="F226" s="44">
        <f>IF(OR($A226="",$B226=""),"",'MPTO_working_2-way'!D225)</f>
        <v>2.907142857142857</v>
      </c>
      <c r="G226" s="46">
        <f>IF(OR($A226="",$B226=""),"",'MPTO_working_2-way'!E225)</f>
        <v>1.5243445692883895</v>
      </c>
      <c r="H226" s="44">
        <f>IF(OR($A226="",$B226=""),"",'OddsRatio_working_2-way'!M225)</f>
        <v>2.9094065395649333</v>
      </c>
      <c r="I226" s="44">
        <f>IF(OR($A226="",$B226=""),"",'OddsRatio_working_2-way'!N225)</f>
        <v>1.5237229365663816</v>
      </c>
      <c r="J226" s="44">
        <f>IF('Log_working_2-way'!$D225="","",A226^('Log_working_2-way'!$D225))</f>
        <v>2.9328148836151597</v>
      </c>
      <c r="K226" s="46">
        <f>IF('Log_working_2-way'!$D225="","",B226^('Log_working_2-way'!$D225))</f>
        <v>1.5173801218505167</v>
      </c>
      <c r="L226" s="53">
        <f t="shared" si="35"/>
        <v>0.34988179669030733</v>
      </c>
      <c r="M226" s="53">
        <f t="shared" si="36"/>
        <v>0.65011820330969272</v>
      </c>
      <c r="N226" s="54">
        <v>323</v>
      </c>
      <c r="O226" s="54">
        <f t="shared" si="37"/>
        <v>205.54545454545456</v>
      </c>
      <c r="P226" s="54">
        <f t="shared" si="38"/>
        <v>104.75675675675677</v>
      </c>
      <c r="Q226" s="54">
        <f t="shared" si="39"/>
        <v>218.24324324324323</v>
      </c>
      <c r="R226" s="54">
        <f t="shared" si="40"/>
        <v>117.45454545454545</v>
      </c>
      <c r="S226" s="55">
        <f t="shared" si="41"/>
        <v>-12.697788697788667</v>
      </c>
      <c r="T226" s="55">
        <f t="shared" si="42"/>
        <v>-12.697788697788681</v>
      </c>
      <c r="U226" t="s">
        <v>327</v>
      </c>
      <c r="V226" t="s">
        <v>339</v>
      </c>
      <c r="W226" t="s">
        <v>446</v>
      </c>
      <c r="X226" s="38">
        <v>44230</v>
      </c>
      <c r="Y226" s="75" t="s">
        <v>479</v>
      </c>
    </row>
    <row r="227" spans="1:25" ht="15" x14ac:dyDescent="0.25">
      <c r="A227">
        <v>2.4300000000000002</v>
      </c>
      <c r="B227">
        <v>1.6</v>
      </c>
      <c r="C227" s="43">
        <f t="shared" si="43"/>
        <v>3.652263374485587E-2</v>
      </c>
      <c r="D227" s="44">
        <f>IF(OR($A227="",$B227=""),"",A227*'MPTO_working_2-way'!$G226)</f>
        <v>2.5187499999999998</v>
      </c>
      <c r="E227" s="46">
        <f>IF(OR($A227="",$B227=""),"",B227*'MPTO_working_2-way'!$G226)</f>
        <v>1.6584362139917694</v>
      </c>
      <c r="F227" s="44">
        <f>IF(OR($A227="",$B227=""),"",'MPTO_working_2-way'!D226)</f>
        <v>2.5428384565075208</v>
      </c>
      <c r="G227" s="46">
        <f>IF(OR($A227="",$B227=""),"",'MPTO_working_2-way'!E226)</f>
        <v>1.6481559983043661</v>
      </c>
      <c r="H227" s="44">
        <f>IF(OR($A227="",$B227=""),"",'OddsRatio_working_2-way'!M226)</f>
        <v>2.5438048235879216</v>
      </c>
      <c r="I227" s="44">
        <f>IF(OR($A227="",$B227=""),"",'OddsRatio_working_2-way'!N226)</f>
        <v>1.6477502756312954</v>
      </c>
      <c r="J227" s="44">
        <f>IF('Log_working_2-way'!$D226="","",A227^('Log_working_2-way'!$D226))</f>
        <v>2.5550445268860318</v>
      </c>
      <c r="K227" s="46">
        <f>IF('Log_working_2-way'!$D226="","",B227^('Log_working_2-way'!$D226))</f>
        <v>1.6430684026793276</v>
      </c>
      <c r="L227" s="53">
        <f t="shared" si="35"/>
        <v>0.3970223325062035</v>
      </c>
      <c r="M227" s="53">
        <f t="shared" si="36"/>
        <v>0.60297766749379655</v>
      </c>
      <c r="N227" s="54">
        <v>324</v>
      </c>
      <c r="O227" s="54">
        <f t="shared" si="37"/>
        <v>190.66666666666666</v>
      </c>
      <c r="P227" s="54">
        <f t="shared" si="38"/>
        <v>121.49999999999999</v>
      </c>
      <c r="Q227" s="54">
        <f t="shared" si="39"/>
        <v>202.5</v>
      </c>
      <c r="R227" s="54">
        <f t="shared" si="40"/>
        <v>133.33333333333331</v>
      </c>
      <c r="S227" s="55">
        <f t="shared" si="41"/>
        <v>-11.833333333333343</v>
      </c>
      <c r="T227" s="55">
        <f t="shared" si="42"/>
        <v>-11.833333333333329</v>
      </c>
      <c r="U227" t="s">
        <v>329</v>
      </c>
      <c r="V227" t="s">
        <v>326</v>
      </c>
      <c r="W227" t="s">
        <v>446</v>
      </c>
      <c r="X227" s="38">
        <v>44230</v>
      </c>
      <c r="Y227" s="75" t="s">
        <v>482</v>
      </c>
    </row>
    <row r="228" spans="1:25" s="50" customFormat="1" ht="15" x14ac:dyDescent="0.25">
      <c r="A228">
        <v>1.91</v>
      </c>
      <c r="B228">
        <v>1.96</v>
      </c>
      <c r="C228" s="43">
        <f t="shared" si="43"/>
        <v>3.3764291056736839E-2</v>
      </c>
      <c r="D228" s="44">
        <f>IF(OR($A228="",$B228=""),"",A228*'MPTO_working_2-way'!$G227)</f>
        <v>1.9744897959183674</v>
      </c>
      <c r="E228" s="46">
        <f>IF(OR($A228="",$B228=""),"",B228*'MPTO_working_2-way'!$G227)</f>
        <v>2.0261780104712042</v>
      </c>
      <c r="F228" s="44">
        <f>IF(OR($A228="",$B228=""),"",'MPTO_working_2-way'!D227)</f>
        <v>1.9736398144242935</v>
      </c>
      <c r="G228" s="46">
        <f>IF(OR($A228="",$B228=""),"",'MPTO_working_2-way'!E227)</f>
        <v>2.0270738574832143</v>
      </c>
      <c r="H228" s="44">
        <f>IF(OR($A228="",$B228=""),"",'OddsRatio_working_2-way'!M227)</f>
        <v>1.9736101204623264</v>
      </c>
      <c r="I228" s="44">
        <f>IF(OR($A228="",$B228=""),"",'OddsRatio_working_2-way'!N227)</f>
        <v>2.0271051820261912</v>
      </c>
      <c r="J228" s="44">
        <f>IF('Log_working_2-way'!$D227="","",A228^('Log_working_2-way'!$D227))</f>
        <v>1.9732233459331785</v>
      </c>
      <c r="K228" s="46">
        <f>IF('Log_working_2-way'!$D227="","",B228^('Log_working_2-way'!$D227))</f>
        <v>2.0275133700590602</v>
      </c>
      <c r="L228" s="53">
        <f t="shared" si="35"/>
        <v>0.50645994832041341</v>
      </c>
      <c r="M228" s="53">
        <f t="shared" si="36"/>
        <v>0.49354005167958659</v>
      </c>
      <c r="N228" s="54">
        <v>325</v>
      </c>
      <c r="O228" s="54">
        <f t="shared" si="37"/>
        <v>154.84293193717278</v>
      </c>
      <c r="P228" s="54">
        <f t="shared" si="38"/>
        <v>159.18367346938777</v>
      </c>
      <c r="Q228" s="54">
        <f t="shared" si="39"/>
        <v>165.81632653061226</v>
      </c>
      <c r="R228" s="54">
        <f t="shared" si="40"/>
        <v>170.15706806282722</v>
      </c>
      <c r="S228" s="55">
        <f t="shared" si="41"/>
        <v>-10.97339459343948</v>
      </c>
      <c r="T228" s="55">
        <f t="shared" si="42"/>
        <v>-10.973394593439451</v>
      </c>
      <c r="U228" t="s">
        <v>331</v>
      </c>
      <c r="V228" t="s">
        <v>325</v>
      </c>
      <c r="W228" t="s">
        <v>446</v>
      </c>
      <c r="X228" s="38">
        <v>44230</v>
      </c>
      <c r="Y228" s="75" t="s">
        <v>491</v>
      </c>
    </row>
    <row r="229" spans="1:25" ht="15" x14ac:dyDescent="0.25">
      <c r="A229">
        <v>1.96</v>
      </c>
      <c r="B229">
        <v>1.91</v>
      </c>
      <c r="C229" s="43">
        <f t="shared" si="43"/>
        <v>3.3764291056736839E-2</v>
      </c>
      <c r="D229" s="44">
        <f>IF(OR($A229="",$B229=""),"",A229*'MPTO_working_2-way'!$G228)</f>
        <v>2.0261780104712042</v>
      </c>
      <c r="E229" s="46">
        <f>IF(OR($A229="",$B229=""),"",B229*'MPTO_working_2-way'!$G228)</f>
        <v>1.9744897959183674</v>
      </c>
      <c r="F229" s="44">
        <f>IF(OR($A229="",$B229=""),"",'MPTO_working_2-way'!D228)</f>
        <v>2.0270738574832143</v>
      </c>
      <c r="G229" s="46">
        <f>IF(OR($A229="",$B229=""),"",'MPTO_working_2-way'!E228)</f>
        <v>1.9736398144242935</v>
      </c>
      <c r="H229" s="44">
        <f>IF(OR($A229="",$B229=""),"",'OddsRatio_working_2-way'!M228)</f>
        <v>2.0271051820261912</v>
      </c>
      <c r="I229" s="44">
        <f>IF(OR($A229="",$B229=""),"",'OddsRatio_working_2-way'!N228)</f>
        <v>1.9736101204623264</v>
      </c>
      <c r="J229" s="44">
        <f>IF('Log_working_2-way'!$D228="","",A229^('Log_working_2-way'!$D228))</f>
        <v>2.0275133700590602</v>
      </c>
      <c r="K229" s="46">
        <f>IF('Log_working_2-way'!$D228="","",B229^('Log_working_2-way'!$D228))</f>
        <v>1.9732233459331785</v>
      </c>
      <c r="L229" s="53">
        <f t="shared" si="35"/>
        <v>0.49354005167958659</v>
      </c>
      <c r="M229" s="53">
        <f t="shared" si="36"/>
        <v>0.50645994832041341</v>
      </c>
      <c r="N229" s="54">
        <v>326</v>
      </c>
      <c r="O229" s="54">
        <f t="shared" si="37"/>
        <v>159.67346938775512</v>
      </c>
      <c r="P229" s="54">
        <f t="shared" si="38"/>
        <v>155.31937172774866</v>
      </c>
      <c r="Q229" s="54">
        <f t="shared" si="39"/>
        <v>170.68062827225131</v>
      </c>
      <c r="R229" s="54">
        <f t="shared" si="40"/>
        <v>166.32653061224491</v>
      </c>
      <c r="S229" s="55">
        <f t="shared" si="41"/>
        <v>-11.007158884496192</v>
      </c>
      <c r="T229" s="55">
        <f t="shared" si="42"/>
        <v>-11.007158884496249</v>
      </c>
      <c r="U229" t="s">
        <v>333</v>
      </c>
      <c r="V229" t="s">
        <v>324</v>
      </c>
      <c r="W229" t="s">
        <v>446</v>
      </c>
      <c r="X229" s="38">
        <v>44230</v>
      </c>
      <c r="Y229" s="75" t="s">
        <v>509</v>
      </c>
    </row>
    <row r="230" spans="1:25" ht="15" x14ac:dyDescent="0.25">
      <c r="A230">
        <v>2.61</v>
      </c>
      <c r="B230">
        <v>1.53</v>
      </c>
      <c r="C230" s="43">
        <f t="shared" si="43"/>
        <v>3.6736533693937368E-2</v>
      </c>
      <c r="D230" s="44">
        <f>IF(OR($A230="",$B230=""),"",A230*'MPTO_working_2-way'!$G229)</f>
        <v>2.7058823529411762</v>
      </c>
      <c r="E230" s="46">
        <f>IF(OR($A230="",$B230=""),"",B230*'MPTO_working_2-way'!$G229)</f>
        <v>1.5862068965517242</v>
      </c>
      <c r="F230" s="44">
        <f>IF(OR($A230="",$B230=""),"",'MPTO_working_2-way'!D229)</f>
        <v>2.7414272474513437</v>
      </c>
      <c r="G230" s="46">
        <f>IF(OR($A230="",$B230=""),"",'MPTO_working_2-way'!E229)</f>
        <v>1.5742416178818521</v>
      </c>
      <c r="H230" s="44">
        <f>IF(OR($A230="",$B230=""),"",'OddsRatio_working_2-way'!M229)</f>
        <v>2.7429101666628148</v>
      </c>
      <c r="I230" s="44">
        <f>IF(OR($A230="",$B230=""),"",'OddsRatio_working_2-way'!N229)</f>
        <v>1.5737530362306167</v>
      </c>
      <c r="J230" s="44">
        <f>IF('Log_working_2-way'!$D229="","",A230^('Log_working_2-way'!$D229))</f>
        <v>2.7596672442217889</v>
      </c>
      <c r="K230" s="46">
        <f>IF('Log_working_2-way'!$D229="","",B230^('Log_working_2-way'!$D229))</f>
        <v>1.5682892622360389</v>
      </c>
      <c r="L230" s="53">
        <f t="shared" si="35"/>
        <v>0.36956521739130438</v>
      </c>
      <c r="M230" s="53">
        <f t="shared" si="36"/>
        <v>0.63043478260869568</v>
      </c>
      <c r="N230" s="54">
        <v>327</v>
      </c>
      <c r="O230" s="54">
        <f t="shared" si="37"/>
        <v>201.7126436781609</v>
      </c>
      <c r="P230" s="54">
        <f t="shared" si="38"/>
        <v>113.27450980392157</v>
      </c>
      <c r="Q230" s="54">
        <f t="shared" si="39"/>
        <v>213.72549019607843</v>
      </c>
      <c r="R230" s="54">
        <f t="shared" si="40"/>
        <v>125.28735632183908</v>
      </c>
      <c r="S230" s="55">
        <f t="shared" si="41"/>
        <v>-12.012846517917524</v>
      </c>
      <c r="T230" s="55">
        <f t="shared" si="42"/>
        <v>-12.012846517917509</v>
      </c>
      <c r="U230" t="s">
        <v>338</v>
      </c>
      <c r="V230" t="s">
        <v>328</v>
      </c>
      <c r="W230" t="s">
        <v>446</v>
      </c>
      <c r="X230" s="38">
        <v>44230</v>
      </c>
      <c r="Y230" s="75" t="s">
        <v>493</v>
      </c>
    </row>
    <row r="231" spans="1:25" s="50" customFormat="1" ht="15" x14ac:dyDescent="0.25">
      <c r="A231">
        <v>2.4900000000000002</v>
      </c>
      <c r="B231">
        <v>1.57</v>
      </c>
      <c r="C231" s="43">
        <f t="shared" si="43"/>
        <v>3.8549100862046881E-2</v>
      </c>
      <c r="D231" s="44">
        <f>IF(OR($A231="",$B231=""),"",A231*'MPTO_working_2-way'!$G230)</f>
        <v>2.5859872611464971</v>
      </c>
      <c r="E231" s="46">
        <f>IF(OR($A231="",$B231=""),"",B231*'MPTO_working_2-way'!$G230)</f>
        <v>1.6305220883534137</v>
      </c>
      <c r="F231" s="44">
        <f>IF(OR($A231="",$B231=""),"",'MPTO_working_2-way'!D230)</f>
        <v>2.6155287190981165</v>
      </c>
      <c r="G231" s="46">
        <f>IF(OR($A231="",$B231=""),"",'MPTO_working_2-way'!E230)</f>
        <v>1.6189924005549459</v>
      </c>
      <c r="H231" s="44">
        <f>IF(OR($A231="",$B231=""),"",'OddsRatio_working_2-way'!M230)</f>
        <v>2.6167977881353308</v>
      </c>
      <c r="I231" s="44">
        <f>IF(OR($A231="",$B231=""),"",'OddsRatio_working_2-way'!N230)</f>
        <v>1.6185065364007643</v>
      </c>
      <c r="J231" s="44">
        <f>IF('Log_working_2-way'!$D230="","",A231^('Log_working_2-way'!$D230))</f>
        <v>2.6306681131242473</v>
      </c>
      <c r="K231" s="46">
        <f>IF('Log_working_2-way'!$D230="","",B231^('Log_working_2-way'!$D230))</f>
        <v>1.6132455721377705</v>
      </c>
      <c r="L231" s="53">
        <f t="shared" si="35"/>
        <v>0.38669950738916253</v>
      </c>
      <c r="M231" s="53">
        <f t="shared" si="36"/>
        <v>0.61330049261083741</v>
      </c>
      <c r="N231" s="54">
        <v>328</v>
      </c>
      <c r="O231" s="54">
        <f t="shared" si="37"/>
        <v>196.27309236947789</v>
      </c>
      <c r="P231" s="54">
        <f t="shared" si="38"/>
        <v>119.08280254777071</v>
      </c>
      <c r="Q231" s="54">
        <f t="shared" si="39"/>
        <v>208.91719745222929</v>
      </c>
      <c r="R231" s="54">
        <f t="shared" si="40"/>
        <v>131.72690763052208</v>
      </c>
      <c r="S231" s="55">
        <f t="shared" si="41"/>
        <v>-12.644105082751395</v>
      </c>
      <c r="T231" s="55">
        <f t="shared" si="42"/>
        <v>-12.644105082751366</v>
      </c>
      <c r="U231" t="s">
        <v>335</v>
      </c>
      <c r="V231" t="s">
        <v>332</v>
      </c>
      <c r="W231" t="s">
        <v>446</v>
      </c>
      <c r="X231" s="38">
        <v>44230</v>
      </c>
      <c r="Y231" s="75" t="s">
        <v>479</v>
      </c>
    </row>
    <row r="232" spans="1:25" ht="15" x14ac:dyDescent="0.25">
      <c r="A232">
        <v>2.44</v>
      </c>
      <c r="B232">
        <v>1.59</v>
      </c>
      <c r="C232" s="43">
        <f t="shared" si="43"/>
        <v>3.8766883183833478E-2</v>
      </c>
      <c r="D232" s="44">
        <f>IF(OR($A232="",$B232=""),"",A232*'MPTO_working_2-way'!$G231)</f>
        <v>2.5345911949685536</v>
      </c>
      <c r="E232" s="46">
        <f>IF(OR($A232="",$B232=""),"",B232*'MPTO_working_2-way'!$G231)</f>
        <v>1.6516393442622954</v>
      </c>
      <c r="F232" s="44">
        <f>IF(OR($A232="",$B232=""),"",'MPTO_working_2-way'!D231)</f>
        <v>2.561130182202271</v>
      </c>
      <c r="G232" s="46">
        <f>IF(OR($A232="",$B232=""),"",'MPTO_working_2-way'!E231)</f>
        <v>1.640561569688769</v>
      </c>
      <c r="H232" s="44">
        <f>IF(OR($A232="",$B232=""),"",'OddsRatio_working_2-way'!M231)</f>
        <v>2.5622669317698867</v>
      </c>
      <c r="I232" s="44">
        <f>IF(OR($A232="",$B232=""),"",'OddsRatio_working_2-way'!N231)</f>
        <v>1.6400954789890509</v>
      </c>
      <c r="J232" s="44">
        <f>IF('Log_working_2-way'!$D231="","",A232^('Log_working_2-way'!$D231))</f>
        <v>2.5746963443895066</v>
      </c>
      <c r="K232" s="46">
        <f>IF('Log_working_2-way'!$D231="","",B232^('Log_working_2-way'!$D231))</f>
        <v>1.6350430694543896</v>
      </c>
      <c r="L232" s="53">
        <f t="shared" si="35"/>
        <v>0.39454094292803971</v>
      </c>
      <c r="M232" s="53">
        <f t="shared" si="36"/>
        <v>0.60545905707196013</v>
      </c>
      <c r="N232" s="54">
        <v>329</v>
      </c>
      <c r="O232" s="54">
        <f t="shared" si="37"/>
        <v>194.1639344262295</v>
      </c>
      <c r="P232" s="54">
        <f t="shared" si="38"/>
        <v>122.08176100628931</v>
      </c>
      <c r="Q232" s="54">
        <f t="shared" si="39"/>
        <v>206.91823899371067</v>
      </c>
      <c r="R232" s="54">
        <f t="shared" si="40"/>
        <v>134.8360655737705</v>
      </c>
      <c r="S232" s="55">
        <f t="shared" si="41"/>
        <v>-12.754304567481171</v>
      </c>
      <c r="T232" s="55">
        <f t="shared" si="42"/>
        <v>-12.754304567481185</v>
      </c>
      <c r="U232" t="s">
        <v>337</v>
      </c>
      <c r="V232" t="s">
        <v>340</v>
      </c>
      <c r="W232" t="s">
        <v>446</v>
      </c>
      <c r="X232" s="38">
        <v>44230</v>
      </c>
      <c r="Y232" s="75" t="s">
        <v>490</v>
      </c>
    </row>
    <row r="233" spans="1:25" ht="15" x14ac:dyDescent="0.25">
      <c r="A233">
        <v>2.16</v>
      </c>
      <c r="B233">
        <v>1.74</v>
      </c>
      <c r="C233" s="43">
        <f t="shared" si="43"/>
        <v>3.7675606641123682E-2</v>
      </c>
      <c r="D233" s="44">
        <f>IF(OR($A233="",$B233=""),"",A233*'MPTO_working_2-way'!$G232)</f>
        <v>2.2413793103448274</v>
      </c>
      <c r="E233" s="46">
        <f>IF(OR($A233="",$B233=""),"",B233*'MPTO_working_2-way'!$G232)</f>
        <v>1.8055555555555551</v>
      </c>
      <c r="F233" s="44">
        <f>IF(OR($A233="",$B233=""),"",'MPTO_working_2-way'!D232)</f>
        <v>2.2516175413371671</v>
      </c>
      <c r="G233" s="46">
        <f>IF(OR($A233="",$B233=""),"",'MPTO_working_2-way'!E232)</f>
        <v>1.7989661114302122</v>
      </c>
      <c r="H233" s="44">
        <f>IF(OR($A233="",$B233=""),"",'OddsRatio_working_2-way'!M232)</f>
        <v>2.2520253861514017</v>
      </c>
      <c r="I233" s="44">
        <f>IF(OR($A233="",$B233=""),"",'OddsRatio_working_2-way'!N232)</f>
        <v>1.7987058497862392</v>
      </c>
      <c r="J233" s="44">
        <f>IF('Log_working_2-way'!$D232="","",A233^('Log_working_2-way'!$D232))</f>
        <v>2.2567451068476951</v>
      </c>
      <c r="K233" s="46">
        <f>IF('Log_working_2-way'!$D232="","",B233^('Log_working_2-way'!$D232))</f>
        <v>1.7957063007853538</v>
      </c>
      <c r="L233" s="53">
        <f t="shared" si="35"/>
        <v>0.44615384615384618</v>
      </c>
      <c r="M233" s="53">
        <f t="shared" si="36"/>
        <v>0.55384615384615399</v>
      </c>
      <c r="N233" s="54">
        <v>330</v>
      </c>
      <c r="O233" s="54">
        <f t="shared" si="37"/>
        <v>177.22222222222223</v>
      </c>
      <c r="P233" s="54">
        <f t="shared" si="38"/>
        <v>140.34482758620692</v>
      </c>
      <c r="Q233" s="54">
        <f t="shared" si="39"/>
        <v>189.65517241379308</v>
      </c>
      <c r="R233" s="54">
        <f t="shared" si="40"/>
        <v>152.77777777777777</v>
      </c>
      <c r="S233" s="55">
        <f t="shared" si="41"/>
        <v>-12.432950191570853</v>
      </c>
      <c r="T233" s="55">
        <f t="shared" si="42"/>
        <v>-12.432950191570853</v>
      </c>
      <c r="U233" t="s">
        <v>336</v>
      </c>
      <c r="V233" t="s">
        <v>342</v>
      </c>
      <c r="W233" t="s">
        <v>446</v>
      </c>
      <c r="X233" s="38">
        <v>44230</v>
      </c>
      <c r="Y233" s="75" t="s">
        <v>479</v>
      </c>
    </row>
    <row r="234" spans="1:25" ht="15" x14ac:dyDescent="0.25">
      <c r="A234">
        <v>2.36</v>
      </c>
      <c r="B234">
        <v>1.63</v>
      </c>
      <c r="C234" s="43">
        <f t="shared" si="43"/>
        <v>3.7225746074659449E-2</v>
      </c>
      <c r="D234" s="44">
        <f>IF(OR($A234="",$B234=""),"",A234*'MPTO_working_2-way'!$G233)</f>
        <v>2.447852760736196</v>
      </c>
      <c r="E234" s="46">
        <f>IF(OR($A234="",$B234=""),"",B234*'MPTO_working_2-way'!$G233)</f>
        <v>1.6906779661016949</v>
      </c>
      <c r="F234" s="44">
        <f>IF(OR($A234="",$B234=""),"",'MPTO_working_2-way'!D233)</f>
        <v>2.4684291581108826</v>
      </c>
      <c r="G234" s="46">
        <f>IF(OR($A234="",$B234=""),"",'MPTO_working_2-way'!E233)</f>
        <v>1.6809998252053835</v>
      </c>
      <c r="H234" s="44">
        <f>IF(OR($A234="",$B234=""),"",'OddsRatio_working_2-way'!M233)</f>
        <v>2.4692617733849058</v>
      </c>
      <c r="I234" s="44">
        <f>IF(OR($A234="",$B234=""),"",'OddsRatio_working_2-way'!N233)</f>
        <v>1.6806139097297725</v>
      </c>
      <c r="J234" s="44">
        <f>IF('Log_working_2-way'!$D233="","",A234^('Log_working_2-way'!$D233))</f>
        <v>2.4788363298437481</v>
      </c>
      <c r="K234" s="46">
        <f>IF('Log_working_2-way'!$D233="","",B234^('Log_working_2-way'!$D233))</f>
        <v>1.6762073529161199</v>
      </c>
      <c r="L234" s="53">
        <f t="shared" si="35"/>
        <v>0.40852130325814545</v>
      </c>
      <c r="M234" s="53">
        <f t="shared" si="36"/>
        <v>0.5914786967418546</v>
      </c>
      <c r="N234" s="54">
        <v>331</v>
      </c>
      <c r="O234" s="54">
        <f t="shared" si="37"/>
        <v>190.74576271186442</v>
      </c>
      <c r="P234" s="54">
        <f t="shared" si="38"/>
        <v>127.9325153374233</v>
      </c>
      <c r="Q234" s="54">
        <f t="shared" si="39"/>
        <v>203.0674846625767</v>
      </c>
      <c r="R234" s="54">
        <f t="shared" si="40"/>
        <v>140.25423728813561</v>
      </c>
      <c r="S234" s="55">
        <f t="shared" si="41"/>
        <v>-12.321721950712288</v>
      </c>
      <c r="T234" s="55">
        <f t="shared" si="42"/>
        <v>-12.321721950712316</v>
      </c>
      <c r="U234" t="s">
        <v>334</v>
      </c>
      <c r="V234" t="s">
        <v>330</v>
      </c>
      <c r="W234" t="s">
        <v>446</v>
      </c>
      <c r="X234" s="38">
        <v>44230</v>
      </c>
      <c r="Y234" s="75" t="s">
        <v>479</v>
      </c>
    </row>
    <row r="235" spans="1:25" ht="15" x14ac:dyDescent="0.25">
      <c r="A235">
        <v>1.78</v>
      </c>
      <c r="B235">
        <v>2.1</v>
      </c>
      <c r="C235" s="43">
        <f t="shared" si="43"/>
        <v>3.7988228999465079E-2</v>
      </c>
      <c r="D235" s="44">
        <f>IF(OR($A235="",$B235=""),"",A235*'MPTO_working_2-way'!$G234)</f>
        <v>1.8476190476190479</v>
      </c>
      <c r="E235" s="46">
        <f>IF(OR($A235="",$B235=""),"",B235*'MPTO_working_2-way'!$G234)</f>
        <v>2.1797752808988768</v>
      </c>
      <c r="F235" s="44">
        <f>IF(OR($A235="",$B235=""),"",'MPTO_working_2-way'!D234)</f>
        <v>1.8422868408082802</v>
      </c>
      <c r="G235" s="46">
        <f>IF(OR($A235="",$B235=""),"",'MPTO_working_2-way'!E234)</f>
        <v>2.1872440023405506</v>
      </c>
      <c r="H235" s="44">
        <f>IF(OR($A235="",$B235=""),"",'OddsRatio_working_2-way'!M234)</f>
        <v>1.8420753583206844</v>
      </c>
      <c r="I235" s="44">
        <f>IF(OR($A235="",$B235=""),"",'OddsRatio_working_2-way'!N234)</f>
        <v>2.1875421719907089</v>
      </c>
      <c r="J235" s="44">
        <f>IF('Log_working_2-way'!$D234="","",A235^('Log_working_2-way'!$D234))</f>
        <v>1.8396466235294411</v>
      </c>
      <c r="K235" s="46">
        <f>IF('Log_working_2-way'!$D234="","",B235^('Log_working_2-way'!$D234))</f>
        <v>2.1909772182449698</v>
      </c>
      <c r="L235" s="53">
        <f t="shared" si="35"/>
        <v>0.54123711340206171</v>
      </c>
      <c r="M235" s="53">
        <f t="shared" si="36"/>
        <v>0.45876288659793807</v>
      </c>
      <c r="N235" s="54">
        <v>332</v>
      </c>
      <c r="O235" s="54">
        <f t="shared" si="37"/>
        <v>145.48314606741576</v>
      </c>
      <c r="P235" s="54">
        <f t="shared" si="38"/>
        <v>173.90476190476193</v>
      </c>
      <c r="Q235" s="54">
        <f t="shared" si="39"/>
        <v>158.09523809523807</v>
      </c>
      <c r="R235" s="54">
        <f t="shared" si="40"/>
        <v>186.5168539325843</v>
      </c>
      <c r="S235" s="55">
        <f t="shared" si="41"/>
        <v>-12.612092027822314</v>
      </c>
      <c r="T235" s="55">
        <f t="shared" si="42"/>
        <v>-12.612092027822371</v>
      </c>
      <c r="U235" t="s">
        <v>341</v>
      </c>
      <c r="V235" t="s">
        <v>323</v>
      </c>
      <c r="W235" t="s">
        <v>446</v>
      </c>
      <c r="X235" s="38">
        <v>44230</v>
      </c>
      <c r="Y235" s="75" t="s">
        <v>479</v>
      </c>
    </row>
    <row r="236" spans="1:25" ht="15" x14ac:dyDescent="0.25">
      <c r="A236">
        <v>1.83</v>
      </c>
      <c r="B236">
        <v>2.0699999999999998</v>
      </c>
      <c r="C236" s="43">
        <f t="shared" si="43"/>
        <v>2.9539874871307603E-2</v>
      </c>
      <c r="D236" s="44">
        <f>IF(OR($A236="",$B236=""),"",A236*'MPTO_working_2-way'!$G235)</f>
        <v>1.8840579710144929</v>
      </c>
      <c r="E236" s="46">
        <f>IF(OR($A236="",$B236=""),"",B236*'MPTO_working_2-way'!$G235)</f>
        <v>2.1311475409836067</v>
      </c>
      <c r="F236" s="44">
        <f>IF(OR($A236="",$B236=""),"",'MPTO_working_2-way'!D235)</f>
        <v>1.8808371192373576</v>
      </c>
      <c r="G236" s="46">
        <f>IF(OR($A236="",$B236=""),"",'MPTO_working_2-way'!E235)</f>
        <v>2.1352836729517204</v>
      </c>
      <c r="H236" s="44">
        <f>IF(OR($A236="",$B236=""),"",'OddsRatio_working_2-way'!M235)</f>
        <v>1.8807388571985679</v>
      </c>
      <c r="I236" s="44">
        <f>IF(OR($A236="",$B236=""),"",'OddsRatio_working_2-way'!N235)</f>
        <v>2.1354103339788768</v>
      </c>
      <c r="J236" s="44">
        <f>IF('Log_working_2-way'!$D235="","",A236^('Log_working_2-way'!$D235))</f>
        <v>1.8792804075818812</v>
      </c>
      <c r="K236" s="46">
        <f>IF('Log_working_2-way'!$D235="","",B236^('Log_working_2-way'!$D235))</f>
        <v>2.137293622577233</v>
      </c>
      <c r="L236" s="53">
        <f t="shared" si="35"/>
        <v>0.53076923076923077</v>
      </c>
      <c r="M236" s="53">
        <f t="shared" si="36"/>
        <v>0.46923076923076917</v>
      </c>
      <c r="N236" s="54">
        <v>333</v>
      </c>
      <c r="O236" s="54">
        <f t="shared" si="37"/>
        <v>151.03278688524588</v>
      </c>
      <c r="P236" s="54">
        <f t="shared" si="38"/>
        <v>172.13043478260869</v>
      </c>
      <c r="Q236" s="54">
        <f t="shared" si="39"/>
        <v>160.86956521739131</v>
      </c>
      <c r="R236" s="54">
        <f t="shared" si="40"/>
        <v>181.96721311475409</v>
      </c>
      <c r="S236" s="55">
        <f t="shared" si="41"/>
        <v>-9.8367783321454283</v>
      </c>
      <c r="T236" s="55">
        <f t="shared" si="42"/>
        <v>-9.8367783321453999</v>
      </c>
      <c r="U236" t="s">
        <v>51</v>
      </c>
      <c r="V236" t="s">
        <v>104</v>
      </c>
      <c r="W236" t="s">
        <v>441</v>
      </c>
      <c r="X236" s="38">
        <v>44230</v>
      </c>
      <c r="Y236" s="75" t="s">
        <v>498</v>
      </c>
    </row>
    <row r="237" spans="1:25" ht="15" x14ac:dyDescent="0.25">
      <c r="A237">
        <v>1.57</v>
      </c>
      <c r="B237">
        <v>2.5299999999999998</v>
      </c>
      <c r="C237" s="43">
        <f t="shared" si="43"/>
        <v>3.2199592155283119E-2</v>
      </c>
      <c r="D237" s="44">
        <f>IF(OR($A237="",$B237=""),"",A237*'MPTO_working_2-way'!$G236)</f>
        <v>1.6205533596837947</v>
      </c>
      <c r="E237" s="46">
        <f>IF(OR($A237="",$B237=""),"",B237*'MPTO_working_2-way'!$G236)</f>
        <v>2.6114649681528661</v>
      </c>
      <c r="F237" s="44">
        <f>IF(OR($A237="",$B237=""),"",'MPTO_working_2-way'!D236)</f>
        <v>1.6107134891831068</v>
      </c>
      <c r="G237" s="46">
        <f>IF(OR($A237="",$B237=""),"",'MPTO_working_2-way'!E236)</f>
        <v>2.6374290362205768</v>
      </c>
      <c r="H237" s="44">
        <f>IF(OR($A237="",$B237=""),"",'OddsRatio_working_2-way'!M236)</f>
        <v>1.610367937893074</v>
      </c>
      <c r="I237" s="44">
        <f>IF(OR($A237="",$B237=""),"",'OddsRatio_working_2-way'!N236)</f>
        <v>2.6383560438182503</v>
      </c>
      <c r="J237" s="44">
        <f>IF('Log_working_2-way'!$D236="","",A237^('Log_working_2-way'!$D236))</f>
        <v>1.6058919161709591</v>
      </c>
      <c r="K237" s="46">
        <f>IF('Log_working_2-way'!$D236="","",B237^('Log_working_2-way'!$D236))</f>
        <v>2.6504593860891874</v>
      </c>
      <c r="L237" s="53">
        <f t="shared" si="35"/>
        <v>0.6170731707317072</v>
      </c>
      <c r="M237" s="53">
        <f t="shared" si="36"/>
        <v>0.38292682926829269</v>
      </c>
      <c r="N237" s="54">
        <v>334</v>
      </c>
      <c r="O237" s="54">
        <f t="shared" si="37"/>
        <v>121.26114649681527</v>
      </c>
      <c r="P237" s="54">
        <f t="shared" si="38"/>
        <v>201.98418972332018</v>
      </c>
      <c r="Q237" s="54">
        <f t="shared" si="39"/>
        <v>132.01581027667987</v>
      </c>
      <c r="R237" s="54">
        <f t="shared" si="40"/>
        <v>212.73885350318471</v>
      </c>
      <c r="S237" s="55">
        <f t="shared" si="41"/>
        <v>-10.7546637798646</v>
      </c>
      <c r="T237" s="55">
        <f t="shared" si="42"/>
        <v>-10.754663779864529</v>
      </c>
      <c r="U237" t="s">
        <v>53</v>
      </c>
      <c r="V237" t="s">
        <v>413</v>
      </c>
      <c r="W237" t="s">
        <v>441</v>
      </c>
      <c r="X237" s="38">
        <v>44230</v>
      </c>
      <c r="Y237" s="75" t="s">
        <v>487</v>
      </c>
    </row>
    <row r="238" spans="1:25" ht="15" x14ac:dyDescent="0.25">
      <c r="A238">
        <v>2.4</v>
      </c>
      <c r="B238">
        <v>1.62</v>
      </c>
      <c r="C238" s="43">
        <f t="shared" si="43"/>
        <v>3.3950617283950546E-2</v>
      </c>
      <c r="D238" s="44">
        <f>IF(OR($A238="",$B238=""),"",A238*'MPTO_working_2-way'!$G237)</f>
        <v>2.4814814814814814</v>
      </c>
      <c r="E238" s="46">
        <f>IF(OR($A238="",$B238=""),"",B238*'MPTO_working_2-way'!$G237)</f>
        <v>1.675</v>
      </c>
      <c r="F238" s="44">
        <f>IF(OR($A238="",$B238=""),"",'MPTO_working_2-way'!D237)</f>
        <v>2.5019305019305014</v>
      </c>
      <c r="G238" s="46">
        <f>IF(OR($A238="",$B238=""),"",'MPTO_working_2-way'!E237)</f>
        <v>1.6658097686375322</v>
      </c>
      <c r="H238" s="44">
        <f>IF(OR($A238="",$B238=""),"",'OddsRatio_working_2-way'!M237)</f>
        <v>2.502685767593821</v>
      </c>
      <c r="I238" s="44">
        <f>IF(OR($A238="",$B238=""),"",'OddsRatio_working_2-way'!N237)</f>
        <v>1.6654751256486924</v>
      </c>
      <c r="J238" s="44">
        <f>IF('Log_working_2-way'!$D237="","",A238^('Log_working_2-way'!$D237))</f>
        <v>2.5121786003771214</v>
      </c>
      <c r="K238" s="46">
        <f>IF('Log_working_2-way'!$D237="","",B238^('Log_working_2-way'!$D237))</f>
        <v>1.6612975476246807</v>
      </c>
      <c r="L238" s="53">
        <f t="shared" si="35"/>
        <v>0.40298507462686567</v>
      </c>
      <c r="M238" s="53">
        <f t="shared" si="36"/>
        <v>0.59701492537313428</v>
      </c>
      <c r="N238" s="54">
        <v>335</v>
      </c>
      <c r="O238" s="54">
        <f t="shared" si="37"/>
        <v>195.41666666666669</v>
      </c>
      <c r="P238" s="54">
        <f t="shared" si="38"/>
        <v>128.2098765432099</v>
      </c>
      <c r="Q238" s="54">
        <f t="shared" si="39"/>
        <v>206.7901234567901</v>
      </c>
      <c r="R238" s="54">
        <f t="shared" si="40"/>
        <v>139.58333333333334</v>
      </c>
      <c r="S238" s="55">
        <f t="shared" si="41"/>
        <v>-11.373456790123413</v>
      </c>
      <c r="T238" s="55">
        <f t="shared" si="42"/>
        <v>-11.373456790123441</v>
      </c>
      <c r="U238" t="s">
        <v>350</v>
      </c>
      <c r="V238" t="s">
        <v>417</v>
      </c>
      <c r="W238" t="s">
        <v>434</v>
      </c>
      <c r="X238" s="38">
        <v>44230</v>
      </c>
      <c r="Y238" s="75" t="s">
        <v>481</v>
      </c>
    </row>
    <row r="239" spans="1:25" ht="15" x14ac:dyDescent="0.25">
      <c r="A239">
        <v>2.23</v>
      </c>
      <c r="B239">
        <v>1.71</v>
      </c>
      <c r="C239" s="43">
        <f t="shared" si="43"/>
        <v>3.3225814910969431E-2</v>
      </c>
      <c r="D239" s="44">
        <f>IF(OR($A239="",$B239=""),"",A239*'MPTO_working_2-way'!$G238)</f>
        <v>2.3040935672514617</v>
      </c>
      <c r="E239" s="46">
        <f>IF(OR($A239="",$B239=""),"",B239*'MPTO_working_2-way'!$G238)</f>
        <v>1.7668161434977576</v>
      </c>
      <c r="F239" s="44">
        <f>IF(OR($A239="",$B239=""),"",'MPTO_working_2-way'!D238)</f>
        <v>2.315792669966295</v>
      </c>
      <c r="G239" s="46">
        <f>IF(OR($A239="",$B239=""),"",'MPTO_working_2-way'!E238)</f>
        <v>1.7599981538319522</v>
      </c>
      <c r="H239" s="44">
        <f>IF(OR($A239="",$B239=""),"",'OddsRatio_working_2-way'!M238)</f>
        <v>2.3162045305336028</v>
      </c>
      <c r="I239" s="44">
        <f>IF(OR($A239="",$B239=""),"",'OddsRatio_working_2-way'!N238)</f>
        <v>1.7597603387632996</v>
      </c>
      <c r="J239" s="44">
        <f>IF('Log_working_2-way'!$D238="","",A239^('Log_working_2-way'!$D238))</f>
        <v>2.3215866387713424</v>
      </c>
      <c r="K239" s="46">
        <f>IF('Log_working_2-way'!$D238="","",B239^('Log_working_2-way'!$D238))</f>
        <v>1.7566662454529891</v>
      </c>
      <c r="L239" s="53">
        <f t="shared" si="35"/>
        <v>0.43401015228426398</v>
      </c>
      <c r="M239" s="53">
        <f t="shared" si="36"/>
        <v>0.56598984771573613</v>
      </c>
      <c r="N239" s="54">
        <v>336</v>
      </c>
      <c r="O239" s="54">
        <f t="shared" si="37"/>
        <v>185.32735426008969</v>
      </c>
      <c r="P239" s="54">
        <f t="shared" si="38"/>
        <v>139.50877192982452</v>
      </c>
      <c r="Q239" s="54">
        <f t="shared" si="39"/>
        <v>196.49122807017542</v>
      </c>
      <c r="R239" s="54">
        <f t="shared" si="40"/>
        <v>150.67264573991031</v>
      </c>
      <c r="S239" s="55">
        <f t="shared" si="41"/>
        <v>-11.163873810085732</v>
      </c>
      <c r="T239" s="55">
        <f t="shared" si="42"/>
        <v>-11.163873810085789</v>
      </c>
      <c r="U239" t="s">
        <v>348</v>
      </c>
      <c r="V239" t="s">
        <v>354</v>
      </c>
      <c r="W239" t="s">
        <v>434</v>
      </c>
      <c r="X239" s="38">
        <v>44230</v>
      </c>
      <c r="Y239" s="75" t="s">
        <v>493</v>
      </c>
    </row>
    <row r="240" spans="1:25" ht="15" x14ac:dyDescent="0.25">
      <c r="A240">
        <v>2.0299999999999998</v>
      </c>
      <c r="B240">
        <v>1.86</v>
      </c>
      <c r="C240" s="43">
        <f t="shared" si="43"/>
        <v>3.0245246040574214E-2</v>
      </c>
      <c r="D240" s="44">
        <f>IF(OR($A240="",$B240=""),"",A240*'MPTO_working_2-way'!$G239)</f>
        <v>2.0913978494623655</v>
      </c>
      <c r="E240" s="46">
        <f>IF(OR($A240="",$B240=""),"",B240*'MPTO_working_2-way'!$G239)</f>
        <v>1.9162561576354682</v>
      </c>
      <c r="F240" s="44">
        <f>IF(OR($A240="",$B240=""),"",'MPTO_working_2-way'!D239)</f>
        <v>2.0942925287037548</v>
      </c>
      <c r="G240" s="46">
        <f>IF(OR($A240="",$B240=""),"",'MPTO_working_2-way'!E239)</f>
        <v>1.9138324294186226</v>
      </c>
      <c r="H240" s="44">
        <f>IF(OR($A240="",$B240=""),"",'OddsRatio_working_2-way'!M239)</f>
        <v>2.0943831224048783</v>
      </c>
      <c r="I240" s="44">
        <f>IF(OR($A240="",$B240=""),"",'OddsRatio_working_2-way'!N239)</f>
        <v>1.9137567818137824</v>
      </c>
      <c r="J240" s="44">
        <f>IF('Log_working_2-way'!$D239="","",A240^('Log_working_2-way'!$D239))</f>
        <v>2.0957003958101184</v>
      </c>
      <c r="K240" s="46">
        <f>IF('Log_working_2-way'!$D239="","",B240^('Log_working_2-way'!$D239))</f>
        <v>1.9126582447390832</v>
      </c>
      <c r="L240" s="53">
        <f t="shared" si="35"/>
        <v>0.47814910025706941</v>
      </c>
      <c r="M240" s="53">
        <f t="shared" si="36"/>
        <v>0.52185089974293053</v>
      </c>
      <c r="N240" s="54">
        <v>337</v>
      </c>
      <c r="O240" s="54">
        <f t="shared" si="37"/>
        <v>170.99014778325122</v>
      </c>
      <c r="P240" s="54">
        <f t="shared" si="38"/>
        <v>155.81720430107529</v>
      </c>
      <c r="Q240" s="54">
        <f t="shared" si="39"/>
        <v>181.18279569892471</v>
      </c>
      <c r="R240" s="54">
        <f t="shared" si="40"/>
        <v>166.00985221674878</v>
      </c>
      <c r="S240" s="55">
        <f t="shared" si="41"/>
        <v>-10.19264791567349</v>
      </c>
      <c r="T240" s="55">
        <f t="shared" si="42"/>
        <v>-10.19264791567349</v>
      </c>
      <c r="U240" t="s">
        <v>105</v>
      </c>
      <c r="V240" t="s">
        <v>353</v>
      </c>
      <c r="W240" t="s">
        <v>434</v>
      </c>
      <c r="X240" s="38">
        <v>44230</v>
      </c>
      <c r="Y240" s="75" t="s">
        <v>478</v>
      </c>
    </row>
    <row r="241" spans="1:25" ht="15" x14ac:dyDescent="0.25">
      <c r="A241">
        <v>2.4500000000000002</v>
      </c>
      <c r="B241">
        <v>1.6</v>
      </c>
      <c r="C241" s="43">
        <f t="shared" si="43"/>
        <v>3.3163265306122458E-2</v>
      </c>
      <c r="D241" s="44">
        <f>IF(OR($A241="",$B241=""),"",A241*'MPTO_working_2-way'!$G240)</f>
        <v>2.53125</v>
      </c>
      <c r="E241" s="46">
        <f>IF(OR($A241="",$B241=""),"",B241*'MPTO_working_2-way'!$G240)</f>
        <v>1.653061224489796</v>
      </c>
      <c r="F241" s="44">
        <f>IF(OR($A241="",$B241=""),"",'MPTO_working_2-way'!D240)</f>
        <v>2.5537459283387625</v>
      </c>
      <c r="G241" s="46">
        <f>IF(OR($A241="",$B241=""),"",'MPTO_working_2-way'!E240)</f>
        <v>1.6436058700209644</v>
      </c>
      <c r="H241" s="44">
        <f>IF(OR($A241="",$B241=""),"",'OddsRatio_working_2-way'!M240)</f>
        <v>2.5545631755148031</v>
      </c>
      <c r="I241" s="44">
        <f>IF(OR($A241="",$B241=""),"",'OddsRatio_working_2-way'!N240)</f>
        <v>1.643267520902677</v>
      </c>
      <c r="J241" s="44">
        <f>IF('Log_working_2-way'!$D240="","",A241^('Log_working_2-way'!$D240))</f>
        <v>2.5650213685886376</v>
      </c>
      <c r="K241" s="46">
        <f>IF('Log_working_2-way'!$D240="","",B241^('Log_working_2-way'!$D240))</f>
        <v>1.6389689112690746</v>
      </c>
      <c r="L241" s="53">
        <f t="shared" si="35"/>
        <v>0.39506172839506171</v>
      </c>
      <c r="M241" s="53">
        <f t="shared" si="36"/>
        <v>0.60493827160493829</v>
      </c>
      <c r="N241" s="54">
        <v>338</v>
      </c>
      <c r="O241" s="54">
        <f t="shared" si="37"/>
        <v>200.0408163265306</v>
      </c>
      <c r="P241" s="54">
        <f t="shared" si="38"/>
        <v>126.75000000000004</v>
      </c>
      <c r="Q241" s="54">
        <f t="shared" si="39"/>
        <v>211.25</v>
      </c>
      <c r="R241" s="54">
        <f t="shared" si="40"/>
        <v>137.95918367346937</v>
      </c>
      <c r="S241" s="55">
        <f t="shared" si="41"/>
        <v>-11.209183673469397</v>
      </c>
      <c r="T241" s="55">
        <f t="shared" si="42"/>
        <v>-11.209183673469326</v>
      </c>
      <c r="U241" t="s">
        <v>415</v>
      </c>
      <c r="V241" t="s">
        <v>351</v>
      </c>
      <c r="W241" t="s">
        <v>434</v>
      </c>
      <c r="X241" s="38">
        <v>44230</v>
      </c>
      <c r="Y241" s="75" t="s">
        <v>487</v>
      </c>
    </row>
    <row r="242" spans="1:25" ht="15" x14ac:dyDescent="0.25">
      <c r="A242">
        <v>2.1</v>
      </c>
      <c r="B242">
        <v>1.79</v>
      </c>
      <c r="C242" s="43">
        <f t="shared" si="43"/>
        <v>3.4849694067571102E-2</v>
      </c>
      <c r="D242" s="44">
        <f>IF(OR($A242="",$B242=""),"",A242*'MPTO_working_2-way'!$G241)</f>
        <v>2.1731843575418992</v>
      </c>
      <c r="E242" s="46">
        <f>IF(OR($A242="",$B242=""),"",B242*'MPTO_working_2-way'!$G241)</f>
        <v>1.8523809523809522</v>
      </c>
      <c r="F242" s="44">
        <f>IF(OR($A242="",$B242=""),"",'MPTO_working_2-way'!D241)</f>
        <v>2.1797622499275153</v>
      </c>
      <c r="G242" s="46">
        <f>IF(OR($A242="",$B242=""),"",'MPTO_working_2-way'!E241)</f>
        <v>1.8476284099287292</v>
      </c>
      <c r="H242" s="44">
        <f>IF(OR($A242="",$B242=""),"",'OddsRatio_working_2-way'!M241)</f>
        <v>2.1800021454603971</v>
      </c>
      <c r="I242" s="44">
        <f>IF(OR($A242="",$B242=""),"",'OddsRatio_working_2-way'!N241)</f>
        <v>1.8474560862851939</v>
      </c>
      <c r="J242" s="44">
        <f>IF('Log_working_2-way'!$D241="","",A242^('Log_working_2-way'!$D241))</f>
        <v>2.1830172065936067</v>
      </c>
      <c r="K242" s="46">
        <f>IF('Log_working_2-way'!$D241="","",B242^('Log_working_2-way'!$D241))</f>
        <v>1.8452962428833544</v>
      </c>
      <c r="L242" s="53">
        <f t="shared" si="35"/>
        <v>0.46015424164524427</v>
      </c>
      <c r="M242" s="53">
        <f t="shared" si="36"/>
        <v>0.53984575835475579</v>
      </c>
      <c r="N242" s="54">
        <v>339</v>
      </c>
      <c r="O242" s="54">
        <f t="shared" si="37"/>
        <v>177.57142857142856</v>
      </c>
      <c r="P242" s="54">
        <f t="shared" si="38"/>
        <v>149.61452513966483</v>
      </c>
      <c r="Q242" s="54">
        <f t="shared" si="39"/>
        <v>189.38547486033519</v>
      </c>
      <c r="R242" s="54">
        <f t="shared" si="40"/>
        <v>161.42857142857142</v>
      </c>
      <c r="S242" s="55">
        <f t="shared" si="41"/>
        <v>-11.814046288906638</v>
      </c>
      <c r="T242" s="55">
        <f t="shared" si="42"/>
        <v>-11.814046288906582</v>
      </c>
      <c r="U242" t="s">
        <v>418</v>
      </c>
      <c r="V242" t="s">
        <v>416</v>
      </c>
      <c r="W242" t="s">
        <v>434</v>
      </c>
      <c r="X242" s="38">
        <v>44230</v>
      </c>
      <c r="Y242" s="75" t="s">
        <v>484</v>
      </c>
    </row>
    <row r="243" spans="1:25" ht="15" x14ac:dyDescent="0.25">
      <c r="A243">
        <v>1.85</v>
      </c>
      <c r="B243">
        <v>2.0499999999999998</v>
      </c>
      <c r="C243" s="43">
        <f t="shared" si="43"/>
        <v>2.8345418589321048E-2</v>
      </c>
      <c r="D243" s="44">
        <f>IF(OR($A243="",$B243=""),"",A243*'MPTO_working_2-way'!$G242)</f>
        <v>1.902439024390244</v>
      </c>
      <c r="E243" s="46">
        <f>IF(OR($A243="",$B243=""),"",B243*'MPTO_working_2-way'!$G242)</f>
        <v>2.1081081081081079</v>
      </c>
      <c r="F243" s="44">
        <f>IF(OR($A243="",$B243=""),"",'MPTO_working_2-way'!D242)</f>
        <v>1.8998121477770822</v>
      </c>
      <c r="G243" s="46">
        <f>IF(OR($A243="",$B243=""),"",'MPTO_working_2-way'!E242)</f>
        <v>2.1113430758524703</v>
      </c>
      <c r="H243" s="44">
        <f>IF(OR($A243="",$B243=""),"",'OddsRatio_working_2-way'!M242)</f>
        <v>1.8997354108424378</v>
      </c>
      <c r="I243" s="44">
        <f>IF(OR($A243="",$B243=""),"",'OddsRatio_working_2-way'!N242)</f>
        <v>2.1114378604524222</v>
      </c>
      <c r="J243" s="44">
        <f>IF('Log_working_2-way'!$D242="","",A243^('Log_working_2-way'!$D242))</f>
        <v>1.8985467665018629</v>
      </c>
      <c r="K243" s="46">
        <f>IF('Log_working_2-way'!$D242="","",B243^('Log_working_2-way'!$D242))</f>
        <v>2.1129081281913611</v>
      </c>
      <c r="L243" s="53">
        <f t="shared" si="35"/>
        <v>0.52564102564102555</v>
      </c>
      <c r="M243" s="53">
        <f t="shared" si="36"/>
        <v>0.47435897435897439</v>
      </c>
      <c r="N243" s="54">
        <v>340</v>
      </c>
      <c r="O243" s="54">
        <f t="shared" si="37"/>
        <v>156.2162162162162</v>
      </c>
      <c r="P243" s="54">
        <f t="shared" si="38"/>
        <v>174.14634146341459</v>
      </c>
      <c r="Q243" s="54">
        <f t="shared" si="39"/>
        <v>165.85365853658539</v>
      </c>
      <c r="R243" s="54">
        <f t="shared" si="40"/>
        <v>183.78378378378375</v>
      </c>
      <c r="S243" s="55">
        <f t="shared" si="41"/>
        <v>-9.637442320369189</v>
      </c>
      <c r="T243" s="55">
        <f t="shared" si="42"/>
        <v>-9.6374423203691606</v>
      </c>
      <c r="U243" t="s">
        <v>50</v>
      </c>
      <c r="V243" t="s">
        <v>352</v>
      </c>
      <c r="W243" t="s">
        <v>434</v>
      </c>
      <c r="X243" s="38">
        <v>44230</v>
      </c>
      <c r="Y243" s="75" t="s">
        <v>485</v>
      </c>
    </row>
    <row r="244" spans="1:25" ht="15" x14ac:dyDescent="0.25">
      <c r="A244">
        <v>2.21</v>
      </c>
      <c r="B244">
        <v>1.72</v>
      </c>
      <c r="C244" s="43">
        <f t="shared" si="43"/>
        <v>3.3884036620014824E-2</v>
      </c>
      <c r="D244" s="44">
        <f>IF(OR($A244="",$B244=""),"",A244*'MPTO_working_2-way'!$G243)</f>
        <v>2.2848837209302326</v>
      </c>
      <c r="E244" s="46">
        <f>IF(OR($A244="",$B244=""),"",B244*'MPTO_working_2-way'!$G243)</f>
        <v>1.7782805429864255</v>
      </c>
      <c r="F244" s="44">
        <f>IF(OR($A244="",$B244=""),"",'MPTO_working_2-way'!D243)</f>
        <v>2.2959652089876781</v>
      </c>
      <c r="G244" s="46">
        <f>IF(OR($A244="",$B244=""),"",'MPTO_working_2-way'!E243)</f>
        <v>1.7716256524981358</v>
      </c>
      <c r="H244" s="44">
        <f>IF(OR($A244="",$B244=""),"",'OddsRatio_working_2-way'!M243)</f>
        <v>2.2963624321753371</v>
      </c>
      <c r="I244" s="44">
        <f>IF(OR($A244="",$B244=""),"",'OddsRatio_working_2-way'!N243)</f>
        <v>1.7713892158398703</v>
      </c>
      <c r="J244" s="44">
        <f>IF('Log_working_2-way'!$D243="","",A244^('Log_working_2-way'!$D243))</f>
        <v>2.3014598613122459</v>
      </c>
      <c r="K244" s="46">
        <f>IF('Log_working_2-way'!$D243="","",B244^('Log_working_2-way'!$D243))</f>
        <v>1.7683679149287428</v>
      </c>
      <c r="L244" s="53">
        <f t="shared" si="35"/>
        <v>0.43765903307888038</v>
      </c>
      <c r="M244" s="53">
        <f t="shared" si="36"/>
        <v>0.56234096692111957</v>
      </c>
      <c r="N244" s="54">
        <v>341</v>
      </c>
      <c r="O244" s="54">
        <f t="shared" si="37"/>
        <v>186.70135746606334</v>
      </c>
      <c r="P244" s="54">
        <f t="shared" si="38"/>
        <v>142.74418604651163</v>
      </c>
      <c r="Q244" s="54">
        <f t="shared" si="39"/>
        <v>198.25581395348837</v>
      </c>
      <c r="R244" s="54">
        <f t="shared" si="40"/>
        <v>154.29864253393666</v>
      </c>
      <c r="S244" s="55">
        <f t="shared" si="41"/>
        <v>-11.554456487425028</v>
      </c>
      <c r="T244" s="55">
        <f t="shared" si="42"/>
        <v>-11.554456487425028</v>
      </c>
      <c r="U244" t="s">
        <v>234</v>
      </c>
      <c r="V244" t="s">
        <v>349</v>
      </c>
      <c r="W244" t="s">
        <v>434</v>
      </c>
      <c r="X244" s="38">
        <v>44230</v>
      </c>
      <c r="Y244" s="75" t="s">
        <v>491</v>
      </c>
    </row>
    <row r="245" spans="1:25" ht="15" x14ac:dyDescent="0.25">
      <c r="A245">
        <v>2.33</v>
      </c>
      <c r="B245">
        <v>1.65</v>
      </c>
      <c r="C245" s="43">
        <f t="shared" si="43"/>
        <v>3.5245155416829377E-2</v>
      </c>
      <c r="D245" s="44">
        <f>IF(OR($A245="",$B245=""),"",A245*'MPTO_working_2-way'!$G244)</f>
        <v>2.4121212121212126</v>
      </c>
      <c r="E245" s="46">
        <f>IF(OR($A245="",$B245=""),"",B245*'MPTO_working_2-way'!$G244)</f>
        <v>1.7081545064377683</v>
      </c>
      <c r="F245" s="44">
        <f>IF(OR($A245="",$B245=""),"",'MPTO_working_2-way'!D244)</f>
        <v>2.4297677358192451</v>
      </c>
      <c r="G245" s="46">
        <f>IF(OR($A245="",$B245=""),"",'MPTO_working_2-way'!E244)</f>
        <v>1.6994142999226434</v>
      </c>
      <c r="H245" s="44">
        <f>IF(OR($A245="",$B245=""),"",'OddsRatio_working_2-way'!M244)</f>
        <v>2.4304383405634256</v>
      </c>
      <c r="I245" s="44">
        <f>IF(OR($A245="",$B245=""),"",'OddsRatio_working_2-way'!N244)</f>
        <v>1.6990864070422753</v>
      </c>
      <c r="J245" s="44">
        <f>IF('Log_working_2-way'!$D244="","",A245^('Log_working_2-way'!$D244))</f>
        <v>2.4386155296037653</v>
      </c>
      <c r="K245" s="46">
        <f>IF('Log_working_2-way'!$D244="","",B245^('Log_working_2-way'!$D244))</f>
        <v>1.6951127521022427</v>
      </c>
      <c r="L245" s="53">
        <f t="shared" si="35"/>
        <v>0.41457286432160795</v>
      </c>
      <c r="M245" s="53">
        <f t="shared" si="36"/>
        <v>0.58542713567839189</v>
      </c>
      <c r="N245" s="54">
        <v>342</v>
      </c>
      <c r="O245" s="54">
        <f t="shared" si="37"/>
        <v>195.21888412017168</v>
      </c>
      <c r="P245" s="54">
        <f t="shared" si="38"/>
        <v>134.72727272727269</v>
      </c>
      <c r="Q245" s="54">
        <f t="shared" si="39"/>
        <v>207.27272727272728</v>
      </c>
      <c r="R245" s="54">
        <f t="shared" si="40"/>
        <v>146.78111587982832</v>
      </c>
      <c r="S245" s="55">
        <f t="shared" si="41"/>
        <v>-12.053843152555601</v>
      </c>
      <c r="T245" s="55">
        <f t="shared" si="42"/>
        <v>-12.053843152555629</v>
      </c>
      <c r="U245" t="s">
        <v>235</v>
      </c>
      <c r="V245" t="s">
        <v>140</v>
      </c>
      <c r="W245" t="s">
        <v>434</v>
      </c>
      <c r="X245" s="38">
        <v>44230</v>
      </c>
      <c r="Y245" s="75" t="s">
        <v>485</v>
      </c>
    </row>
    <row r="246" spans="1:25" ht="15" x14ac:dyDescent="0.25">
      <c r="A246">
        <v>2.17</v>
      </c>
      <c r="B246">
        <v>1.74</v>
      </c>
      <c r="C246" s="43">
        <f t="shared" si="43"/>
        <v>3.5542136765718491E-2</v>
      </c>
      <c r="D246" s="44">
        <f>IF(OR($A246="",$B246=""),"",A246*'MPTO_working_2-way'!$G245)</f>
        <v>2.2471264367816088</v>
      </c>
      <c r="E246" s="46">
        <f>IF(OR($A246="",$B246=""),"",B246*'MPTO_working_2-way'!$G245)</f>
        <v>1.8018433179723501</v>
      </c>
      <c r="F246" s="44">
        <f>IF(OR($A246="",$B246=""),"",'MPTO_working_2-way'!D245)</f>
        <v>2.2570386753541753</v>
      </c>
      <c r="G246" s="46">
        <f>IF(OR($A246="",$B246=""),"",'MPTO_working_2-way'!E245)</f>
        <v>1.7955204717295163</v>
      </c>
      <c r="H246" s="44">
        <f>IF(OR($A246="",$B246=""),"",'OddsRatio_working_2-way'!M245)</f>
        <v>2.2574104664273644</v>
      </c>
      <c r="I246" s="44">
        <f>IF(OR($A246="",$B246=""),"",'OddsRatio_working_2-way'!N245)</f>
        <v>1.7952852522702987</v>
      </c>
      <c r="J246" s="44">
        <f>IF('Log_working_2-way'!$D245="","",A246^('Log_working_2-way'!$D245))</f>
        <v>2.2619707702020815</v>
      </c>
      <c r="K246" s="46">
        <f>IF('Log_working_2-way'!$D245="","",B246^('Log_working_2-way'!$D245))</f>
        <v>1.7924113803680148</v>
      </c>
      <c r="L246" s="53">
        <f t="shared" si="35"/>
        <v>0.44501278772378522</v>
      </c>
      <c r="M246" s="53">
        <f t="shared" si="36"/>
        <v>0.55498721227621484</v>
      </c>
      <c r="N246" s="54">
        <v>343</v>
      </c>
      <c r="O246" s="54">
        <f t="shared" si="37"/>
        <v>184.93548387096772</v>
      </c>
      <c r="P246" s="54">
        <f t="shared" si="38"/>
        <v>145.87356321839081</v>
      </c>
      <c r="Q246" s="54">
        <f t="shared" si="39"/>
        <v>197.12643678160919</v>
      </c>
      <c r="R246" s="54">
        <f t="shared" si="40"/>
        <v>158.06451612903226</v>
      </c>
      <c r="S246" s="55">
        <f t="shared" si="41"/>
        <v>-12.190952910641471</v>
      </c>
      <c r="T246" s="55">
        <f t="shared" si="42"/>
        <v>-12.190952910641442</v>
      </c>
      <c r="U246" t="s">
        <v>249</v>
      </c>
      <c r="V246" t="s">
        <v>419</v>
      </c>
      <c r="W246" t="s">
        <v>434</v>
      </c>
      <c r="X246" s="38">
        <v>44230</v>
      </c>
      <c r="Y246" s="75" t="s">
        <v>494</v>
      </c>
    </row>
    <row r="247" spans="1:25" ht="15" x14ac:dyDescent="0.25">
      <c r="A247">
        <v>1.98</v>
      </c>
      <c r="B247">
        <v>1.88</v>
      </c>
      <c r="C247" s="43">
        <f t="shared" si="43"/>
        <v>3.6965398667526461E-2</v>
      </c>
      <c r="D247" s="44">
        <f>IF(OR($A247="",$B247=""),"",A247*'MPTO_working_2-way'!$G246)</f>
        <v>2.0531914893617023</v>
      </c>
      <c r="E247" s="46">
        <f>IF(OR($A247="",$B247=""),"",B247*'MPTO_working_2-way'!$G246)</f>
        <v>1.9494949494949496</v>
      </c>
      <c r="F247" s="44">
        <f>IF(OR($A247="",$B247=""),"",'MPTO_working_2-way'!D246)</f>
        <v>2.0552120141342756</v>
      </c>
      <c r="G247" s="46">
        <f>IF(OR($A247="",$B247=""),"",'MPTO_working_2-way'!E246)</f>
        <v>1.9476768522394308</v>
      </c>
      <c r="H247" s="44">
        <f>IF(OR($A247="",$B247=""),"",'OddsRatio_working_2-way'!M246)</f>
        <v>2.0552897060221729</v>
      </c>
      <c r="I247" s="44">
        <f>IF(OR($A247="",$B247=""),"",'OddsRatio_working_2-way'!N246)</f>
        <v>1.947607082958686</v>
      </c>
      <c r="J247" s="44">
        <f>IF('Log_working_2-way'!$D246="","",A247^('Log_working_2-way'!$D246))</f>
        <v>2.0562137224842738</v>
      </c>
      <c r="K247" s="46">
        <f>IF('Log_working_2-way'!$D246="","",B247^('Log_working_2-way'!$D246))</f>
        <v>1.9467780797695502</v>
      </c>
      <c r="L247" s="53">
        <f t="shared" si="35"/>
        <v>0.48704663212435229</v>
      </c>
      <c r="M247" s="53">
        <f t="shared" si="36"/>
        <v>0.5129533678756476</v>
      </c>
      <c r="N247" s="54">
        <v>344</v>
      </c>
      <c r="O247" s="54">
        <f t="shared" si="37"/>
        <v>170.26262626262627</v>
      </c>
      <c r="P247" s="54">
        <f t="shared" si="38"/>
        <v>161.02127659574464</v>
      </c>
      <c r="Q247" s="54">
        <f t="shared" si="39"/>
        <v>182.97872340425531</v>
      </c>
      <c r="R247" s="54">
        <f t="shared" si="40"/>
        <v>173.73737373737376</v>
      </c>
      <c r="S247" s="55">
        <f t="shared" si="41"/>
        <v>-12.716097141629035</v>
      </c>
      <c r="T247" s="55">
        <f t="shared" si="42"/>
        <v>-12.71609714162912</v>
      </c>
      <c r="U247" t="s">
        <v>473</v>
      </c>
      <c r="V247" t="s">
        <v>374</v>
      </c>
      <c r="W247" t="s">
        <v>450</v>
      </c>
      <c r="X247" s="38">
        <v>44230</v>
      </c>
      <c r="Y247" s="75" t="s">
        <v>483</v>
      </c>
    </row>
    <row r="248" spans="1:25" s="50" customFormat="1" ht="15" x14ac:dyDescent="0.25">
      <c r="A248">
        <v>2.02</v>
      </c>
      <c r="B248">
        <v>1.88</v>
      </c>
      <c r="C248" s="43">
        <f t="shared" si="43"/>
        <v>2.6964398567516312E-2</v>
      </c>
      <c r="D248" s="44">
        <f>IF(OR($A248="",$B248=""),"",A248*'MPTO_working_2-way'!$G247)</f>
        <v>2.0744680851063828</v>
      </c>
      <c r="E248" s="46">
        <f>IF(OR($A248="",$B248=""),"",B248*'MPTO_working_2-way'!$G247)</f>
        <v>1.9306930693069306</v>
      </c>
      <c r="F248" s="44">
        <f>IF(OR($A248="",$B248=""),"",'MPTO_working_2-way'!D247)</f>
        <v>2.0765529308836395</v>
      </c>
      <c r="G248" s="46">
        <f>IF(OR($A248="",$B248=""),"",'MPTO_working_2-way'!E247)</f>
        <v>1.9288906948394962</v>
      </c>
      <c r="H248" s="44">
        <f>IF(OR($A248="",$B248=""),"",'OddsRatio_working_2-way'!M247)</f>
        <v>2.0766108438479098</v>
      </c>
      <c r="I248" s="44">
        <f>IF(OR($A248="",$B248=""),"",'OddsRatio_working_2-way'!N247)</f>
        <v>1.9288407280256479</v>
      </c>
      <c r="J248" s="44">
        <f>IF('Log_working_2-way'!$D247="","",A248^('Log_working_2-way'!$D247))</f>
        <v>2.0775563029751076</v>
      </c>
      <c r="K248" s="46">
        <f>IF('Log_working_2-way'!$D247="","",B248^('Log_working_2-way'!$D247))</f>
        <v>1.9280257534933587</v>
      </c>
      <c r="L248" s="53">
        <f t="shared" si="35"/>
        <v>0.48205128205128212</v>
      </c>
      <c r="M248" s="53">
        <f t="shared" si="36"/>
        <v>0.517948717948718</v>
      </c>
      <c r="N248" s="54">
        <v>345</v>
      </c>
      <c r="O248" s="54">
        <f t="shared" si="37"/>
        <v>174.20792079207919</v>
      </c>
      <c r="P248" s="54">
        <f t="shared" si="38"/>
        <v>161.48936170212761</v>
      </c>
      <c r="Q248" s="54">
        <f t="shared" si="39"/>
        <v>183.51063829787233</v>
      </c>
      <c r="R248" s="54">
        <f t="shared" si="40"/>
        <v>170.79207920792078</v>
      </c>
      <c r="S248" s="55">
        <f t="shared" si="41"/>
        <v>-9.3027175057931402</v>
      </c>
      <c r="T248" s="55">
        <f t="shared" si="42"/>
        <v>-9.3027175057931686</v>
      </c>
      <c r="U248" t="s">
        <v>168</v>
      </c>
      <c r="V248" t="s">
        <v>64</v>
      </c>
      <c r="W248" t="s">
        <v>442</v>
      </c>
      <c r="X248" s="38">
        <v>44230</v>
      </c>
      <c r="Y248" s="75" t="s">
        <v>483</v>
      </c>
    </row>
    <row r="249" spans="1:25" ht="15" x14ac:dyDescent="0.25">
      <c r="A249">
        <v>1.81</v>
      </c>
      <c r="B249">
        <v>2.08</v>
      </c>
      <c r="C249" s="43">
        <f t="shared" si="43"/>
        <v>3.3255418614534626E-2</v>
      </c>
      <c r="D249" s="44">
        <f>IF(OR($A249="",$B249=""),"",A249*'MPTO_working_2-way'!$G248)</f>
        <v>1.8701923076923077</v>
      </c>
      <c r="E249" s="46">
        <f>IF(OR($A249="",$B249=""),"",B249*'MPTO_working_2-way'!$G248)</f>
        <v>2.1491712707182322</v>
      </c>
      <c r="F249" s="44">
        <f>IF(OR($A249="",$B249=""),"",'MPTO_working_2-way'!D248)</f>
        <v>1.8661643699811639</v>
      </c>
      <c r="G249" s="46">
        <f>IF(OR($A249="",$B249=""),"",'MPTO_working_2-way'!E248)</f>
        <v>2.1545152798443401</v>
      </c>
      <c r="H249" s="44">
        <f>IF(OR($A249="",$B249=""),"",'OddsRatio_working_2-way'!M248)</f>
        <v>1.8660254037844384</v>
      </c>
      <c r="I249" s="44">
        <f>IF(OR($A249="",$B249=""),"",'OddsRatio_working_2-way'!N248)</f>
        <v>2.1547005383792519</v>
      </c>
      <c r="J249" s="44">
        <f>IF('Log_working_2-way'!$D248="","",A249^('Log_working_2-way'!$D248))</f>
        <v>1.8641966683390954</v>
      </c>
      <c r="K249" s="46">
        <f>IF('Log_working_2-way'!$D248="","",B249^('Log_working_2-way'!$D248))</f>
        <v>2.1571440120474694</v>
      </c>
      <c r="L249" s="53">
        <f t="shared" si="35"/>
        <v>0.53470437017994854</v>
      </c>
      <c r="M249" s="53">
        <f t="shared" si="36"/>
        <v>0.46529562982005135</v>
      </c>
      <c r="N249" s="54">
        <v>346</v>
      </c>
      <c r="O249" s="54">
        <f t="shared" si="37"/>
        <v>154.83977900552486</v>
      </c>
      <c r="P249" s="54">
        <f t="shared" si="38"/>
        <v>179.65384615384616</v>
      </c>
      <c r="Q249" s="54">
        <f t="shared" si="39"/>
        <v>166.34615384615384</v>
      </c>
      <c r="R249" s="54">
        <f t="shared" si="40"/>
        <v>191.16022099447514</v>
      </c>
      <c r="S249" s="55">
        <f t="shared" si="41"/>
        <v>-11.506374840628979</v>
      </c>
      <c r="T249" s="55">
        <f t="shared" si="42"/>
        <v>-11.506374840628979</v>
      </c>
      <c r="U249" t="s">
        <v>125</v>
      </c>
      <c r="V249" t="s">
        <v>166</v>
      </c>
      <c r="W249" t="s">
        <v>442</v>
      </c>
      <c r="X249" s="38">
        <v>44230</v>
      </c>
      <c r="Y249" s="75" t="s">
        <v>484</v>
      </c>
    </row>
    <row r="250" spans="1:25" ht="15" x14ac:dyDescent="0.25">
      <c r="A250">
        <v>2.19</v>
      </c>
      <c r="B250">
        <v>1.75</v>
      </c>
      <c r="C250" s="43">
        <f t="shared" si="43"/>
        <v>2.8049575994781417E-2</v>
      </c>
      <c r="D250" s="44">
        <f>IF(OR($A250="",$B250=""),"",A250*'MPTO_working_2-way'!$G249)</f>
        <v>2.2514285714285713</v>
      </c>
      <c r="E250" s="46">
        <f>IF(OR($A250="",$B250=""),"",B250*'MPTO_working_2-way'!$G249)</f>
        <v>1.7990867579908674</v>
      </c>
      <c r="F250" s="44">
        <f>IF(OR($A250="",$B250=""),"",'MPTO_working_2-way'!D249)</f>
        <v>2.2593957258658803</v>
      </c>
      <c r="G250" s="46">
        <f>IF(OR($A250="",$B250=""),"",'MPTO_working_2-way'!E249)</f>
        <v>1.7940315974253949</v>
      </c>
      <c r="H250" s="44">
        <f>IF(OR($A250="",$B250=""),"",'OddsRatio_working_2-way'!M249)</f>
        <v>2.2596295751794115</v>
      </c>
      <c r="I250" s="44">
        <f>IF(OR($A250="",$B250=""),"",'OddsRatio_working_2-way'!N249)</f>
        <v>1.7938841860374448</v>
      </c>
      <c r="J250" s="44">
        <f>IF('Log_working_2-way'!$D249="","",A250^('Log_working_2-way'!$D249))</f>
        <v>2.2632669083588914</v>
      </c>
      <c r="K250" s="46">
        <f>IF('Log_working_2-way'!$D249="","",B250^('Log_working_2-way'!$D249))</f>
        <v>1.7915983497890287</v>
      </c>
      <c r="L250" s="53">
        <f t="shared" si="35"/>
        <v>0.44416243654822335</v>
      </c>
      <c r="M250" s="53">
        <f t="shared" si="36"/>
        <v>0.55583756345177671</v>
      </c>
      <c r="N250" s="54">
        <v>347</v>
      </c>
      <c r="O250" s="54">
        <f t="shared" si="37"/>
        <v>188.55251141552512</v>
      </c>
      <c r="P250" s="54">
        <f t="shared" si="38"/>
        <v>148.71428571428569</v>
      </c>
      <c r="Q250" s="54">
        <f t="shared" si="39"/>
        <v>198.28571428571428</v>
      </c>
      <c r="R250" s="54">
        <f t="shared" si="40"/>
        <v>158.44748858447488</v>
      </c>
      <c r="S250" s="55">
        <f t="shared" si="41"/>
        <v>-9.7332028701891602</v>
      </c>
      <c r="T250" s="55">
        <f t="shared" si="42"/>
        <v>-9.7332028701891886</v>
      </c>
      <c r="U250" t="s">
        <v>73</v>
      </c>
      <c r="V250" t="s">
        <v>39</v>
      </c>
      <c r="W250" t="s">
        <v>443</v>
      </c>
      <c r="X250" s="38">
        <v>44258</v>
      </c>
      <c r="Y250" s="75" t="s">
        <v>482</v>
      </c>
    </row>
    <row r="251" spans="1:25" ht="15" x14ac:dyDescent="0.25">
      <c r="A251">
        <v>2.1800000000000002</v>
      </c>
      <c r="B251">
        <v>1.75</v>
      </c>
      <c r="C251" s="43">
        <f t="shared" si="43"/>
        <v>3.0144167758846541E-2</v>
      </c>
      <c r="D251" s="44">
        <f>IF(OR($A251="",$B251=""),"",A251*'MPTO_working_2-way'!$G250)</f>
        <v>2.2457142857142856</v>
      </c>
      <c r="E251" s="46">
        <f>IF(OR($A251="",$B251=""),"",B251*'MPTO_working_2-way'!$G250)</f>
        <v>1.8027522935779814</v>
      </c>
      <c r="F251" s="44">
        <f>IF(OR($A251="",$B251=""),"",'MPTO_working_2-way'!D250)</f>
        <v>2.2540620384047267</v>
      </c>
      <c r="G251" s="46">
        <f>IF(OR($A251="",$B251=""),"",'MPTO_working_2-way'!E250)</f>
        <v>1.797408716136631</v>
      </c>
      <c r="H251" s="44">
        <f>IF(OR($A251="",$B251=""),"",'OddsRatio_working_2-way'!M250)</f>
        <v>2.2543258481484516</v>
      </c>
      <c r="I251" s="44">
        <f>IF(OR($A251="",$B251=""),"",'OddsRatio_working_2-way'!N250)</f>
        <v>1.797241005179101</v>
      </c>
      <c r="J251" s="44">
        <f>IF('Log_working_2-way'!$D250="","",A251^('Log_working_2-way'!$D250))</f>
        <v>2.2581444657647705</v>
      </c>
      <c r="K251" s="46">
        <f>IF('Log_working_2-way'!$D250="","",B251^('Log_working_2-way'!$D250))</f>
        <v>1.7948212842092994</v>
      </c>
      <c r="L251" s="53">
        <f t="shared" ref="L251:L289" si="44">(1/D251)</f>
        <v>0.44529262086513999</v>
      </c>
      <c r="M251" s="53">
        <f t="shared" ref="M251:M289" si="45">(1/E251)</f>
        <v>0.55470737913486012</v>
      </c>
      <c r="N251" s="54">
        <v>348</v>
      </c>
      <c r="O251" s="54">
        <f t="shared" ref="O251:O289" si="46">(1/A251)*((N251*A251)-N251)</f>
        <v>188.36697247706425</v>
      </c>
      <c r="P251" s="54">
        <f t="shared" ref="P251:P289" si="47">(1/B251)*((N251*B251)-N251)</f>
        <v>149.14285714285714</v>
      </c>
      <c r="Q251" s="54">
        <f t="shared" ref="Q251:Q289" si="48">(1/B251)*N251</f>
        <v>198.85714285714283</v>
      </c>
      <c r="R251" s="54">
        <f t="shared" ref="R251:R289" si="49">(1/A251)*N251</f>
        <v>159.63302752293578</v>
      </c>
      <c r="S251" s="55">
        <f t="shared" ref="S251:S289" si="50">O251-Q251</f>
        <v>-10.490170380078581</v>
      </c>
      <c r="T251" s="55">
        <f t="shared" ref="T251:T289" si="51">P251-R251</f>
        <v>-10.490170380078638</v>
      </c>
      <c r="U251" t="s">
        <v>70</v>
      </c>
      <c r="V251" t="s">
        <v>136</v>
      </c>
      <c r="W251" t="s">
        <v>443</v>
      </c>
      <c r="X251" s="38">
        <v>44258</v>
      </c>
      <c r="Y251" s="75" t="s">
        <v>479</v>
      </c>
    </row>
    <row r="252" spans="1:25" ht="15" x14ac:dyDescent="0.25">
      <c r="A252">
        <v>1.81</v>
      </c>
      <c r="B252">
        <v>2.09</v>
      </c>
      <c r="C252" s="43">
        <f t="shared" si="43"/>
        <v>3.0955087366835166E-2</v>
      </c>
      <c r="D252" s="44">
        <f>IF(OR($A252="",$B252=""),"",A252*'MPTO_working_2-way'!$G251)</f>
        <v>1.8660287081339717</v>
      </c>
      <c r="E252" s="46">
        <f>IF(OR($A252="",$B252=""),"",B252*'MPTO_working_2-way'!$G251)</f>
        <v>2.1546961325966851</v>
      </c>
      <c r="F252" s="44">
        <f>IF(OR($A252="",$B252=""),"",'MPTO_working_2-way'!D251)</f>
        <v>1.8621674173619833</v>
      </c>
      <c r="G252" s="46">
        <f>IF(OR($A252="",$B252=""),"",'MPTO_working_2-way'!E251)</f>
        <v>2.159867538325388</v>
      </c>
      <c r="H252" s="44">
        <f>IF(OR($A252="",$B252=""),"",'OddsRatio_working_2-way'!M251)</f>
        <v>1.8620436566990362</v>
      </c>
      <c r="I252" s="44">
        <f>IF(OR($A252="",$B252=""),"",'OddsRatio_working_2-way'!N251)</f>
        <v>2.1600340565456171</v>
      </c>
      <c r="J252" s="44">
        <f>IF('Log_working_2-way'!$D251="","",A252^('Log_working_2-way'!$D251))</f>
        <v>1.8602936584659731</v>
      </c>
      <c r="K252" s="46">
        <f>IF('Log_working_2-way'!$D251="","",B252^('Log_working_2-way'!$D251))</f>
        <v>2.1623937828196005</v>
      </c>
      <c r="L252" s="53">
        <f t="shared" si="44"/>
        <v>0.53589743589743577</v>
      </c>
      <c r="M252" s="53">
        <f t="shared" si="45"/>
        <v>0.46410256410256412</v>
      </c>
      <c r="N252" s="54">
        <v>349</v>
      </c>
      <c r="O252" s="54">
        <f t="shared" si="46"/>
        <v>156.18232044198899</v>
      </c>
      <c r="P252" s="54">
        <f t="shared" si="47"/>
        <v>182.01435406698565</v>
      </c>
      <c r="Q252" s="54">
        <f t="shared" si="48"/>
        <v>166.98564593301438</v>
      </c>
      <c r="R252" s="54">
        <f t="shared" si="49"/>
        <v>192.81767955801106</v>
      </c>
      <c r="S252" s="55">
        <f t="shared" si="50"/>
        <v>-10.80332549102539</v>
      </c>
      <c r="T252" s="55">
        <f t="shared" si="51"/>
        <v>-10.803325491025419</v>
      </c>
      <c r="U252" t="s">
        <v>34</v>
      </c>
      <c r="V252" t="s">
        <v>137</v>
      </c>
      <c r="W252" t="s">
        <v>443</v>
      </c>
      <c r="X252" s="38">
        <v>44258</v>
      </c>
      <c r="Y252" s="75" t="s">
        <v>485</v>
      </c>
    </row>
    <row r="253" spans="1:25" ht="15" x14ac:dyDescent="0.25">
      <c r="A253">
        <v>1.9</v>
      </c>
      <c r="B253">
        <v>1.98</v>
      </c>
      <c r="C253" s="43">
        <f t="shared" si="43"/>
        <v>3.1366294524189264E-2</v>
      </c>
      <c r="D253" s="44">
        <f>IF(OR($A253="",$B253=""),"",A253*'MPTO_working_2-way'!$G252)</f>
        <v>1.9595959595959596</v>
      </c>
      <c r="E253" s="46">
        <f>IF(OR($A253="",$B253=""),"",B253*'MPTO_working_2-way'!$G252)</f>
        <v>2.0421052631578949</v>
      </c>
      <c r="F253" s="44">
        <f>IF(OR($A253="",$B253=""),"",'MPTO_working_2-way'!D252)</f>
        <v>1.9583550234252993</v>
      </c>
      <c r="G253" s="46">
        <f>IF(OR($A253="",$B253=""),"",'MPTO_working_2-way'!E252)</f>
        <v>2.0434546442151005</v>
      </c>
      <c r="H253" s="44">
        <f>IF(OR($A253="",$B253=""),"",'OddsRatio_working_2-way'!M252)</f>
        <v>1.9583148474999099</v>
      </c>
      <c r="I253" s="44">
        <f>IF(OR($A253="",$B253=""),"",'OddsRatio_working_2-way'!N252)</f>
        <v>2.0434983894999017</v>
      </c>
      <c r="J253" s="44">
        <f>IF('Log_working_2-way'!$D252="","",A253^('Log_working_2-way'!$D252))</f>
        <v>1.9577514726651566</v>
      </c>
      <c r="K253" s="46">
        <f>IF('Log_working_2-way'!$D252="","",B253^('Log_working_2-way'!$D252))</f>
        <v>2.0441122029468173</v>
      </c>
      <c r="L253" s="53">
        <f t="shared" si="44"/>
        <v>0.51030927835051543</v>
      </c>
      <c r="M253" s="53">
        <f t="shared" si="45"/>
        <v>0.48969072164948452</v>
      </c>
      <c r="N253" s="54">
        <v>350</v>
      </c>
      <c r="O253" s="54">
        <f t="shared" si="46"/>
        <v>165.78947368421052</v>
      </c>
      <c r="P253" s="54">
        <f t="shared" si="47"/>
        <v>173.23232323232324</v>
      </c>
      <c r="Q253" s="54">
        <f t="shared" si="48"/>
        <v>176.76767676767679</v>
      </c>
      <c r="R253" s="54">
        <f t="shared" si="49"/>
        <v>184.21052631578945</v>
      </c>
      <c r="S253" s="55">
        <f t="shared" si="50"/>
        <v>-10.978203083466269</v>
      </c>
      <c r="T253" s="55">
        <f t="shared" si="51"/>
        <v>-10.978203083466212</v>
      </c>
      <c r="U253" t="s">
        <v>37</v>
      </c>
      <c r="V253" t="s">
        <v>42</v>
      </c>
      <c r="W253" t="s">
        <v>433</v>
      </c>
      <c r="X253" s="38">
        <v>44258</v>
      </c>
      <c r="Y253" s="75" t="s">
        <v>479</v>
      </c>
    </row>
    <row r="254" spans="1:25" ht="15" x14ac:dyDescent="0.25">
      <c r="A254">
        <v>2.13</v>
      </c>
      <c r="B254">
        <v>1.77</v>
      </c>
      <c r="C254" s="43">
        <f t="shared" si="43"/>
        <v>3.4455319487546765E-2</v>
      </c>
      <c r="D254" s="44">
        <f>IF(OR($A254="",$B254=""),"",A254*'MPTO_working_2-way'!$G253)</f>
        <v>2.2033898305084745</v>
      </c>
      <c r="E254" s="46">
        <f>IF(OR($A254="",$B254=""),"",B254*'MPTO_working_2-way'!$G253)</f>
        <v>1.8309859154929577</v>
      </c>
      <c r="F254" s="44">
        <f>IF(OR($A254="",$B254=""),"",'MPTO_working_2-way'!D253)</f>
        <v>2.2111375032990233</v>
      </c>
      <c r="G254" s="46">
        <f>IF(OR($A254="",$B254=""),"",'MPTO_working_2-way'!E253)</f>
        <v>1.8256700806275876</v>
      </c>
      <c r="H254" s="44">
        <f>IF(OR($A254="",$B254=""),"",'OddsRatio_working_2-way'!M253)</f>
        <v>2.2114175446692466</v>
      </c>
      <c r="I254" s="44">
        <f>IF(OR($A254="",$B254=""),"",'OddsRatio_working_2-way'!N253)</f>
        <v>1.8254792118542653</v>
      </c>
      <c r="J254" s="44">
        <f>IF('Log_working_2-way'!$D253="","",A254^('Log_working_2-way'!$D253))</f>
        <v>2.2149715784230573</v>
      </c>
      <c r="K254" s="46">
        <f>IF('Log_working_2-way'!$D253="","",B254^('Log_working_2-way'!$D253))</f>
        <v>1.8230645208160881</v>
      </c>
      <c r="L254" s="53">
        <f t="shared" si="44"/>
        <v>0.45384615384615384</v>
      </c>
      <c r="M254" s="53">
        <f t="shared" si="45"/>
        <v>0.5461538461538461</v>
      </c>
      <c r="N254" s="54">
        <v>351</v>
      </c>
      <c r="O254" s="54">
        <f t="shared" si="46"/>
        <v>186.21126760563379</v>
      </c>
      <c r="P254" s="54">
        <f t="shared" si="47"/>
        <v>152.69491525423729</v>
      </c>
      <c r="Q254" s="54">
        <f t="shared" si="48"/>
        <v>198.30508474576271</v>
      </c>
      <c r="R254" s="54">
        <f t="shared" si="49"/>
        <v>164.78873239436621</v>
      </c>
      <c r="S254" s="55">
        <f t="shared" si="50"/>
        <v>-12.09381714012892</v>
      </c>
      <c r="T254" s="55">
        <f t="shared" si="51"/>
        <v>-12.09381714012892</v>
      </c>
      <c r="U254" t="s">
        <v>85</v>
      </c>
      <c r="V254" t="s">
        <v>45</v>
      </c>
      <c r="W254" t="s">
        <v>433</v>
      </c>
      <c r="X254" s="38">
        <v>44258</v>
      </c>
      <c r="Y254" s="75" t="s">
        <v>490</v>
      </c>
    </row>
    <row r="255" spans="1:25" ht="15" x14ac:dyDescent="0.25">
      <c r="A255">
        <v>1.8</v>
      </c>
      <c r="B255">
        <v>2.09</v>
      </c>
      <c r="C255" s="43">
        <f t="shared" si="43"/>
        <v>3.4024455077086735E-2</v>
      </c>
      <c r="D255" s="44">
        <f>IF(OR($A255="",$B255=""),"",A255*'MPTO_working_2-way'!$G254)</f>
        <v>1.8612440191387563</v>
      </c>
      <c r="E255" s="46">
        <f>IF(OR($A255="",$B255=""),"",B255*'MPTO_working_2-way'!$G254)</f>
        <v>2.161111111111111</v>
      </c>
      <c r="F255" s="44">
        <f>IF(OR($A255="",$B255=""),"",'MPTO_working_2-way'!D254)</f>
        <v>1.8568608094768018</v>
      </c>
      <c r="G255" s="46">
        <f>IF(OR($A255="",$B255=""),"",'MPTO_working_2-way'!E254)</f>
        <v>2.1670506912442398</v>
      </c>
      <c r="H255" s="44">
        <f>IF(OR($A255="",$B255=""),"",'OddsRatio_working_2-way'!M254)</f>
        <v>1.8567058737562385</v>
      </c>
      <c r="I255" s="44">
        <f>IF(OR($A255="",$B255=""),"",'OddsRatio_working_2-way'!N254)</f>
        <v>2.1672617529928755</v>
      </c>
      <c r="J255" s="44">
        <f>IF('Log_working_2-way'!$D254="","",A255^('Log_working_2-way'!$D254))</f>
        <v>1.8547149010332622</v>
      </c>
      <c r="K255" s="46">
        <f>IF('Log_working_2-way'!$D254="","",B255^('Log_working_2-way'!$D254))</f>
        <v>2.1699807722915003</v>
      </c>
      <c r="L255" s="53">
        <f t="shared" si="44"/>
        <v>0.53727506426735205</v>
      </c>
      <c r="M255" s="53">
        <f t="shared" si="45"/>
        <v>0.46272493573264784</v>
      </c>
      <c r="N255" s="54">
        <v>352</v>
      </c>
      <c r="O255" s="54">
        <f t="shared" si="46"/>
        <v>156.44444444444446</v>
      </c>
      <c r="P255" s="54">
        <f t="shared" si="47"/>
        <v>183.57894736842104</v>
      </c>
      <c r="Q255" s="54">
        <f t="shared" si="48"/>
        <v>168.42105263157896</v>
      </c>
      <c r="R255" s="54">
        <f t="shared" si="49"/>
        <v>195.55555555555557</v>
      </c>
      <c r="S255" s="55">
        <f t="shared" si="50"/>
        <v>-11.976608187134502</v>
      </c>
      <c r="T255" s="55">
        <f t="shared" si="51"/>
        <v>-11.976608187134531</v>
      </c>
      <c r="U255" t="s">
        <v>36</v>
      </c>
      <c r="V255" t="s">
        <v>277</v>
      </c>
      <c r="W255" t="s">
        <v>433</v>
      </c>
      <c r="X255" s="38">
        <v>44258</v>
      </c>
      <c r="Y255" s="75" t="s">
        <v>478</v>
      </c>
    </row>
    <row r="256" spans="1:25" ht="15" x14ac:dyDescent="0.25">
      <c r="A256">
        <v>2.02</v>
      </c>
      <c r="B256">
        <v>1.87</v>
      </c>
      <c r="C256" s="43">
        <f t="shared" si="43"/>
        <v>2.9808863239265015E-2</v>
      </c>
      <c r="D256" s="44">
        <f>IF(OR($A256="",$B256=""),"",A256*'MPTO_working_2-way'!$G255)</f>
        <v>2.0802139037433154</v>
      </c>
      <c r="E256" s="46">
        <f>IF(OR($A256="",$B256=""),"",B256*'MPTO_working_2-way'!$G255)</f>
        <v>1.9257425742574257</v>
      </c>
      <c r="F256" s="44">
        <f>IF(OR($A256="",$B256=""),"",'MPTO_working_2-way'!D255)</f>
        <v>2.082703865027292</v>
      </c>
      <c r="G256" s="46">
        <f>IF(OR($A256="",$B256=""),"",'MPTO_working_2-way'!E255)</f>
        <v>1.9236135865967305</v>
      </c>
      <c r="H256" s="44">
        <f>IF(OR($A256="",$B256=""),"",'OddsRatio_working_2-way'!M255)</f>
        <v>2.0827805840074194</v>
      </c>
      <c r="I256" s="44">
        <f>IF(OR($A256="",$B256=""),"",'OddsRatio_working_2-way'!N255)</f>
        <v>1.9235481451827992</v>
      </c>
      <c r="J256" s="44">
        <f>IF('Log_working_2-way'!$D255="","",A256^('Log_working_2-way'!$D255))</f>
        <v>2.0839128581602959</v>
      </c>
      <c r="K256" s="46">
        <f>IF('Log_working_2-way'!$D255="","",B256^('Log_working_2-way'!$D255))</f>
        <v>1.9225833907877643</v>
      </c>
      <c r="L256" s="53">
        <f t="shared" si="44"/>
        <v>0.48071979434447304</v>
      </c>
      <c r="M256" s="53">
        <f t="shared" si="45"/>
        <v>0.51928020565552702</v>
      </c>
      <c r="N256" s="54">
        <v>353</v>
      </c>
      <c r="O256" s="54">
        <f t="shared" si="46"/>
        <v>178.24752475247527</v>
      </c>
      <c r="P256" s="54">
        <f t="shared" si="47"/>
        <v>164.22994652406416</v>
      </c>
      <c r="Q256" s="54">
        <f t="shared" si="48"/>
        <v>188.77005347593581</v>
      </c>
      <c r="R256" s="54">
        <f t="shared" si="49"/>
        <v>174.75247524752476</v>
      </c>
      <c r="S256" s="55">
        <f t="shared" si="50"/>
        <v>-10.522528723460539</v>
      </c>
      <c r="T256" s="55">
        <f t="shared" si="51"/>
        <v>-10.522528723460596</v>
      </c>
      <c r="U256" t="s">
        <v>82</v>
      </c>
      <c r="V256" t="s">
        <v>132</v>
      </c>
      <c r="W256" t="s">
        <v>433</v>
      </c>
      <c r="X256" s="38">
        <v>44258</v>
      </c>
      <c r="Y256" s="75" t="s">
        <v>480</v>
      </c>
    </row>
    <row r="257" spans="1:25" ht="15" x14ac:dyDescent="0.25">
      <c r="A257">
        <v>2.2799999999999998</v>
      </c>
      <c r="B257">
        <v>1.68</v>
      </c>
      <c r="C257" s="43">
        <f t="shared" si="43"/>
        <v>3.383458646616555E-2</v>
      </c>
      <c r="D257" s="44">
        <f>IF(OR($A257="",$B257=""),"",A257*'MPTO_working_2-way'!$G256)</f>
        <v>2.3571428571428572</v>
      </c>
      <c r="E257" s="46">
        <f>IF(OR($A257="",$B257=""),"",B257*'MPTO_working_2-way'!$G256)</f>
        <v>1.736842105263158</v>
      </c>
      <c r="F257" s="44">
        <f>IF(OR($A257="",$B257=""),"",'MPTO_working_2-way'!D256)</f>
        <v>2.3714710252600297</v>
      </c>
      <c r="G257" s="46">
        <f>IF(OR($A257="",$B257=""),"",'MPTO_working_2-way'!E256)</f>
        <v>1.7291440953412784</v>
      </c>
      <c r="H257" s="44">
        <f>IF(OR($A257="",$B257=""),"",'OddsRatio_working_2-way'!M256)</f>
        <v>2.3719886811400706</v>
      </c>
      <c r="I257" s="44">
        <f>IF(OR($A257="",$B257=""),"",'OddsRatio_working_2-way'!N256)</f>
        <v>1.728868986855663</v>
      </c>
      <c r="J257" s="44">
        <f>IF('Log_working_2-way'!$D256="","",A257^('Log_working_2-way'!$D256))</f>
        <v>2.3786002597874161</v>
      </c>
      <c r="K257" s="46">
        <f>IF('Log_working_2-way'!$D256="","",B257^('Log_working_2-way'!$D256))</f>
        <v>1.7253734306956654</v>
      </c>
      <c r="L257" s="53">
        <f t="shared" si="44"/>
        <v>0.42424242424242425</v>
      </c>
      <c r="M257" s="53">
        <f t="shared" si="45"/>
        <v>0.57575757575757569</v>
      </c>
      <c r="N257" s="54">
        <v>354</v>
      </c>
      <c r="O257" s="54">
        <f t="shared" si="46"/>
        <v>198.73684210526312</v>
      </c>
      <c r="P257" s="54">
        <f t="shared" si="47"/>
        <v>143.28571428571431</v>
      </c>
      <c r="Q257" s="54">
        <f t="shared" si="48"/>
        <v>210.71428571428572</v>
      </c>
      <c r="R257" s="54">
        <f t="shared" si="49"/>
        <v>155.26315789473685</v>
      </c>
      <c r="S257" s="55">
        <f t="shared" si="50"/>
        <v>-11.9774436090226</v>
      </c>
      <c r="T257" s="55">
        <f t="shared" si="51"/>
        <v>-11.977443609022544</v>
      </c>
      <c r="U257" t="s">
        <v>86</v>
      </c>
      <c r="V257" t="s">
        <v>279</v>
      </c>
      <c r="W257" t="s">
        <v>433</v>
      </c>
      <c r="X257" s="38">
        <v>44258</v>
      </c>
      <c r="Y257" s="75" t="s">
        <v>480</v>
      </c>
    </row>
    <row r="258" spans="1:25" ht="15" x14ac:dyDescent="0.25">
      <c r="A258">
        <v>2.68</v>
      </c>
      <c r="B258">
        <v>1.51</v>
      </c>
      <c r="C258" s="43">
        <f t="shared" si="43"/>
        <v>3.5385983987348046E-2</v>
      </c>
      <c r="D258" s="44">
        <f>IF(OR($A258="",$B258=""),"",A258*'MPTO_working_2-way'!$G257)</f>
        <v>2.7748344370860929</v>
      </c>
      <c r="E258" s="46">
        <f>IF(OR($A258="",$B258=""),"",B258*'MPTO_working_2-way'!$G257)</f>
        <v>1.5634328358208955</v>
      </c>
      <c r="F258" s="44">
        <f>IF(OR($A258="",$B258=""),"",'MPTO_working_2-way'!D257)</f>
        <v>2.8134037819799778</v>
      </c>
      <c r="G258" s="46">
        <f>IF(OR($A258="",$B258=""),"",'MPTO_working_2-way'!E257)</f>
        <v>1.5514491642386137</v>
      </c>
      <c r="H258" s="44">
        <f>IF(OR($A258="",$B258=""),"",'OddsRatio_working_2-way'!M257)</f>
        <v>2.8149704259460604</v>
      </c>
      <c r="I258" s="44">
        <f>IF(OR($A258="",$B258=""),"",'OddsRatio_working_2-way'!N257)</f>
        <v>1.5509731650193399</v>
      </c>
      <c r="J258" s="44">
        <f>IF('Log_working_2-way'!$D257="","",A258^('Log_working_2-way'!$D257))</f>
        <v>2.8331861979211617</v>
      </c>
      <c r="K258" s="46">
        <f>IF('Log_working_2-way'!$D257="","",B258^('Log_working_2-way'!$D257))</f>
        <v>1.5454983247930623</v>
      </c>
      <c r="L258" s="53">
        <f t="shared" si="44"/>
        <v>0.36038186157517899</v>
      </c>
      <c r="M258" s="53">
        <f t="shared" si="45"/>
        <v>0.63961813842482096</v>
      </c>
      <c r="N258" s="54">
        <v>355</v>
      </c>
      <c r="O258" s="54">
        <f t="shared" si="46"/>
        <v>222.53731343283584</v>
      </c>
      <c r="P258" s="54">
        <f t="shared" si="47"/>
        <v>119.9006622516556</v>
      </c>
      <c r="Q258" s="54">
        <f t="shared" si="48"/>
        <v>235.0993377483444</v>
      </c>
      <c r="R258" s="54">
        <f t="shared" si="49"/>
        <v>132.46268656716416</v>
      </c>
      <c r="S258" s="55">
        <f t="shared" si="50"/>
        <v>-12.562024315508552</v>
      </c>
      <c r="T258" s="55">
        <f t="shared" si="51"/>
        <v>-12.562024315508552</v>
      </c>
      <c r="U258" t="s">
        <v>139</v>
      </c>
      <c r="V258" t="s">
        <v>81</v>
      </c>
      <c r="W258" t="s">
        <v>433</v>
      </c>
      <c r="X258" s="38">
        <v>44258</v>
      </c>
      <c r="Y258" s="75" t="s">
        <v>480</v>
      </c>
    </row>
    <row r="259" spans="1:25" ht="15" x14ac:dyDescent="0.25">
      <c r="A259">
        <v>1.79</v>
      </c>
      <c r="B259">
        <v>2.13</v>
      </c>
      <c r="C259" s="43">
        <f t="shared" ref="C259:C322" si="52">IF(OR($A259="",$B259=""),"",(1/A259)+(1/B259)-1)</f>
        <v>2.8142785952212312E-2</v>
      </c>
      <c r="D259" s="44">
        <f>IF(OR($A259="",$B259=""),"",A259*'MPTO_working_2-way'!$G258)</f>
        <v>1.84037558685446</v>
      </c>
      <c r="E259" s="46">
        <f>IF(OR($A259="",$B259=""),"",B259*'MPTO_working_2-way'!$G258)</f>
        <v>2.1899441340782122</v>
      </c>
      <c r="F259" s="44">
        <f>IF(OR($A259="",$B259=""),"",'MPTO_working_2-way'!D258)</f>
        <v>1.8362511137332338</v>
      </c>
      <c r="G259" s="46">
        <f>IF(OR($A259="",$B259=""),"",'MPTO_working_2-way'!E258)</f>
        <v>2.1958130561234772</v>
      </c>
      <c r="H259" s="44">
        <f>IF(OR($A259="",$B259=""),"",'OddsRatio_working_2-way'!M258)</f>
        <v>1.8361309970619364</v>
      </c>
      <c r="I259" s="44">
        <f>IF(OR($A259="",$B259=""),"",'OddsRatio_working_2-way'!N258)</f>
        <v>2.1959848438987186</v>
      </c>
      <c r="J259" s="44">
        <f>IF('Log_working_2-way'!$D258="","",A259^('Log_working_2-way'!$D258))</f>
        <v>1.8342658577685029</v>
      </c>
      <c r="K259" s="46">
        <f>IF('Log_working_2-way'!$D258="","",B259^('Log_working_2-way'!$D258))</f>
        <v>2.1986586658056355</v>
      </c>
      <c r="L259" s="53">
        <f t="shared" si="44"/>
        <v>0.54336734693877553</v>
      </c>
      <c r="M259" s="53">
        <f t="shared" si="45"/>
        <v>0.45663265306122452</v>
      </c>
      <c r="N259" s="54">
        <v>356</v>
      </c>
      <c r="O259" s="54">
        <f t="shared" si="46"/>
        <v>157.11731843575419</v>
      </c>
      <c r="P259" s="54">
        <f t="shared" si="47"/>
        <v>188.86384976525821</v>
      </c>
      <c r="Q259" s="54">
        <f t="shared" si="48"/>
        <v>167.13615023474179</v>
      </c>
      <c r="R259" s="54">
        <f t="shared" si="49"/>
        <v>198.88268156424579</v>
      </c>
      <c r="S259" s="55">
        <f t="shared" si="50"/>
        <v>-10.018831798987605</v>
      </c>
      <c r="T259" s="55">
        <f t="shared" si="51"/>
        <v>-10.018831798987577</v>
      </c>
      <c r="U259" t="s">
        <v>399</v>
      </c>
      <c r="V259" t="s">
        <v>406</v>
      </c>
      <c r="W259" t="s">
        <v>440</v>
      </c>
      <c r="X259" s="38">
        <v>44258</v>
      </c>
      <c r="Y259" s="75" t="s">
        <v>494</v>
      </c>
    </row>
    <row r="260" spans="1:25" ht="15" x14ac:dyDescent="0.25">
      <c r="A260">
        <v>1.67</v>
      </c>
      <c r="B260">
        <v>2.3199999999999998</v>
      </c>
      <c r="C260" s="43">
        <f t="shared" si="52"/>
        <v>2.9836877968201669E-2</v>
      </c>
      <c r="D260" s="44">
        <f>IF(OR($A260="",$B260=""),"",A260*'MPTO_working_2-way'!$G259)</f>
        <v>1.7198275862068968</v>
      </c>
      <c r="E260" s="46">
        <f>IF(OR($A260="",$B260=""),"",B260*'MPTO_working_2-way'!$G259)</f>
        <v>2.3892215568862278</v>
      </c>
      <c r="F260" s="44">
        <f>IF(OR($A260="",$B260=""),"",'MPTO_working_2-way'!D259)</f>
        <v>1.7126690831933518</v>
      </c>
      <c r="G260" s="46">
        <f>IF(OR($A260="",$B260=""),"",'MPTO_working_2-way'!E259)</f>
        <v>2.4031757846421042</v>
      </c>
      <c r="H260" s="44">
        <f>IF(OR($A260="",$B260=""),"",'OddsRatio_working_2-way'!M259)</f>
        <v>1.7124435118490151</v>
      </c>
      <c r="I260" s="44">
        <f>IF(OR($A260="",$B260=""),"",'OddsRatio_working_2-way'!N259)</f>
        <v>2.4036200531950747</v>
      </c>
      <c r="J260" s="44">
        <f>IF('Log_working_2-way'!$D259="","",A260^('Log_working_2-way'!$D259))</f>
        <v>1.7092004057926933</v>
      </c>
      <c r="K260" s="46">
        <f>IF('Log_working_2-way'!$D259="","",B260^('Log_working_2-way'!$D259))</f>
        <v>2.4100386743042619</v>
      </c>
      <c r="L260" s="53">
        <f t="shared" si="44"/>
        <v>0.581453634085213</v>
      </c>
      <c r="M260" s="53">
        <f t="shared" si="45"/>
        <v>0.41854636591478689</v>
      </c>
      <c r="N260" s="54">
        <v>357</v>
      </c>
      <c r="O260" s="54">
        <f t="shared" si="46"/>
        <v>143.22754491017963</v>
      </c>
      <c r="P260" s="54">
        <f t="shared" si="47"/>
        <v>203.12068965517238</v>
      </c>
      <c r="Q260" s="54">
        <f t="shared" si="48"/>
        <v>153.87931034482759</v>
      </c>
      <c r="R260" s="54">
        <f t="shared" si="49"/>
        <v>213.77245508982037</v>
      </c>
      <c r="S260" s="55">
        <f t="shared" si="50"/>
        <v>-10.651765434647956</v>
      </c>
      <c r="T260" s="55">
        <f t="shared" si="51"/>
        <v>-10.651765434647984</v>
      </c>
      <c r="U260" t="s">
        <v>247</v>
      </c>
      <c r="V260" t="s">
        <v>322</v>
      </c>
      <c r="W260" t="s">
        <v>440</v>
      </c>
      <c r="X260" s="38">
        <v>44258</v>
      </c>
      <c r="Y260" s="75" t="s">
        <v>479</v>
      </c>
    </row>
    <row r="261" spans="1:25" ht="15" x14ac:dyDescent="0.25">
      <c r="A261">
        <v>2.68</v>
      </c>
      <c r="B261">
        <v>1.52</v>
      </c>
      <c r="C261" s="43">
        <f t="shared" si="52"/>
        <v>3.1029065200314232E-2</v>
      </c>
      <c r="D261" s="44">
        <f>IF(OR($A261="",$B261=""),"",A261*'MPTO_working_2-way'!$G260)</f>
        <v>2.7631578947368425</v>
      </c>
      <c r="E261" s="46">
        <f>IF(OR($A261="",$B261=""),"",B261*'MPTO_working_2-way'!$G260)</f>
        <v>1.5671641791044777</v>
      </c>
      <c r="F261" s="44">
        <f>IF(OR($A261="",$B261=""),"",'MPTO_working_2-way'!D260)</f>
        <v>2.7962657880285557</v>
      </c>
      <c r="G261" s="46">
        <f>IF(OR($A261="",$B261=""),"",'MPTO_working_2-way'!E260)</f>
        <v>1.5567104860898808</v>
      </c>
      <c r="H261" s="44">
        <f>IF(OR($A261="",$B261=""),"",'OddsRatio_working_2-way'!M260)</f>
        <v>2.7974340685458348</v>
      </c>
      <c r="I261" s="44">
        <f>IF(OR($A261="",$B261=""),"",'OddsRatio_working_2-way'!N260)</f>
        <v>1.5563486402641866</v>
      </c>
      <c r="J261" s="44">
        <f>IF('Log_working_2-way'!$D260="","",A261^('Log_working_2-way'!$D260))</f>
        <v>2.8129607095150928</v>
      </c>
      <c r="K261" s="46">
        <f>IF('Log_working_2-way'!$D260="","",B261^('Log_working_2-way'!$D260))</f>
        <v>1.5515839338114414</v>
      </c>
      <c r="L261" s="53">
        <f t="shared" si="44"/>
        <v>0.36190476190476184</v>
      </c>
      <c r="M261" s="53">
        <f t="shared" si="45"/>
        <v>0.63809523809523805</v>
      </c>
      <c r="N261" s="54">
        <v>358</v>
      </c>
      <c r="O261" s="54">
        <f t="shared" si="46"/>
        <v>224.41791044776119</v>
      </c>
      <c r="P261" s="54">
        <f t="shared" si="47"/>
        <v>122.4736842105263</v>
      </c>
      <c r="Q261" s="54">
        <f t="shared" si="48"/>
        <v>235.5263157894737</v>
      </c>
      <c r="R261" s="54">
        <f t="shared" si="49"/>
        <v>133.58208955223878</v>
      </c>
      <c r="S261" s="55">
        <f t="shared" si="50"/>
        <v>-11.108405341712512</v>
      </c>
      <c r="T261" s="55">
        <f t="shared" si="51"/>
        <v>-11.108405341712484</v>
      </c>
      <c r="U261" t="s">
        <v>400</v>
      </c>
      <c r="V261" t="s">
        <v>397</v>
      </c>
      <c r="W261" t="s">
        <v>440</v>
      </c>
      <c r="X261" s="38">
        <v>44258</v>
      </c>
      <c r="Y261" s="75" t="s">
        <v>484</v>
      </c>
    </row>
    <row r="262" spans="1:25" ht="15" x14ac:dyDescent="0.25">
      <c r="A262">
        <v>1.86</v>
      </c>
      <c r="B262">
        <v>2.0499999999999998</v>
      </c>
      <c r="C262" s="43">
        <f t="shared" si="52"/>
        <v>2.5439286650930981E-2</v>
      </c>
      <c r="D262" s="44">
        <f>IF(OR($A262="",$B262=""),"",A262*'MPTO_working_2-way'!$G261)</f>
        <v>1.9073170731707316</v>
      </c>
      <c r="E262" s="46">
        <f>IF(OR($A262="",$B262=""),"",B262*'MPTO_working_2-way'!$G261)</f>
        <v>2.1021505376344085</v>
      </c>
      <c r="F262" s="44">
        <f>IF(OR($A262="",$B262=""),"",'MPTO_working_2-way'!D261)</f>
        <v>1.905071196602548</v>
      </c>
      <c r="G262" s="46">
        <f>IF(OR($A262="",$B262=""),"",'MPTO_working_2-way'!E261)</f>
        <v>2.1048854540436102</v>
      </c>
      <c r="H262" s="44">
        <f>IF(OR($A262="",$B262=""),"",'OddsRatio_working_2-way'!M261)</f>
        <v>1.9050124966251125</v>
      </c>
      <c r="I262" s="44">
        <f>IF(OR($A262="",$B262=""),"",'OddsRatio_working_2-way'!N261)</f>
        <v>2.1049571179725204</v>
      </c>
      <c r="J262" s="44">
        <f>IF('Log_working_2-way'!$D261="","",A262^('Log_working_2-way'!$D261))</f>
        <v>1.9039984704977753</v>
      </c>
      <c r="K262" s="46">
        <f>IF('Log_working_2-way'!$D261="","",B262^('Log_working_2-way'!$D261))</f>
        <v>2.1061965618695773</v>
      </c>
      <c r="L262" s="53">
        <f t="shared" si="44"/>
        <v>0.52429667519181589</v>
      </c>
      <c r="M262" s="53">
        <f t="shared" si="45"/>
        <v>0.47570332480818417</v>
      </c>
      <c r="N262" s="54">
        <v>359</v>
      </c>
      <c r="O262" s="54">
        <f t="shared" si="46"/>
        <v>165.98924731182794</v>
      </c>
      <c r="P262" s="54">
        <f t="shared" si="47"/>
        <v>183.8780487804878</v>
      </c>
      <c r="Q262" s="54">
        <f t="shared" si="48"/>
        <v>175.1219512195122</v>
      </c>
      <c r="R262" s="54">
        <f t="shared" si="49"/>
        <v>193.01075268817203</v>
      </c>
      <c r="S262" s="55">
        <f t="shared" si="50"/>
        <v>-9.1327039076842595</v>
      </c>
      <c r="T262" s="55">
        <f t="shared" si="51"/>
        <v>-9.1327039076842311</v>
      </c>
      <c r="U262" t="s">
        <v>395</v>
      </c>
      <c r="V262" t="s">
        <v>398</v>
      </c>
      <c r="W262" t="s">
        <v>440</v>
      </c>
      <c r="X262" s="38">
        <v>44258</v>
      </c>
      <c r="Y262" s="75" t="s">
        <v>483</v>
      </c>
    </row>
    <row r="263" spans="1:25" ht="15" x14ac:dyDescent="0.25">
      <c r="A263">
        <v>2.2599999999999998</v>
      </c>
      <c r="B263">
        <v>1.7</v>
      </c>
      <c r="C263" s="43">
        <f t="shared" si="52"/>
        <v>3.0713170223841679E-2</v>
      </c>
      <c r="D263" s="44">
        <f>IF(OR($A263="",$B263=""),"",A263*'MPTO_working_2-way'!$G262)</f>
        <v>2.3294117647058821</v>
      </c>
      <c r="E263" s="46">
        <f>IF(OR($A263="",$B263=""),"",B263*'MPTO_working_2-way'!$G262)</f>
        <v>1.7522123893805308</v>
      </c>
      <c r="F263" s="44">
        <f>IF(OR($A263="",$B263=""),"",'MPTO_working_2-way'!D262)</f>
        <v>2.3412553321145642</v>
      </c>
      <c r="G263" s="46">
        <f>IF(OR($A263="",$B263=""),"",'MPTO_working_2-way'!E262)</f>
        <v>1.7455701953657428</v>
      </c>
      <c r="H263" s="44">
        <f>IF(OR($A263="",$B263=""),"",'OddsRatio_working_2-way'!M262)</f>
        <v>2.3416407864998732</v>
      </c>
      <c r="I263" s="44">
        <f>IF(OR($A263="",$B263=""),"",'OddsRatio_working_2-way'!N262)</f>
        <v>1.7453559924999296</v>
      </c>
      <c r="J263" s="44">
        <f>IF('Log_working_2-way'!$D262="","",A263^('Log_working_2-way'!$D262))</f>
        <v>2.3470801072340981</v>
      </c>
      <c r="K263" s="46">
        <f>IF('Log_working_2-way'!$D262="","",B263^('Log_working_2-way'!$D262))</f>
        <v>1.7423463494336857</v>
      </c>
      <c r="L263" s="53">
        <f t="shared" si="44"/>
        <v>0.42929292929292934</v>
      </c>
      <c r="M263" s="53">
        <f t="shared" si="45"/>
        <v>0.57070707070707072</v>
      </c>
      <c r="N263" s="54">
        <v>360</v>
      </c>
      <c r="O263" s="54">
        <f t="shared" si="46"/>
        <v>200.70796460176987</v>
      </c>
      <c r="P263" s="54">
        <f t="shared" si="47"/>
        <v>148.23529411764707</v>
      </c>
      <c r="Q263" s="54">
        <f t="shared" si="48"/>
        <v>211.76470588235296</v>
      </c>
      <c r="R263" s="54">
        <f t="shared" si="49"/>
        <v>159.2920353982301</v>
      </c>
      <c r="S263" s="55">
        <f t="shared" si="50"/>
        <v>-11.056741280583083</v>
      </c>
      <c r="T263" s="55">
        <f t="shared" si="51"/>
        <v>-11.056741280583026</v>
      </c>
      <c r="U263" t="s">
        <v>396</v>
      </c>
      <c r="V263" t="s">
        <v>320</v>
      </c>
      <c r="W263" t="s">
        <v>440</v>
      </c>
      <c r="X263" s="38">
        <v>44258</v>
      </c>
      <c r="Y263" s="75" t="s">
        <v>510</v>
      </c>
    </row>
    <row r="264" spans="1:25" ht="15" x14ac:dyDescent="0.25">
      <c r="A264">
        <v>1.77</v>
      </c>
      <c r="B264">
        <v>2.16</v>
      </c>
      <c r="C264" s="43">
        <f t="shared" si="52"/>
        <v>2.79347143753923E-2</v>
      </c>
      <c r="D264" s="44">
        <f>IF(OR($A264="",$B264=""),"",A264*'MPTO_working_2-way'!$G263)</f>
        <v>1.8194444444444444</v>
      </c>
      <c r="E264" s="46">
        <f>IF(OR($A264="",$B264=""),"",B264*'MPTO_working_2-way'!$G263)</f>
        <v>2.2203389830508473</v>
      </c>
      <c r="F264" s="44">
        <f>IF(OR($A264="",$B264=""),"",'MPTO_working_2-way'!D263)</f>
        <v>1.8148675590999714</v>
      </c>
      <c r="G264" s="46">
        <f>IF(OR($A264="",$B264=""),"",'MPTO_working_2-way'!E263)</f>
        <v>2.2271932890597692</v>
      </c>
      <c r="H264" s="44">
        <f>IF(OR($A264="",$B264=""),"",'OddsRatio_working_2-way'!M263)</f>
        <v>1.8147349897041836</v>
      </c>
      <c r="I264" s="44">
        <f>IF(OR($A264="",$B264=""),"",'OddsRatio_working_2-way'!N263)</f>
        <v>2.2273929715024061</v>
      </c>
      <c r="J264" s="44">
        <f>IF('Log_working_2-way'!$D263="","",A264^('Log_working_2-way'!$D263))</f>
        <v>1.8126656451578935</v>
      </c>
      <c r="K264" s="46">
        <f>IF('Log_working_2-way'!$D263="","",B264^('Log_working_2-way'!$D263))</f>
        <v>2.2305183638047077</v>
      </c>
      <c r="L264" s="53">
        <f t="shared" si="44"/>
        <v>0.54961832061068705</v>
      </c>
      <c r="M264" s="53">
        <f t="shared" si="45"/>
        <v>0.45038167938931301</v>
      </c>
      <c r="N264" s="54">
        <v>361</v>
      </c>
      <c r="O264" s="54">
        <f t="shared" si="46"/>
        <v>157.04519774011303</v>
      </c>
      <c r="P264" s="54">
        <f t="shared" si="47"/>
        <v>193.87037037037041</v>
      </c>
      <c r="Q264" s="54">
        <f t="shared" si="48"/>
        <v>167.12962962962962</v>
      </c>
      <c r="R264" s="54">
        <f t="shared" si="49"/>
        <v>203.954802259887</v>
      </c>
      <c r="S264" s="55">
        <f t="shared" si="50"/>
        <v>-10.084431889516594</v>
      </c>
      <c r="T264" s="55">
        <f t="shared" si="51"/>
        <v>-10.084431889516594</v>
      </c>
      <c r="U264" t="s">
        <v>248</v>
      </c>
      <c r="V264" t="s">
        <v>402</v>
      </c>
      <c r="W264" t="s">
        <v>440</v>
      </c>
      <c r="X264" s="38">
        <v>44258</v>
      </c>
      <c r="Y264" s="75" t="s">
        <v>484</v>
      </c>
    </row>
    <row r="265" spans="1:25" ht="15" x14ac:dyDescent="0.25">
      <c r="A265">
        <v>2.5099999999999998</v>
      </c>
      <c r="B265">
        <v>1.58</v>
      </c>
      <c r="C265" s="43">
        <f t="shared" si="52"/>
        <v>3.1317766907055233E-2</v>
      </c>
      <c r="D265" s="44">
        <f>IF(OR($A265="",$B265=""),"",A265*'MPTO_working_2-way'!$G264)</f>
        <v>2.5886075949367084</v>
      </c>
      <c r="E265" s="46">
        <f>IF(OR($A265="",$B265=""),"",B265*'MPTO_working_2-way'!$G264)</f>
        <v>1.6294820717131473</v>
      </c>
      <c r="F265" s="44">
        <f>IF(OR($A265="",$B265=""),"",'MPTO_working_2-way'!D264)</f>
        <v>2.6126885829105997</v>
      </c>
      <c r="G265" s="46">
        <f>IF(OR($A265="",$B265=""),"",'MPTO_working_2-way'!E264)</f>
        <v>1.6200825197107724</v>
      </c>
      <c r="H265" s="44">
        <f>IF(OR($A265="",$B265=""),"",'OddsRatio_working_2-way'!M264)</f>
        <v>2.61352046031715</v>
      </c>
      <c r="I265" s="44">
        <f>IF(OR($A265="",$B265=""),"",'OddsRatio_working_2-way'!N264)</f>
        <v>1.6197628258171834</v>
      </c>
      <c r="J265" s="44">
        <f>IF('Log_working_2-way'!$D264="","",A265^('Log_working_2-way'!$D264))</f>
        <v>2.6247201658670791</v>
      </c>
      <c r="K265" s="46">
        <f>IF('Log_working_2-way'!$D264="","",B265^('Log_working_2-way'!$D264))</f>
        <v>1.6154906063262049</v>
      </c>
      <c r="L265" s="53">
        <f t="shared" si="44"/>
        <v>0.38630806845965776</v>
      </c>
      <c r="M265" s="53">
        <f t="shared" si="45"/>
        <v>0.61369193154034229</v>
      </c>
      <c r="N265" s="54">
        <v>362</v>
      </c>
      <c r="O265" s="54">
        <f t="shared" si="46"/>
        <v>217.77689243027885</v>
      </c>
      <c r="P265" s="54">
        <f t="shared" si="47"/>
        <v>132.8860759493671</v>
      </c>
      <c r="Q265" s="54">
        <f t="shared" si="48"/>
        <v>229.11392405063287</v>
      </c>
      <c r="R265" s="54">
        <f t="shared" si="49"/>
        <v>144.22310756972112</v>
      </c>
      <c r="S265" s="55">
        <f t="shared" si="50"/>
        <v>-11.337031620354026</v>
      </c>
      <c r="T265" s="55">
        <f t="shared" si="51"/>
        <v>-11.337031620354026</v>
      </c>
      <c r="U265" t="s">
        <v>405</v>
      </c>
      <c r="V265" t="s">
        <v>321</v>
      </c>
      <c r="W265" t="s">
        <v>440</v>
      </c>
      <c r="X265" s="38">
        <v>44258</v>
      </c>
      <c r="Y265" s="75" t="s">
        <v>478</v>
      </c>
    </row>
    <row r="266" spans="1:25" ht="15" x14ac:dyDescent="0.25">
      <c r="A266">
        <v>1.93</v>
      </c>
      <c r="B266">
        <v>1.98</v>
      </c>
      <c r="C266" s="43">
        <f t="shared" si="52"/>
        <v>2.3185220076411994E-2</v>
      </c>
      <c r="D266" s="44">
        <f>IF(OR($A266="",$B266=""),"",A266*'MPTO_working_2-way'!$G265)</f>
        <v>1.9747474747474751</v>
      </c>
      <c r="E266" s="46">
        <f>IF(OR($A266="",$B266=""),"",B266*'MPTO_working_2-way'!$G265)</f>
        <v>2.0259067357512959</v>
      </c>
      <c r="F266" s="44">
        <f>IF(OR($A266="",$B266=""),"",'MPTO_working_2-way'!D265)</f>
        <v>1.974169551066798</v>
      </c>
      <c r="G266" s="46">
        <f>IF(OR($A266="",$B266=""),"",'MPTO_working_2-way'!E265)</f>
        <v>2.0265153523890338</v>
      </c>
      <c r="H266" s="44">
        <f>IF(OR($A266="",$B266=""),"",'OddsRatio_working_2-way'!M265)</f>
        <v>1.9741558354989901</v>
      </c>
      <c r="I266" s="44">
        <f>IF(OR($A266="",$B266=""),"",'OddsRatio_working_2-way'!N265)</f>
        <v>2.0265298051494733</v>
      </c>
      <c r="J266" s="44">
        <f>IF('Log_working_2-way'!$D265="","",A266^('Log_working_2-way'!$D265))</f>
        <v>1.9738951466986834</v>
      </c>
      <c r="K266" s="46">
        <f>IF('Log_working_2-way'!$D265="","",B266^('Log_working_2-way'!$D265))</f>
        <v>2.0268045830085555</v>
      </c>
      <c r="L266" s="53">
        <f t="shared" si="44"/>
        <v>0.50639386189258306</v>
      </c>
      <c r="M266" s="53">
        <f t="shared" si="45"/>
        <v>0.49360613810741677</v>
      </c>
      <c r="N266" s="54">
        <v>363</v>
      </c>
      <c r="O266" s="54">
        <f t="shared" si="46"/>
        <v>174.91709844559588</v>
      </c>
      <c r="P266" s="54">
        <f t="shared" si="47"/>
        <v>179.66666666666669</v>
      </c>
      <c r="Q266" s="54">
        <f t="shared" si="48"/>
        <v>183.33333333333334</v>
      </c>
      <c r="R266" s="54">
        <f t="shared" si="49"/>
        <v>188.08290155440417</v>
      </c>
      <c r="S266" s="55">
        <f t="shared" si="50"/>
        <v>-8.4162348877374598</v>
      </c>
      <c r="T266" s="55">
        <f t="shared" si="51"/>
        <v>-8.4162348877374882</v>
      </c>
      <c r="U266" t="s">
        <v>319</v>
      </c>
      <c r="V266" t="s">
        <v>401</v>
      </c>
      <c r="W266" t="s">
        <v>440</v>
      </c>
      <c r="X266" s="38">
        <v>44258</v>
      </c>
      <c r="Y266" s="75" t="s">
        <v>482</v>
      </c>
    </row>
    <row r="267" spans="1:25" ht="15" x14ac:dyDescent="0.25">
      <c r="A267">
        <v>2.72</v>
      </c>
      <c r="B267">
        <v>1.51</v>
      </c>
      <c r="C267" s="43">
        <f t="shared" si="52"/>
        <v>2.9898714452668562E-2</v>
      </c>
      <c r="D267" s="44">
        <f>IF(OR($A267="",$B267=""),"",A267*'MPTO_working_2-way'!$G266)</f>
        <v>2.8013245033112586</v>
      </c>
      <c r="E267" s="46">
        <f>IF(OR($A267="",$B267=""),"",B267*'MPTO_working_2-way'!$G266)</f>
        <v>1.5551470588235294</v>
      </c>
      <c r="F267" s="44">
        <f>IF(OR($A267="",$B267=""),"",'MPTO_working_2-way'!D266)</f>
        <v>2.8352892447880715</v>
      </c>
      <c r="G267" s="46">
        <f>IF(OR($A267="",$B267=""),"",'MPTO_working_2-way'!E266)</f>
        <v>1.544873241555706</v>
      </c>
      <c r="H267" s="44">
        <f>IF(OR($A267="",$B267=""),"",'OddsRatio_working_2-way'!M266)</f>
        <v>2.8364501135636235</v>
      </c>
      <c r="I267" s="44">
        <f>IF(OR($A267="",$B267=""),"",'OddsRatio_working_2-way'!N266)</f>
        <v>1.5445288127427022</v>
      </c>
      <c r="J267" s="44">
        <f>IF('Log_working_2-way'!$D266="","",A267^('Log_working_2-way'!$D266))</f>
        <v>2.8523828073043758</v>
      </c>
      <c r="K267" s="46">
        <f>IF('Log_working_2-way'!$D266="","",B267^('Log_working_2-way'!$D266))</f>
        <v>1.5398452177685409</v>
      </c>
      <c r="L267" s="53">
        <f t="shared" si="44"/>
        <v>0.35697399527186757</v>
      </c>
      <c r="M267" s="53">
        <f t="shared" si="45"/>
        <v>0.64302600472813243</v>
      </c>
      <c r="N267" s="54">
        <v>364</v>
      </c>
      <c r="O267" s="54">
        <f t="shared" si="46"/>
        <v>230.1764705882353</v>
      </c>
      <c r="P267" s="54">
        <f t="shared" si="47"/>
        <v>122.94039735099338</v>
      </c>
      <c r="Q267" s="54">
        <f t="shared" si="48"/>
        <v>241.05960264900665</v>
      </c>
      <c r="R267" s="54">
        <f t="shared" si="49"/>
        <v>133.8235294117647</v>
      </c>
      <c r="S267" s="55">
        <f t="shared" si="50"/>
        <v>-10.883132060771345</v>
      </c>
      <c r="T267" s="55">
        <f t="shared" si="51"/>
        <v>-10.883132060771317</v>
      </c>
      <c r="U267" t="s">
        <v>407</v>
      </c>
      <c r="V267" t="s">
        <v>404</v>
      </c>
      <c r="W267" t="s">
        <v>440</v>
      </c>
      <c r="X267" s="38">
        <v>44258</v>
      </c>
      <c r="Y267" s="76" t="s">
        <v>480</v>
      </c>
    </row>
    <row r="268" spans="1:25" ht="15" x14ac:dyDescent="0.25">
      <c r="A268">
        <v>1.93</v>
      </c>
      <c r="B268">
        <v>1.98</v>
      </c>
      <c r="C268" s="43">
        <f t="shared" si="52"/>
        <v>2.3185220076411994E-2</v>
      </c>
      <c r="D268" s="44">
        <f>IF(OR($A268="",$B268=""),"",A268*'MPTO_working_2-way'!$G267)</f>
        <v>1.9747474747474751</v>
      </c>
      <c r="E268" s="46">
        <f>IF(OR($A268="",$B268=""),"",B268*'MPTO_working_2-way'!$G267)</f>
        <v>2.0259067357512959</v>
      </c>
      <c r="F268" s="44">
        <f>IF(OR($A268="",$B268=""),"",'MPTO_working_2-way'!D267)</f>
        <v>1.974169551066798</v>
      </c>
      <c r="G268" s="46">
        <f>IF(OR($A268="",$B268=""),"",'MPTO_working_2-way'!E267)</f>
        <v>2.0265153523890338</v>
      </c>
      <c r="H268" s="44">
        <f>IF(OR($A268="",$B268=""),"",'OddsRatio_working_2-way'!M267)</f>
        <v>1.9741558354989901</v>
      </c>
      <c r="I268" s="44">
        <f>IF(OR($A268="",$B268=""),"",'OddsRatio_working_2-way'!N267)</f>
        <v>2.0265298051494733</v>
      </c>
      <c r="J268" s="44">
        <f>IF('Log_working_2-way'!$D267="","",A268^('Log_working_2-way'!$D267))</f>
        <v>1.9738951466986834</v>
      </c>
      <c r="K268" s="46">
        <f>IF('Log_working_2-way'!$D267="","",B268^('Log_working_2-way'!$D267))</f>
        <v>2.0268045830085555</v>
      </c>
      <c r="L268" s="53">
        <f t="shared" si="44"/>
        <v>0.50639386189258306</v>
      </c>
      <c r="M268" s="53">
        <f t="shared" si="45"/>
        <v>0.49360613810741677</v>
      </c>
      <c r="N268" s="54">
        <v>365</v>
      </c>
      <c r="O268" s="54">
        <f t="shared" si="46"/>
        <v>175.88082901554404</v>
      </c>
      <c r="P268" s="54">
        <f t="shared" si="47"/>
        <v>180.6565656565657</v>
      </c>
      <c r="Q268" s="54">
        <f t="shared" si="48"/>
        <v>184.34343434343435</v>
      </c>
      <c r="R268" s="54">
        <f t="shared" si="49"/>
        <v>189.11917098445599</v>
      </c>
      <c r="S268" s="55">
        <f t="shared" si="50"/>
        <v>-8.4626053278903157</v>
      </c>
      <c r="T268" s="55">
        <f t="shared" si="51"/>
        <v>-8.4626053278902873</v>
      </c>
      <c r="U268" t="s">
        <v>403</v>
      </c>
      <c r="V268" t="s">
        <v>408</v>
      </c>
      <c r="W268" t="s">
        <v>440</v>
      </c>
      <c r="X268" s="38">
        <v>44258</v>
      </c>
      <c r="Y268" s="75" t="s">
        <v>479</v>
      </c>
    </row>
    <row r="269" spans="1:25" ht="15" x14ac:dyDescent="0.25">
      <c r="A269">
        <v>1.7</v>
      </c>
      <c r="B269">
        <v>2.2599999999999998</v>
      </c>
      <c r="C269" s="43">
        <f t="shared" si="52"/>
        <v>3.0713170223841679E-2</v>
      </c>
      <c r="D269" s="44">
        <f>IF(OR($A269="",$B269=""),"",A269*'MPTO_working_2-way'!$G268)</f>
        <v>1.7522123893805308</v>
      </c>
      <c r="E269" s="46">
        <f>IF(OR($A269="",$B269=""),"",B269*'MPTO_working_2-way'!$G268)</f>
        <v>2.3294117647058821</v>
      </c>
      <c r="F269" s="44">
        <f>IF(OR($A269="",$B269=""),"",'MPTO_working_2-way'!D268)</f>
        <v>1.7455701953657428</v>
      </c>
      <c r="G269" s="46">
        <f>IF(OR($A269="",$B269=""),"",'MPTO_working_2-way'!E268)</f>
        <v>2.3412553321145642</v>
      </c>
      <c r="H269" s="44">
        <f>IF(OR($A269="",$B269=""),"",'OddsRatio_working_2-way'!M268)</f>
        <v>1.7453559924999296</v>
      </c>
      <c r="I269" s="44">
        <f>IF(OR($A269="",$B269=""),"",'OddsRatio_working_2-way'!N268)</f>
        <v>2.3416407864998732</v>
      </c>
      <c r="J269" s="44">
        <f>IF('Log_working_2-way'!$D268="","",A269^('Log_working_2-way'!$D268))</f>
        <v>1.7423463494336857</v>
      </c>
      <c r="K269" s="46">
        <f>IF('Log_working_2-way'!$D268="","",B269^('Log_working_2-way'!$D268))</f>
        <v>2.3470801072340981</v>
      </c>
      <c r="L269" s="53">
        <f t="shared" si="44"/>
        <v>0.57070707070707072</v>
      </c>
      <c r="M269" s="53">
        <f t="shared" si="45"/>
        <v>0.42929292929292934</v>
      </c>
      <c r="N269" s="54">
        <v>366</v>
      </c>
      <c r="O269" s="54">
        <f t="shared" si="46"/>
        <v>150.70588235294113</v>
      </c>
      <c r="P269" s="54">
        <f t="shared" si="47"/>
        <v>204.05309734513273</v>
      </c>
      <c r="Q269" s="54">
        <f t="shared" si="48"/>
        <v>161.94690265486727</v>
      </c>
      <c r="R269" s="54">
        <f t="shared" si="49"/>
        <v>215.29411764705884</v>
      </c>
      <c r="S269" s="55">
        <f t="shared" si="50"/>
        <v>-11.241020301926142</v>
      </c>
      <c r="T269" s="55">
        <f t="shared" si="51"/>
        <v>-11.241020301926113</v>
      </c>
      <c r="U269" t="s">
        <v>101</v>
      </c>
      <c r="V269" t="s">
        <v>97</v>
      </c>
      <c r="W269" t="s">
        <v>441</v>
      </c>
      <c r="X269" s="38">
        <v>44258</v>
      </c>
      <c r="Y269" s="75" t="s">
        <v>511</v>
      </c>
    </row>
    <row r="270" spans="1:25" ht="15" x14ac:dyDescent="0.25">
      <c r="A270">
        <v>1.41</v>
      </c>
      <c r="B270">
        <v>3.05</v>
      </c>
      <c r="C270" s="43">
        <f t="shared" si="52"/>
        <v>3.7088710615044818E-2</v>
      </c>
      <c r="D270" s="44">
        <f>IF(OR($A270="",$B270=""),"",A270*'MPTO_working_2-way'!$G269)</f>
        <v>1.4622950819672131</v>
      </c>
      <c r="E270" s="46">
        <f>IF(OR($A270="",$B270=""),"",B270*'MPTO_working_2-way'!$G269)</f>
        <v>3.1631205673758864</v>
      </c>
      <c r="F270" s="44">
        <f>IF(OR($A270="",$B270=""),"",'MPTO_working_2-way'!D269)</f>
        <v>1.4478579244171366</v>
      </c>
      <c r="G270" s="46">
        <f>IF(OR($A270="",$B270=""),"",'MPTO_working_2-way'!E269)</f>
        <v>3.2328509678631834</v>
      </c>
      <c r="H270" s="44">
        <f>IF(OR($A270="",$B270=""),"",'OddsRatio_working_2-way'!M269)</f>
        <v>1.4472135954999581</v>
      </c>
      <c r="I270" s="44">
        <f>IF(OR($A270="",$B270=""),"",'OddsRatio_working_2-way'!N269)</f>
        <v>3.2360679774997889</v>
      </c>
      <c r="J270" s="44">
        <f>IF('Log_working_2-way'!$D269="","",A270^('Log_working_2-way'!$D269))</f>
        <v>1.4405618058266774</v>
      </c>
      <c r="K270" s="46">
        <f>IF('Log_working_2-way'!$D269="","",B270^('Log_working_2-way'!$D269))</f>
        <v>3.2698290836233812</v>
      </c>
      <c r="L270" s="53">
        <f t="shared" si="44"/>
        <v>0.68385650224215244</v>
      </c>
      <c r="M270" s="53">
        <f t="shared" si="45"/>
        <v>0.31614349775784756</v>
      </c>
      <c r="N270" s="54">
        <v>367</v>
      </c>
      <c r="O270" s="54">
        <f t="shared" si="46"/>
        <v>106.71631205673761</v>
      </c>
      <c r="P270" s="54">
        <f t="shared" si="47"/>
        <v>246.67213114754097</v>
      </c>
      <c r="Q270" s="54">
        <f t="shared" si="48"/>
        <v>120.32786885245903</v>
      </c>
      <c r="R270" s="54">
        <f t="shared" si="49"/>
        <v>260.28368794326241</v>
      </c>
      <c r="S270" s="55">
        <f t="shared" si="50"/>
        <v>-13.611556795721427</v>
      </c>
      <c r="T270" s="55">
        <f t="shared" si="51"/>
        <v>-13.611556795721441</v>
      </c>
      <c r="U270" t="s">
        <v>98</v>
      </c>
      <c r="V270" t="s">
        <v>414</v>
      </c>
      <c r="W270" t="s">
        <v>441</v>
      </c>
      <c r="X270" s="38">
        <v>44258</v>
      </c>
      <c r="Y270" s="75" t="s">
        <v>488</v>
      </c>
    </row>
    <row r="271" spans="1:25" ht="15" x14ac:dyDescent="0.25">
      <c r="A271">
        <v>1.95</v>
      </c>
      <c r="B271">
        <v>1.95</v>
      </c>
      <c r="C271" s="43">
        <f t="shared" si="52"/>
        <v>2.5641025641025772E-2</v>
      </c>
      <c r="D271" s="44">
        <f>IF(OR($A271="",$B271=""),"",A271*'MPTO_working_2-way'!$G270)</f>
        <v>2</v>
      </c>
      <c r="E271" s="46">
        <f>IF(OR($A271="",$B271=""),"",B271*'MPTO_working_2-way'!$G270)</f>
        <v>2</v>
      </c>
      <c r="F271" s="44">
        <f>IF(OR($A271="",$B271=""),"",'MPTO_working_2-way'!D270)</f>
        <v>2.0000000000000004</v>
      </c>
      <c r="G271" s="46">
        <f>IF(OR($A271="",$B271=""),"",'MPTO_working_2-way'!E270)</f>
        <v>2.0000000000000004</v>
      </c>
      <c r="H271" s="44">
        <f>IF(OR($A271="",$B271=""),"",'OddsRatio_working_2-way'!M270)</f>
        <v>2.0000000000000004</v>
      </c>
      <c r="I271" s="44">
        <f>IF(OR($A271="",$B271=""),"",'OddsRatio_working_2-way'!N270)</f>
        <v>2.0000000000000004</v>
      </c>
      <c r="J271" s="44">
        <f>IF('Log_working_2-way'!$D270="","",A271^('Log_working_2-way'!$D270))</f>
        <v>1.9999999999999976</v>
      </c>
      <c r="K271" s="46">
        <f>IF('Log_working_2-way'!$D270="","",B271^('Log_working_2-way'!$D270))</f>
        <v>1.9999999999999976</v>
      </c>
      <c r="L271" s="53">
        <f t="shared" si="44"/>
        <v>0.5</v>
      </c>
      <c r="M271" s="53">
        <f t="shared" si="45"/>
        <v>0.5</v>
      </c>
      <c r="N271" s="54">
        <v>368</v>
      </c>
      <c r="O271" s="54">
        <f t="shared" si="46"/>
        <v>179.28205128205133</v>
      </c>
      <c r="P271" s="54">
        <f t="shared" si="47"/>
        <v>179.28205128205133</v>
      </c>
      <c r="Q271" s="54">
        <f t="shared" si="48"/>
        <v>188.71794871794873</v>
      </c>
      <c r="R271" s="54">
        <f t="shared" si="49"/>
        <v>188.71794871794873</v>
      </c>
      <c r="S271" s="55">
        <f t="shared" si="50"/>
        <v>-9.4358974358974024</v>
      </c>
      <c r="T271" s="55">
        <f t="shared" si="51"/>
        <v>-9.4358974358974024</v>
      </c>
      <c r="U271" t="s">
        <v>347</v>
      </c>
      <c r="V271" t="s">
        <v>142</v>
      </c>
      <c r="W271" t="s">
        <v>441</v>
      </c>
      <c r="X271" s="38">
        <v>44258</v>
      </c>
      <c r="Y271" s="75" t="s">
        <v>491</v>
      </c>
    </row>
    <row r="272" spans="1:25" ht="15" x14ac:dyDescent="0.25">
      <c r="A272">
        <v>1.91</v>
      </c>
      <c r="B272">
        <v>1.99</v>
      </c>
      <c r="C272" s="43">
        <f t="shared" si="52"/>
        <v>2.6072772238153963E-2</v>
      </c>
      <c r="D272" s="44">
        <f>IF(OR($A272="",$B272=""),"",A272*'MPTO_working_2-way'!$G271)</f>
        <v>1.959798994974874</v>
      </c>
      <c r="E272" s="46">
        <f>IF(OR($A272="",$B272=""),"",B272*'MPTO_working_2-way'!$G271)</f>
        <v>2.0418848167539263</v>
      </c>
      <c r="F272" s="44">
        <f>IF(OR($A272="",$B272=""),"",'MPTO_working_2-way'!D271)</f>
        <v>1.9587724496895047</v>
      </c>
      <c r="G272" s="46">
        <f>IF(OR($A272="",$B272=""),"",'MPTO_working_2-way'!E271)</f>
        <v>2.0430003493778384</v>
      </c>
      <c r="H272" s="44">
        <f>IF(OR($A272="",$B272=""),"",'OddsRatio_working_2-way'!M271)</f>
        <v>1.9587449708822042</v>
      </c>
      <c r="I272" s="44">
        <f>IF(OR($A272="",$B272=""),"",'OddsRatio_working_2-way'!N271)</f>
        <v>2.043030243047673</v>
      </c>
      <c r="J272" s="44">
        <f>IF('Log_working_2-way'!$D271="","",A272^('Log_working_2-way'!$D271))</f>
        <v>1.9582809328895501</v>
      </c>
      <c r="K272" s="46">
        <f>IF('Log_working_2-way'!$D271="","",B272^('Log_working_2-way'!$D271))</f>
        <v>2.0435353200492536</v>
      </c>
      <c r="L272" s="53">
        <f t="shared" si="44"/>
        <v>0.51025641025641033</v>
      </c>
      <c r="M272" s="53">
        <f t="shared" si="45"/>
        <v>0.48974358974358984</v>
      </c>
      <c r="N272" s="54">
        <v>369</v>
      </c>
      <c r="O272" s="54">
        <f t="shared" si="46"/>
        <v>175.80628272251306</v>
      </c>
      <c r="P272" s="54">
        <f t="shared" si="47"/>
        <v>183.57286432160799</v>
      </c>
      <c r="Q272" s="54">
        <f t="shared" si="48"/>
        <v>185.42713567839195</v>
      </c>
      <c r="R272" s="54">
        <f t="shared" si="49"/>
        <v>193.19371727748691</v>
      </c>
      <c r="S272" s="55">
        <f t="shared" si="50"/>
        <v>-9.6208529558788882</v>
      </c>
      <c r="T272" s="55">
        <f t="shared" si="51"/>
        <v>-9.6208529558789166</v>
      </c>
      <c r="U272" t="s">
        <v>95</v>
      </c>
      <c r="V272" t="s">
        <v>100</v>
      </c>
      <c r="W272" t="s">
        <v>441</v>
      </c>
      <c r="X272" s="38">
        <v>44258</v>
      </c>
      <c r="Y272" s="75" t="s">
        <v>479</v>
      </c>
    </row>
    <row r="273" spans="1:25" s="50" customFormat="1" ht="15" x14ac:dyDescent="0.25">
      <c r="A273">
        <v>1.83</v>
      </c>
      <c r="B273">
        <v>2.0699999999999998</v>
      </c>
      <c r="C273" s="43">
        <f t="shared" si="52"/>
        <v>2.9539874871307603E-2</v>
      </c>
      <c r="D273" s="44">
        <f>IF(OR($A273="",$B273=""),"",A273*'MPTO_working_2-way'!$G272)</f>
        <v>1.8840579710144929</v>
      </c>
      <c r="E273" s="46">
        <f>IF(OR($A273="",$B273=""),"",B273*'MPTO_working_2-way'!$G272)</f>
        <v>2.1311475409836067</v>
      </c>
      <c r="F273" s="44">
        <f>IF(OR($A273="",$B273=""),"",'MPTO_working_2-way'!D272)</f>
        <v>1.8808371192373576</v>
      </c>
      <c r="G273" s="46">
        <f>IF(OR($A273="",$B273=""),"",'MPTO_working_2-way'!E272)</f>
        <v>2.1352836729517204</v>
      </c>
      <c r="H273" s="44">
        <f>IF(OR($A273="",$B273=""),"",'OddsRatio_working_2-way'!M272)</f>
        <v>1.8807388571985679</v>
      </c>
      <c r="I273" s="44">
        <f>IF(OR($A273="",$B273=""),"",'OddsRatio_working_2-way'!N272)</f>
        <v>2.1354103339788768</v>
      </c>
      <c r="J273" s="44">
        <f>IF('Log_working_2-way'!$D272="","",A273^('Log_working_2-way'!$D272))</f>
        <v>1.8792804075818812</v>
      </c>
      <c r="K273" s="46">
        <f>IF('Log_working_2-way'!$D272="","",B273^('Log_working_2-way'!$D272))</f>
        <v>2.137293622577233</v>
      </c>
      <c r="L273" s="53">
        <f t="shared" si="44"/>
        <v>0.53076923076923077</v>
      </c>
      <c r="M273" s="53">
        <f t="shared" si="45"/>
        <v>0.46923076923076917</v>
      </c>
      <c r="N273" s="54">
        <v>370</v>
      </c>
      <c r="O273" s="54">
        <f t="shared" si="46"/>
        <v>167.81420765027323</v>
      </c>
      <c r="P273" s="54">
        <f t="shared" si="47"/>
        <v>191.25603864734299</v>
      </c>
      <c r="Q273" s="54">
        <f t="shared" si="48"/>
        <v>178.74396135265701</v>
      </c>
      <c r="R273" s="54">
        <f t="shared" si="49"/>
        <v>202.18579234972677</v>
      </c>
      <c r="S273" s="55">
        <f t="shared" si="50"/>
        <v>-10.929753702383778</v>
      </c>
      <c r="T273" s="55">
        <f t="shared" si="51"/>
        <v>-10.929753702383778</v>
      </c>
      <c r="U273" t="s">
        <v>94</v>
      </c>
      <c r="V273" t="s">
        <v>102</v>
      </c>
      <c r="W273" t="s">
        <v>441</v>
      </c>
      <c r="X273" s="38">
        <v>44258</v>
      </c>
      <c r="Y273" s="75" t="s">
        <v>480</v>
      </c>
    </row>
    <row r="274" spans="1:25" ht="15" x14ac:dyDescent="0.25">
      <c r="A274">
        <v>2.15</v>
      </c>
      <c r="B274">
        <v>1.78</v>
      </c>
      <c r="C274" s="43">
        <f t="shared" si="52"/>
        <v>2.6914031878756184E-2</v>
      </c>
      <c r="D274" s="44">
        <f>IF(OR($A274="",$B274=""),"",A274*'MPTO_working_2-way'!$G273)</f>
        <v>2.2078651685393256</v>
      </c>
      <c r="E274" s="46">
        <f>IF(OR($A274="",$B274=""),"",B274*'MPTO_working_2-way'!$G273)</f>
        <v>1.827906976744186</v>
      </c>
      <c r="F274" s="44">
        <f>IF(OR($A274="",$B274=""),"",'MPTO_working_2-way'!D273)</f>
        <v>2.2140584321666186</v>
      </c>
      <c r="G274" s="46">
        <f>IF(OR($A274="",$B274=""),"",'MPTO_working_2-way'!E273)</f>
        <v>1.8236835835120324</v>
      </c>
      <c r="H274" s="44">
        <f>IF(OR($A274="",$B274=""),"",'OddsRatio_working_2-way'!M273)</f>
        <v>2.214231845389905</v>
      </c>
      <c r="I274" s="44">
        <f>IF(OR($A274="",$B274=""),"",'OddsRatio_working_2-way'!N273)</f>
        <v>1.8235659473079355</v>
      </c>
      <c r="J274" s="44">
        <f>IF('Log_working_2-way'!$D273="","",A274^('Log_working_2-way'!$D273))</f>
        <v>2.2170516788166044</v>
      </c>
      <c r="K274" s="46">
        <f>IF('Log_working_2-way'!$D273="","",B274^('Log_working_2-way'!$D273))</f>
        <v>1.821657795971604</v>
      </c>
      <c r="L274" s="53">
        <f t="shared" si="44"/>
        <v>0.45292620865139954</v>
      </c>
      <c r="M274" s="53">
        <f t="shared" si="45"/>
        <v>0.54707379134860057</v>
      </c>
      <c r="N274" s="54">
        <v>371</v>
      </c>
      <c r="O274" s="54">
        <f t="shared" si="46"/>
        <v>198.44186046511626</v>
      </c>
      <c r="P274" s="54">
        <f t="shared" si="47"/>
        <v>162.57303370786516</v>
      </c>
      <c r="Q274" s="54">
        <f t="shared" si="48"/>
        <v>208.42696629213484</v>
      </c>
      <c r="R274" s="54">
        <f t="shared" si="49"/>
        <v>172.55813953488371</v>
      </c>
      <c r="S274" s="55">
        <f t="shared" si="50"/>
        <v>-9.9851058270185717</v>
      </c>
      <c r="T274" s="55">
        <f t="shared" si="51"/>
        <v>-9.9851058270185433</v>
      </c>
      <c r="U274" t="s">
        <v>96</v>
      </c>
      <c r="V274" t="s">
        <v>99</v>
      </c>
      <c r="W274" t="s">
        <v>441</v>
      </c>
      <c r="X274" s="38">
        <v>44258</v>
      </c>
      <c r="Y274" s="76" t="s">
        <v>482</v>
      </c>
    </row>
    <row r="275" spans="1:25" ht="15" x14ac:dyDescent="0.25">
      <c r="A275">
        <v>1.88</v>
      </c>
      <c r="B275">
        <v>2.04</v>
      </c>
      <c r="C275" s="43">
        <f t="shared" si="52"/>
        <v>2.2110972048393851E-2</v>
      </c>
      <c r="D275" s="44">
        <f>IF(OR($A275="",$B275=""),"",A275*'MPTO_working_2-way'!$G274)</f>
        <v>1.9215686274509802</v>
      </c>
      <c r="E275" s="46">
        <f>IF(OR($A275="",$B275=""),"",B275*'MPTO_working_2-way'!$G274)</f>
        <v>2.0851063829787235</v>
      </c>
      <c r="F275" s="44">
        <f>IF(OR($A275="",$B275=""),"",'MPTO_working_2-way'!D274)</f>
        <v>1.9199038846615937</v>
      </c>
      <c r="G275" s="46">
        <f>IF(OR($A275="",$B275=""),"",'MPTO_working_2-way'!E274)</f>
        <v>2.087070091423596</v>
      </c>
      <c r="H275" s="44">
        <f>IF(OR($A275="",$B275=""),"",'OddsRatio_working_2-way'!M274)</f>
        <v>1.9198662110077995</v>
      </c>
      <c r="I275" s="44">
        <f>IF(OR($A275="",$B275=""),"",'OddsRatio_working_2-way'!N274)</f>
        <v>2.0871146130092182</v>
      </c>
      <c r="J275" s="44">
        <f>IF('Log_working_2-way'!$D274="","",A275^('Log_working_2-way'!$D274))</f>
        <v>1.9191164053861676</v>
      </c>
      <c r="K275" s="46">
        <f>IF('Log_working_2-way'!$D274="","",B275^('Log_working_2-way'!$D274))</f>
        <v>2.0880014698245399</v>
      </c>
      <c r="L275" s="53">
        <f t="shared" si="44"/>
        <v>0.52040816326530615</v>
      </c>
      <c r="M275" s="53">
        <f t="shared" si="45"/>
        <v>0.47959183673469385</v>
      </c>
      <c r="N275" s="54">
        <v>372</v>
      </c>
      <c r="O275" s="54">
        <f t="shared" si="46"/>
        <v>174.12765957446808</v>
      </c>
      <c r="P275" s="54">
        <f t="shared" si="47"/>
        <v>189.64705882352939</v>
      </c>
      <c r="Q275" s="54">
        <f t="shared" si="48"/>
        <v>182.35294117647058</v>
      </c>
      <c r="R275" s="54">
        <f t="shared" si="49"/>
        <v>197.87234042553192</v>
      </c>
      <c r="S275" s="55">
        <f t="shared" si="50"/>
        <v>-8.2252816020024966</v>
      </c>
      <c r="T275" s="55">
        <f t="shared" si="51"/>
        <v>-8.225281602002525</v>
      </c>
      <c r="U275" t="s">
        <v>52</v>
      </c>
      <c r="V275" t="s">
        <v>141</v>
      </c>
      <c r="W275" t="s">
        <v>441</v>
      </c>
      <c r="X275" s="38">
        <v>44258</v>
      </c>
      <c r="Y275" s="75" t="s">
        <v>482</v>
      </c>
    </row>
    <row r="276" spans="1:25" ht="15" x14ac:dyDescent="0.25">
      <c r="A276">
        <v>2.13</v>
      </c>
      <c r="B276">
        <v>1.78</v>
      </c>
      <c r="C276" s="43">
        <f t="shared" si="52"/>
        <v>3.128132088410629E-2</v>
      </c>
      <c r="D276" s="44">
        <f>IF(OR($A276="",$B276=""),"",A276*'MPTO_working_2-way'!$G275)</f>
        <v>2.1966292134831464</v>
      </c>
      <c r="E276" s="46">
        <f>IF(OR($A276="",$B276=""),"",B276*'MPTO_working_2-way'!$G275)</f>
        <v>1.8356807511737092</v>
      </c>
      <c r="F276" s="44">
        <f>IF(OR($A276="",$B276=""),"",'MPTO_working_2-way'!D275)</f>
        <v>2.2034055907479515</v>
      </c>
      <c r="G276" s="46">
        <f>IF(OR($A276="",$B276=""),"",'MPTO_working_2-way'!E275)</f>
        <v>1.8309750325976726</v>
      </c>
      <c r="H276" s="44">
        <f>IF(OR($A276="",$B276=""),"",'OddsRatio_working_2-way'!M275)</f>
        <v>2.2036269973367788</v>
      </c>
      <c r="I276" s="44">
        <f>IF(OR($A276="",$B276=""),"",'OddsRatio_working_2-way'!N275)</f>
        <v>1.8308221751528204</v>
      </c>
      <c r="J276" s="44">
        <f>IF('Log_working_2-way'!$D275="","",A276^('Log_working_2-way'!$D275))</f>
        <v>2.2067247005110642</v>
      </c>
      <c r="K276" s="46">
        <f>IF('Log_working_2-way'!$D275="","",B276^('Log_working_2-way'!$D275))</f>
        <v>1.8286894264917752</v>
      </c>
      <c r="L276" s="53">
        <f t="shared" si="44"/>
        <v>0.45524296675191805</v>
      </c>
      <c r="M276" s="53">
        <f t="shared" si="45"/>
        <v>0.54475703324808178</v>
      </c>
      <c r="N276" s="54">
        <v>373</v>
      </c>
      <c r="O276" s="54">
        <f t="shared" si="46"/>
        <v>197.88262910798122</v>
      </c>
      <c r="P276" s="54">
        <f t="shared" si="47"/>
        <v>163.44943820224722</v>
      </c>
      <c r="Q276" s="54">
        <f t="shared" si="48"/>
        <v>209.55056179775283</v>
      </c>
      <c r="R276" s="54">
        <f t="shared" si="49"/>
        <v>175.11737089201878</v>
      </c>
      <c r="S276" s="55">
        <f t="shared" si="50"/>
        <v>-11.667932689771618</v>
      </c>
      <c r="T276" s="55">
        <f t="shared" si="51"/>
        <v>-11.667932689771561</v>
      </c>
      <c r="U276" t="s">
        <v>505</v>
      </c>
      <c r="V276" t="s">
        <v>506</v>
      </c>
      <c r="W276" t="s">
        <v>449</v>
      </c>
      <c r="X276" s="38">
        <v>44258</v>
      </c>
      <c r="Y276" s="75" t="s">
        <v>482</v>
      </c>
    </row>
    <row r="277" spans="1:25" ht="15" x14ac:dyDescent="0.25">
      <c r="A277">
        <v>1.94</v>
      </c>
      <c r="B277">
        <v>1.94</v>
      </c>
      <c r="C277" s="43">
        <f t="shared" si="52"/>
        <v>3.0927835051546504E-2</v>
      </c>
      <c r="D277" s="44">
        <f>IF(OR($A277="",$B277=""),"",A277*'MPTO_working_2-way'!$G276)</f>
        <v>2</v>
      </c>
      <c r="E277" s="46">
        <f>IF(OR($A277="",$B277=""),"",B277*'MPTO_working_2-way'!$G276)</f>
        <v>2</v>
      </c>
      <c r="F277" s="44">
        <f>IF(OR($A277="",$B277=""),"",'MPTO_working_2-way'!D276)</f>
        <v>2.0000000000000004</v>
      </c>
      <c r="G277" s="46">
        <f>IF(OR($A277="",$B277=""),"",'MPTO_working_2-way'!E276)</f>
        <v>2.0000000000000004</v>
      </c>
      <c r="H277" s="44">
        <f>IF(OR($A277="",$B277=""),"",'OddsRatio_working_2-way'!M276)</f>
        <v>2.0000000000000004</v>
      </c>
      <c r="I277" s="44">
        <f>IF(OR($A277="",$B277=""),"",'OddsRatio_working_2-way'!N276)</f>
        <v>2.0000000000000004</v>
      </c>
      <c r="J277" s="44">
        <f>IF('Log_working_2-way'!$D276="","",A277^('Log_working_2-way'!$D276))</f>
        <v>1.9999999999999891</v>
      </c>
      <c r="K277" s="46">
        <f>IF('Log_working_2-way'!$D276="","",B277^('Log_working_2-way'!$D276))</f>
        <v>1.9999999999999891</v>
      </c>
      <c r="L277" s="53">
        <f t="shared" si="44"/>
        <v>0.5</v>
      </c>
      <c r="M277" s="53">
        <f t="shared" si="45"/>
        <v>0.5</v>
      </c>
      <c r="N277" s="54">
        <v>374</v>
      </c>
      <c r="O277" s="54">
        <f t="shared" si="46"/>
        <v>181.21649484536081</v>
      </c>
      <c r="P277" s="54">
        <f t="shared" si="47"/>
        <v>181.21649484536081</v>
      </c>
      <c r="Q277" s="54">
        <f t="shared" si="48"/>
        <v>192.78350515463919</v>
      </c>
      <c r="R277" s="54">
        <f t="shared" si="49"/>
        <v>192.78350515463919</v>
      </c>
      <c r="S277" s="55">
        <f t="shared" si="50"/>
        <v>-11.567010309278373</v>
      </c>
      <c r="T277" s="55">
        <f t="shared" si="51"/>
        <v>-11.567010309278373</v>
      </c>
      <c r="U277" t="s">
        <v>507</v>
      </c>
      <c r="V277" t="s">
        <v>508</v>
      </c>
      <c r="W277" t="s">
        <v>449</v>
      </c>
      <c r="X277" s="38">
        <v>44258</v>
      </c>
      <c r="Y277" s="75" t="s">
        <v>484</v>
      </c>
    </row>
    <row r="278" spans="1:25" ht="15" x14ac:dyDescent="0.25">
      <c r="A278">
        <v>2.2200000000000002</v>
      </c>
      <c r="B278">
        <v>1.71</v>
      </c>
      <c r="C278" s="43">
        <f t="shared" si="52"/>
        <v>3.5245772087877381E-2</v>
      </c>
      <c r="D278" s="44">
        <f>IF(OR($A278="",$B278=""),"",A278*'MPTO_working_2-way'!$G277)</f>
        <v>2.2982456140350882</v>
      </c>
      <c r="E278" s="46">
        <f>IF(OR($A278="",$B278=""),"",B278*'MPTO_working_2-way'!$G277)</f>
        <v>1.7702702702702702</v>
      </c>
      <c r="F278" s="44">
        <f>IF(OR($A278="",$B278=""),"",'MPTO_working_2-way'!D277)</f>
        <v>2.3103888990323171</v>
      </c>
      <c r="G278" s="46">
        <f>IF(OR($A278="",$B278=""),"",'MPTO_working_2-way'!E277)</f>
        <v>1.7631322279503969</v>
      </c>
      <c r="H278" s="44">
        <f>IF(OR($A278="",$B278=""),"",'OddsRatio_working_2-way'!M277)</f>
        <v>2.310843186332725</v>
      </c>
      <c r="I278" s="44">
        <f>IF(OR($A278="",$B278=""),"",'OddsRatio_working_2-way'!N277)</f>
        <v>1.7628677559805201</v>
      </c>
      <c r="J278" s="44">
        <f>IF('Log_working_2-way'!$D277="","",A278^('Log_working_2-way'!$D277))</f>
        <v>2.3164405926032319</v>
      </c>
      <c r="K278" s="46">
        <f>IF('Log_working_2-way'!$D277="","",B278^('Log_working_2-way'!$D277))</f>
        <v>1.7596240997267032</v>
      </c>
      <c r="L278" s="53">
        <f t="shared" si="44"/>
        <v>0.43511450381679379</v>
      </c>
      <c r="M278" s="53">
        <f t="shared" si="45"/>
        <v>0.56488549618320616</v>
      </c>
      <c r="N278" s="54">
        <v>375</v>
      </c>
      <c r="O278" s="54">
        <f t="shared" si="46"/>
        <v>206.08108108108112</v>
      </c>
      <c r="P278" s="54">
        <f t="shared" si="47"/>
        <v>155.7017543859649</v>
      </c>
      <c r="Q278" s="54">
        <f t="shared" si="48"/>
        <v>219.29824561403507</v>
      </c>
      <c r="R278" s="54">
        <f t="shared" si="49"/>
        <v>168.91891891891891</v>
      </c>
      <c r="S278" s="55">
        <f t="shared" si="50"/>
        <v>-13.217164532953944</v>
      </c>
      <c r="T278" s="55">
        <f t="shared" si="51"/>
        <v>-13.217164532954001</v>
      </c>
      <c r="U278" t="s">
        <v>432</v>
      </c>
      <c r="V278" t="s">
        <v>251</v>
      </c>
      <c r="W278" t="s">
        <v>442</v>
      </c>
      <c r="X278" s="38">
        <v>44258</v>
      </c>
      <c r="Y278" s="75" t="s">
        <v>481</v>
      </c>
    </row>
    <row r="279" spans="1:25" ht="15" x14ac:dyDescent="0.25">
      <c r="A279">
        <v>2.08</v>
      </c>
      <c r="B279">
        <v>1.81</v>
      </c>
      <c r="C279" s="43">
        <f t="shared" si="52"/>
        <v>3.3255418614534626E-2</v>
      </c>
      <c r="D279" s="44">
        <f>IF(OR($A279="",$B279=""),"",A279*'MPTO_working_2-way'!$G278)</f>
        <v>2.1491712707182322</v>
      </c>
      <c r="E279" s="46">
        <f>IF(OR($A279="",$B279=""),"",B279*'MPTO_working_2-way'!$G278)</f>
        <v>1.8701923076923077</v>
      </c>
      <c r="F279" s="44">
        <f>IF(OR($A279="",$B279=""),"",'MPTO_working_2-way'!D278)</f>
        <v>2.1545152798443401</v>
      </c>
      <c r="G279" s="46">
        <f>IF(OR($A279="",$B279=""),"",'MPTO_working_2-way'!E278)</f>
        <v>1.8661643699811639</v>
      </c>
      <c r="H279" s="44">
        <f>IF(OR($A279="",$B279=""),"",'OddsRatio_working_2-way'!M278)</f>
        <v>2.1547005383792519</v>
      </c>
      <c r="I279" s="44">
        <f>IF(OR($A279="",$B279=""),"",'OddsRatio_working_2-way'!N278)</f>
        <v>1.8660254037844384</v>
      </c>
      <c r="J279" s="44">
        <f>IF('Log_working_2-way'!$D278="","",A279^('Log_working_2-way'!$D278))</f>
        <v>2.1571440120474694</v>
      </c>
      <c r="K279" s="46">
        <f>IF('Log_working_2-way'!$D278="","",B279^('Log_working_2-way'!$D278))</f>
        <v>1.8641966683390954</v>
      </c>
      <c r="L279" s="53">
        <f t="shared" si="44"/>
        <v>0.46529562982005135</v>
      </c>
      <c r="M279" s="53">
        <f t="shared" si="45"/>
        <v>0.53470437017994854</v>
      </c>
      <c r="N279" s="54">
        <v>376</v>
      </c>
      <c r="O279" s="54">
        <f t="shared" si="46"/>
        <v>195.23076923076923</v>
      </c>
      <c r="P279" s="54">
        <f t="shared" si="47"/>
        <v>168.26519337016578</v>
      </c>
      <c r="Q279" s="54">
        <f t="shared" si="48"/>
        <v>207.73480662983425</v>
      </c>
      <c r="R279" s="54">
        <f t="shared" si="49"/>
        <v>180.76923076923075</v>
      </c>
      <c r="S279" s="55">
        <f t="shared" si="50"/>
        <v>-12.504037399065027</v>
      </c>
      <c r="T279" s="55">
        <f t="shared" si="51"/>
        <v>-12.50403739906497</v>
      </c>
      <c r="U279" t="s">
        <v>66</v>
      </c>
      <c r="V279" t="s">
        <v>169</v>
      </c>
      <c r="W279" t="s">
        <v>442</v>
      </c>
      <c r="X279" s="38">
        <v>44258</v>
      </c>
      <c r="Y279" s="76" t="s">
        <v>482</v>
      </c>
    </row>
    <row r="280" spans="1:25" ht="15" x14ac:dyDescent="0.25">
      <c r="A280">
        <v>2.2400000000000002</v>
      </c>
      <c r="B280">
        <v>1.69</v>
      </c>
      <c r="C280" s="43">
        <f t="shared" si="52"/>
        <v>3.8144547759932479E-2</v>
      </c>
      <c r="D280" s="44">
        <f>IF(OR($A280="",$B280=""),"",A280*'MPTO_working_2-way'!$G279)</f>
        <v>2.3254437869822491</v>
      </c>
      <c r="E280" s="46">
        <f>IF(OR($A280="",$B280=""),"",B280*'MPTO_working_2-way'!$G279)</f>
        <v>1.7544642857142858</v>
      </c>
      <c r="F280" s="44">
        <f>IF(OR($A280="",$B280=""),"",'MPTO_working_2-way'!D279)</f>
        <v>2.3399678575843743</v>
      </c>
      <c r="G280" s="46">
        <f>IF(OR($A280="",$B280=""),"",'MPTO_working_2-way'!E279)</f>
        <v>1.7462865578005351</v>
      </c>
      <c r="H280" s="44">
        <f>IF(OR($A280="",$B280=""),"",'OddsRatio_working_2-way'!M279)</f>
        <v>2.3405601251996737</v>
      </c>
      <c r="I280" s="44">
        <f>IF(OR($A280="",$B280=""),"",'OddsRatio_working_2-way'!N279)</f>
        <v>1.7459568438611086</v>
      </c>
      <c r="J280" s="44">
        <f>IF('Log_working_2-way'!$D279="","",A280^('Log_working_2-way'!$D279))</f>
        <v>2.347284961783934</v>
      </c>
      <c r="K280" s="46">
        <f>IF('Log_working_2-way'!$D279="","",B280^('Log_working_2-way'!$D279))</f>
        <v>1.7422334757420166</v>
      </c>
      <c r="L280" s="53">
        <f t="shared" si="44"/>
        <v>0.43002544529262077</v>
      </c>
      <c r="M280" s="53">
        <f t="shared" si="45"/>
        <v>0.56997455470737912</v>
      </c>
      <c r="N280" s="54">
        <v>377</v>
      </c>
      <c r="O280" s="54">
        <f t="shared" si="46"/>
        <v>208.69642857142861</v>
      </c>
      <c r="P280" s="54">
        <f t="shared" si="47"/>
        <v>153.92307692307693</v>
      </c>
      <c r="Q280" s="54">
        <f t="shared" si="48"/>
        <v>223.07692307692309</v>
      </c>
      <c r="R280" s="54">
        <f t="shared" si="49"/>
        <v>168.30357142857142</v>
      </c>
      <c r="S280" s="55">
        <f t="shared" si="50"/>
        <v>-14.380494505494482</v>
      </c>
      <c r="T280" s="55">
        <f t="shared" si="51"/>
        <v>-14.380494505494482</v>
      </c>
      <c r="U280" t="s">
        <v>124</v>
      </c>
      <c r="V280" t="s">
        <v>379</v>
      </c>
      <c r="W280" t="s">
        <v>442</v>
      </c>
      <c r="X280" s="38">
        <v>44258</v>
      </c>
      <c r="Y280" s="76" t="s">
        <v>482</v>
      </c>
    </row>
    <row r="281" spans="1:25" ht="15" x14ac:dyDescent="0.25">
      <c r="A281">
        <v>1.7</v>
      </c>
      <c r="B281">
        <v>2.21</v>
      </c>
      <c r="C281" s="43">
        <f t="shared" si="52"/>
        <v>4.0723981900452566E-2</v>
      </c>
      <c r="D281" s="44">
        <f>IF(OR($A281="",$B281=""),"",A281*'MPTO_working_2-way'!$G280)</f>
        <v>1.7692307692307694</v>
      </c>
      <c r="E281" s="46">
        <f>IF(OR($A281="",$B281=""),"",B281*'MPTO_working_2-way'!$G280)</f>
        <v>2.3000000000000003</v>
      </c>
      <c r="F281" s="44">
        <f>IF(OR($A281="",$B281=""),"",'MPTO_working_2-way'!D280)</f>
        <v>1.760956175298805</v>
      </c>
      <c r="G281" s="46">
        <f>IF(OR($A281="",$B281=""),"",'MPTO_working_2-way'!E280)</f>
        <v>2.3141361256544504</v>
      </c>
      <c r="H281" s="44">
        <f>IF(OR($A281="",$B281=""),"",'OddsRatio_working_2-way'!M280)</f>
        <v>1.7606000241218864</v>
      </c>
      <c r="I281" s="44">
        <f>IF(OR($A281="",$B281=""),"",'OddsRatio_working_2-way'!N280)</f>
        <v>2.3147514702678329</v>
      </c>
      <c r="J281" s="44">
        <f>IF('Log_working_2-way'!$D280="","",A281^('Log_working_2-way'!$D280))</f>
        <v>1.7568261065137158</v>
      </c>
      <c r="K281" s="46">
        <f>IF('Log_working_2-way'!$D280="","",B281^('Log_working_2-way'!$D280))</f>
        <v>2.3213074858188989</v>
      </c>
      <c r="L281" s="53">
        <f t="shared" si="44"/>
        <v>0.56521739130434778</v>
      </c>
      <c r="M281" s="53">
        <f t="shared" si="45"/>
        <v>0.43478260869565211</v>
      </c>
      <c r="N281" s="54">
        <v>378</v>
      </c>
      <c r="O281" s="54">
        <f t="shared" si="46"/>
        <v>155.64705882352942</v>
      </c>
      <c r="P281" s="54">
        <f t="shared" si="47"/>
        <v>206.95927601809956</v>
      </c>
      <c r="Q281" s="54">
        <f t="shared" si="48"/>
        <v>171.04072398190044</v>
      </c>
      <c r="R281" s="54">
        <f t="shared" si="49"/>
        <v>222.35294117647061</v>
      </c>
      <c r="S281" s="55">
        <f t="shared" si="50"/>
        <v>-15.393665158371022</v>
      </c>
      <c r="T281" s="55">
        <f t="shared" si="51"/>
        <v>-15.39366515837105</v>
      </c>
      <c r="U281" t="s">
        <v>131</v>
      </c>
      <c r="V281" t="s">
        <v>129</v>
      </c>
      <c r="W281" t="s">
        <v>442</v>
      </c>
      <c r="X281" s="38">
        <v>44258</v>
      </c>
      <c r="Y281" s="75" t="s">
        <v>483</v>
      </c>
    </row>
    <row r="282" spans="1:25" ht="15" x14ac:dyDescent="0.25">
      <c r="A282">
        <v>2.25</v>
      </c>
      <c r="B282">
        <v>1.68</v>
      </c>
      <c r="C282" s="43">
        <f t="shared" si="52"/>
        <v>3.9682539682539542E-2</v>
      </c>
      <c r="D282" s="44">
        <f>IF(OR($A282="",$B282=""),"",A282*'MPTO_working_2-way'!$G281)</f>
        <v>2.339285714285714</v>
      </c>
      <c r="E282" s="46">
        <f>IF(OR($A282="",$B282=""),"",B282*'MPTO_working_2-way'!$G281)</f>
        <v>1.7466666666666664</v>
      </c>
      <c r="F282" s="44">
        <f>IF(OR($A282="",$B282=""),"",'MPTO_working_2-way'!D281)</f>
        <v>2.3551401869158877</v>
      </c>
      <c r="G282" s="46">
        <f>IF(OR($A282="",$B282=""),"",'MPTO_working_2-way'!E281)</f>
        <v>1.7379310344827583</v>
      </c>
      <c r="H282" s="44">
        <f>IF(OR($A282="",$B282=""),"",'OddsRatio_working_2-way'!M281)</f>
        <v>2.3558153613666013</v>
      </c>
      <c r="I282" s="44">
        <f>IF(OR($A282="",$B282=""),"",'OddsRatio_working_2-way'!N281)</f>
        <v>1.7375635565834309</v>
      </c>
      <c r="J282" s="44">
        <f>IF('Log_working_2-way'!$D281="","",A282^('Log_working_2-way'!$D281))</f>
        <v>2.3631739395308338</v>
      </c>
      <c r="K282" s="46">
        <f>IF('Log_working_2-way'!$D281="","",B282^('Log_working_2-way'!$D281))</f>
        <v>1.733582099100242</v>
      </c>
      <c r="L282" s="53">
        <f t="shared" si="44"/>
        <v>0.4274809160305344</v>
      </c>
      <c r="M282" s="53">
        <f t="shared" si="45"/>
        <v>0.57251908396946571</v>
      </c>
      <c r="N282" s="54">
        <v>379</v>
      </c>
      <c r="O282" s="54">
        <f t="shared" si="46"/>
        <v>210.55555555555554</v>
      </c>
      <c r="P282" s="54">
        <f t="shared" si="47"/>
        <v>153.40476190476193</v>
      </c>
      <c r="Q282" s="54">
        <f t="shared" si="48"/>
        <v>225.5952380952381</v>
      </c>
      <c r="R282" s="54">
        <f t="shared" si="49"/>
        <v>168.44444444444443</v>
      </c>
      <c r="S282" s="55">
        <f t="shared" si="50"/>
        <v>-15.039682539682559</v>
      </c>
      <c r="T282" s="55">
        <f t="shared" si="51"/>
        <v>-15.039682539682502</v>
      </c>
      <c r="U282" t="s">
        <v>165</v>
      </c>
      <c r="V282" t="s">
        <v>164</v>
      </c>
      <c r="W282" t="s">
        <v>442</v>
      </c>
      <c r="X282" s="38">
        <v>44258</v>
      </c>
      <c r="Y282" s="75" t="s">
        <v>483</v>
      </c>
    </row>
    <row r="283" spans="1:25" ht="15" x14ac:dyDescent="0.25">
      <c r="A283">
        <v>2.0499999999999998</v>
      </c>
      <c r="B283">
        <v>1.86</v>
      </c>
      <c r="C283" s="43">
        <f t="shared" si="52"/>
        <v>2.5439286650930981E-2</v>
      </c>
      <c r="D283" s="44">
        <f>IF(OR($A283="",$B283=""),"",A283*'MPTO_working_2-way'!$G282)</f>
        <v>2.1021505376344085</v>
      </c>
      <c r="E283" s="46">
        <f>IF(OR($A283="",$B283=""),"",B283*'MPTO_working_2-way'!$G282)</f>
        <v>1.9073170731707316</v>
      </c>
      <c r="F283" s="44">
        <f>IF(OR($A283="",$B283=""),"",'MPTO_working_2-way'!D282)</f>
        <v>2.1048854540436102</v>
      </c>
      <c r="G283" s="46">
        <f>IF(OR($A283="",$B283=""),"",'MPTO_working_2-way'!E282)</f>
        <v>1.905071196602548</v>
      </c>
      <c r="H283" s="44">
        <f>IF(OR($A283="",$B283=""),"",'OddsRatio_working_2-way'!M282)</f>
        <v>2.1049571179725204</v>
      </c>
      <c r="I283" s="44">
        <f>IF(OR($A283="",$B283=""),"",'OddsRatio_working_2-way'!N282)</f>
        <v>1.9050124966251125</v>
      </c>
      <c r="J283" s="44">
        <f>IF('Log_working_2-way'!$D282="","",A283^('Log_working_2-way'!$D282))</f>
        <v>2.1061965618695773</v>
      </c>
      <c r="K283" s="46">
        <f>IF('Log_working_2-way'!$D282="","",B283^('Log_working_2-way'!$D282))</f>
        <v>1.9039984704977753</v>
      </c>
      <c r="L283" s="53">
        <f t="shared" si="44"/>
        <v>0.47570332480818417</v>
      </c>
      <c r="M283" s="53">
        <f t="shared" si="45"/>
        <v>0.52429667519181589</v>
      </c>
      <c r="N283" s="54">
        <v>380</v>
      </c>
      <c r="O283" s="54">
        <f t="shared" si="46"/>
        <v>194.63414634146338</v>
      </c>
      <c r="P283" s="54">
        <f t="shared" si="47"/>
        <v>175.69892473118281</v>
      </c>
      <c r="Q283" s="54">
        <f t="shared" si="48"/>
        <v>204.30107526881719</v>
      </c>
      <c r="R283" s="54">
        <f t="shared" si="49"/>
        <v>185.36585365853659</v>
      </c>
      <c r="S283" s="55">
        <f t="shared" si="50"/>
        <v>-9.6669289273538084</v>
      </c>
      <c r="T283" s="55">
        <f t="shared" si="51"/>
        <v>-9.66692892735378</v>
      </c>
      <c r="U283" t="s">
        <v>41</v>
      </c>
      <c r="V283" t="s">
        <v>133</v>
      </c>
      <c r="W283" t="s">
        <v>443</v>
      </c>
      <c r="X283" s="38">
        <v>44289</v>
      </c>
      <c r="Y283" s="75" t="s">
        <v>484</v>
      </c>
    </row>
    <row r="284" spans="1:25" ht="15" x14ac:dyDescent="0.25">
      <c r="A284">
        <v>2.0099999999999998</v>
      </c>
      <c r="B284">
        <v>1.9</v>
      </c>
      <c r="C284" s="43">
        <f t="shared" si="52"/>
        <v>2.3828227284629522E-2</v>
      </c>
      <c r="D284" s="44">
        <f>IF(OR($A284="",$B284=""),"",A284*'MPTO_working_2-way'!$G283)</f>
        <v>2.0578947368421052</v>
      </c>
      <c r="E284" s="46">
        <f>IF(OR($A284="",$B284=""),"",B284*'MPTO_working_2-way'!$G283)</f>
        <v>1.9452736318407959</v>
      </c>
      <c r="F284" s="44">
        <f>IF(OR($A284="",$B284=""),"",'MPTO_working_2-way'!D283)</f>
        <v>2.05931517929361</v>
      </c>
      <c r="G284" s="46">
        <f>IF(OR($A284="",$B284=""),"",'MPTO_working_2-way'!E283)</f>
        <v>1.9440061084245355</v>
      </c>
      <c r="H284" s="44">
        <f>IF(OR($A284="",$B284=""),"",'OddsRatio_working_2-way'!M283)</f>
        <v>2.0593499054713802</v>
      </c>
      <c r="I284" s="44">
        <f>IF(OR($A284="",$B284=""),"",'OddsRatio_working_2-way'!N283)</f>
        <v>1.9439751632913294</v>
      </c>
      <c r="J284" s="44">
        <f>IF('Log_working_2-way'!$D283="","",A284^('Log_working_2-way'!$D283))</f>
        <v>2.0599919987911819</v>
      </c>
      <c r="K284" s="46">
        <f>IF('Log_working_2-way'!$D283="","",B284^('Log_working_2-way'!$D283))</f>
        <v>1.9434033475162076</v>
      </c>
      <c r="L284" s="53">
        <f t="shared" si="44"/>
        <v>0.48593350383631717</v>
      </c>
      <c r="M284" s="53">
        <f t="shared" si="45"/>
        <v>0.51406649616368294</v>
      </c>
      <c r="N284" s="54">
        <v>381</v>
      </c>
      <c r="O284" s="54">
        <f t="shared" si="46"/>
        <v>191.44776119402985</v>
      </c>
      <c r="P284" s="54">
        <f t="shared" si="47"/>
        <v>180.4736842105263</v>
      </c>
      <c r="Q284" s="54">
        <f t="shared" si="48"/>
        <v>200.52631578947367</v>
      </c>
      <c r="R284" s="54">
        <f t="shared" si="49"/>
        <v>189.55223880597018</v>
      </c>
      <c r="S284" s="55">
        <f t="shared" si="50"/>
        <v>-9.0785545954438192</v>
      </c>
      <c r="T284" s="55">
        <f t="shared" si="51"/>
        <v>-9.078554595443876</v>
      </c>
      <c r="U284" t="s">
        <v>78</v>
      </c>
      <c r="V284" t="s">
        <v>134</v>
      </c>
      <c r="W284" t="s">
        <v>443</v>
      </c>
      <c r="X284" s="38">
        <v>44289</v>
      </c>
      <c r="Y284" s="75" t="s">
        <v>484</v>
      </c>
    </row>
    <row r="285" spans="1:25" ht="15" x14ac:dyDescent="0.25">
      <c r="A285">
        <v>1.83</v>
      </c>
      <c r="B285">
        <v>2.0699999999999998</v>
      </c>
      <c r="C285" s="43">
        <f t="shared" si="52"/>
        <v>2.9539874871307603E-2</v>
      </c>
      <c r="D285" s="44">
        <f>IF(OR($A285="",$B285=""),"",A285*'MPTO_working_2-way'!$G284)</f>
        <v>1.8840579710144929</v>
      </c>
      <c r="E285" s="46">
        <f>IF(OR($A285="",$B285=""),"",B285*'MPTO_working_2-way'!$G284)</f>
        <v>2.1311475409836067</v>
      </c>
      <c r="F285" s="44">
        <f>IF(OR($A285="",$B285=""),"",'MPTO_working_2-way'!D284)</f>
        <v>1.8808371192373576</v>
      </c>
      <c r="G285" s="46">
        <f>IF(OR($A285="",$B285=""),"",'MPTO_working_2-way'!E284)</f>
        <v>2.1352836729517204</v>
      </c>
      <c r="H285" s="44">
        <f>IF(OR($A285="",$B285=""),"",'OddsRatio_working_2-way'!M284)</f>
        <v>1.8807388571985679</v>
      </c>
      <c r="I285" s="44">
        <f>IF(OR($A285="",$B285=""),"",'OddsRatio_working_2-way'!N284)</f>
        <v>2.1354103339788768</v>
      </c>
      <c r="J285" s="44">
        <f>IF('Log_working_2-way'!$D284="","",A285^('Log_working_2-way'!$D284))</f>
        <v>1.8792804075818812</v>
      </c>
      <c r="K285" s="46">
        <f>IF('Log_working_2-way'!$D284="","",B285^('Log_working_2-way'!$D284))</f>
        <v>2.137293622577233</v>
      </c>
      <c r="L285" s="53">
        <f t="shared" si="44"/>
        <v>0.53076923076923077</v>
      </c>
      <c r="M285" s="53">
        <f t="shared" si="45"/>
        <v>0.46923076923076917</v>
      </c>
      <c r="N285" s="54">
        <v>382</v>
      </c>
      <c r="O285" s="54">
        <f t="shared" si="46"/>
        <v>173.2568306010929</v>
      </c>
      <c r="P285" s="54">
        <f t="shared" si="47"/>
        <v>197.45893719806759</v>
      </c>
      <c r="Q285" s="54">
        <f t="shared" si="48"/>
        <v>184.54106280193238</v>
      </c>
      <c r="R285" s="54">
        <f t="shared" si="49"/>
        <v>208.74316939890707</v>
      </c>
      <c r="S285" s="55">
        <f t="shared" si="50"/>
        <v>-11.284232200839483</v>
      </c>
      <c r="T285" s="55">
        <f t="shared" si="51"/>
        <v>-11.284232200839483</v>
      </c>
      <c r="U285" t="s">
        <v>75</v>
      </c>
      <c r="V285" t="s">
        <v>35</v>
      </c>
      <c r="W285" t="s">
        <v>443</v>
      </c>
      <c r="X285" s="38">
        <v>44289</v>
      </c>
      <c r="Y285" s="75" t="s">
        <v>484</v>
      </c>
    </row>
    <row r="286" spans="1:25" ht="15" x14ac:dyDescent="0.25">
      <c r="A286">
        <v>1.52</v>
      </c>
      <c r="B286">
        <v>2.67</v>
      </c>
      <c r="C286" s="43">
        <f t="shared" si="52"/>
        <v>3.2426572048097846E-2</v>
      </c>
      <c r="D286" s="44">
        <f>IF(OR($A286="",$B286=""),"",A286*'MPTO_working_2-way'!$G285)</f>
        <v>1.5692883895131087</v>
      </c>
      <c r="E286" s="46">
        <f>IF(OR($A286="",$B286=""),"",B286*'MPTO_working_2-way'!$G285)</f>
        <v>2.7565789473684212</v>
      </c>
      <c r="F286" s="44">
        <f>IF(OR($A286="",$B286=""),"",'MPTO_working_2-way'!D285)</f>
        <v>1.5584056524076493</v>
      </c>
      <c r="G286" s="46">
        <f>IF(OR($A286="",$B286=""),"",'MPTO_working_2-way'!E285)</f>
        <v>2.7908128180442859</v>
      </c>
      <c r="H286" s="44">
        <f>IF(OR($A286="",$B286=""),"",'OddsRatio_working_2-way'!M285)</f>
        <v>1.5580118686094249</v>
      </c>
      <c r="I286" s="44">
        <f>IF(OR($A286="",$B286=""),"",'OddsRatio_working_2-way'!N285)</f>
        <v>2.7920765780341146</v>
      </c>
      <c r="J286" s="44">
        <f>IF('Log_working_2-way'!$D285="","",A286^('Log_working_2-way'!$D285))</f>
        <v>1.5530488105310012</v>
      </c>
      <c r="K286" s="46">
        <f>IF('Log_working_2-way'!$D285="","",B286^('Log_working_2-way'!$D285))</f>
        <v>2.808158666935292</v>
      </c>
      <c r="L286" s="53">
        <f t="shared" si="44"/>
        <v>0.63723150357995229</v>
      </c>
      <c r="M286" s="53">
        <f t="shared" si="45"/>
        <v>0.36276849642004771</v>
      </c>
      <c r="N286" s="54">
        <v>383</v>
      </c>
      <c r="O286" s="54">
        <f t="shared" si="46"/>
        <v>131.02631578947367</v>
      </c>
      <c r="P286" s="54">
        <f t="shared" si="47"/>
        <v>239.55430711610489</v>
      </c>
      <c r="Q286" s="54">
        <f t="shared" si="48"/>
        <v>143.44569288389513</v>
      </c>
      <c r="R286" s="54">
        <f t="shared" si="49"/>
        <v>251.97368421052633</v>
      </c>
      <c r="S286" s="55">
        <f t="shared" si="50"/>
        <v>-12.419377094421463</v>
      </c>
      <c r="T286" s="55">
        <f t="shared" si="51"/>
        <v>-12.419377094421435</v>
      </c>
      <c r="U286" t="s">
        <v>103</v>
      </c>
      <c r="V286" t="s">
        <v>143</v>
      </c>
      <c r="W286" t="s">
        <v>441</v>
      </c>
      <c r="X286" s="38">
        <v>44289</v>
      </c>
      <c r="Y286" s="75" t="s">
        <v>480</v>
      </c>
    </row>
    <row r="287" spans="1:25" ht="15" x14ac:dyDescent="0.25">
      <c r="A287">
        <v>1.76</v>
      </c>
      <c r="B287">
        <v>2.12</v>
      </c>
      <c r="C287" s="43">
        <f t="shared" si="52"/>
        <v>3.9879931389365408E-2</v>
      </c>
      <c r="D287" s="44">
        <f>IF(OR($A287="",$B287=""),"",A287*'MPTO_working_2-way'!$G286)</f>
        <v>1.8301886792452831</v>
      </c>
      <c r="E287" s="46">
        <f>IF(OR($A287="",$B287=""),"",B287*'MPTO_working_2-way'!$G286)</f>
        <v>2.2045454545454546</v>
      </c>
      <c r="F287" s="44">
        <f>IF(OR($A287="",$B287=""),"",'MPTO_working_2-way'!D286)</f>
        <v>1.8240125146656239</v>
      </c>
      <c r="G287" s="46">
        <f>IF(OR($A287="",$B287=""),"",'MPTO_working_2-way'!E286)</f>
        <v>2.213573801613669</v>
      </c>
      <c r="H287" s="44">
        <f>IF(OR($A287="",$B287=""),"",'OddsRatio_working_2-way'!M286)</f>
        <v>1.8237544710479137</v>
      </c>
      <c r="I287" s="44">
        <f>IF(OR($A287="",$B287=""),"",'OddsRatio_working_2-way'!N286)</f>
        <v>2.2139539573337679</v>
      </c>
      <c r="J287" s="44">
        <f>IF('Log_working_2-way'!$D286="","",A287^('Log_working_2-way'!$D286))</f>
        <v>1.8209380433579214</v>
      </c>
      <c r="K287" s="46">
        <f>IF('Log_working_2-way'!$D286="","",B287^('Log_working_2-way'!$D286))</f>
        <v>2.2181187217362539</v>
      </c>
      <c r="L287" s="53">
        <f t="shared" si="44"/>
        <v>0.54639175257731953</v>
      </c>
      <c r="M287" s="53">
        <f t="shared" si="45"/>
        <v>0.45360824742268041</v>
      </c>
      <c r="N287" s="54">
        <v>384</v>
      </c>
      <c r="O287" s="54">
        <f t="shared" si="46"/>
        <v>165.81818181818184</v>
      </c>
      <c r="P287" s="54">
        <f t="shared" si="47"/>
        <v>202.8679245283019</v>
      </c>
      <c r="Q287" s="54">
        <f t="shared" si="48"/>
        <v>181.1320754716981</v>
      </c>
      <c r="R287" s="54">
        <f t="shared" si="49"/>
        <v>218.18181818181819</v>
      </c>
      <c r="S287" s="55">
        <f t="shared" si="50"/>
        <v>-15.31389365351626</v>
      </c>
      <c r="T287" s="55">
        <f t="shared" si="51"/>
        <v>-15.313893653516288</v>
      </c>
      <c r="U287" t="s">
        <v>128</v>
      </c>
      <c r="V287" t="s">
        <v>130</v>
      </c>
      <c r="W287" t="s">
        <v>442</v>
      </c>
      <c r="X287" s="38">
        <v>44289</v>
      </c>
      <c r="Y287" s="75" t="s">
        <v>482</v>
      </c>
    </row>
    <row r="288" spans="1:25" ht="15" x14ac:dyDescent="0.25">
      <c r="A288">
        <v>1.78</v>
      </c>
      <c r="B288">
        <v>2.1</v>
      </c>
      <c r="C288" s="43">
        <f t="shared" si="52"/>
        <v>3.7988228999465079E-2</v>
      </c>
      <c r="D288" s="44">
        <f>IF(OR($A288="",$B288=""),"",A288*'MPTO_working_2-way'!$G287)</f>
        <v>1.8476190476190479</v>
      </c>
      <c r="E288" s="46">
        <f>IF(OR($A288="",$B288=""),"",B288*'MPTO_working_2-way'!$G287)</f>
        <v>2.1797752808988768</v>
      </c>
      <c r="F288" s="44">
        <f>IF(OR($A288="",$B288=""),"",'MPTO_working_2-way'!D287)</f>
        <v>1.8422868408082802</v>
      </c>
      <c r="G288" s="46">
        <f>IF(OR($A288="",$B288=""),"",'MPTO_working_2-way'!E287)</f>
        <v>2.1872440023405506</v>
      </c>
      <c r="H288" s="44">
        <f>IF(OR($A288="",$B288=""),"",'OddsRatio_working_2-way'!M287)</f>
        <v>1.8420753583206844</v>
      </c>
      <c r="I288" s="44">
        <f>IF(OR($A288="",$B288=""),"",'OddsRatio_working_2-way'!N287)</f>
        <v>2.1875421719907089</v>
      </c>
      <c r="J288" s="44">
        <f>IF('Log_working_2-way'!$D287="","",A288^('Log_working_2-way'!$D287))</f>
        <v>1.8396466235294411</v>
      </c>
      <c r="K288" s="46">
        <f>IF('Log_working_2-way'!$D287="","",B288^('Log_working_2-way'!$D287))</f>
        <v>2.1909772182449698</v>
      </c>
      <c r="L288" s="53">
        <f t="shared" si="44"/>
        <v>0.54123711340206171</v>
      </c>
      <c r="M288" s="53">
        <f t="shared" si="45"/>
        <v>0.45876288659793807</v>
      </c>
      <c r="N288" s="54">
        <v>385</v>
      </c>
      <c r="O288" s="54">
        <f t="shared" si="46"/>
        <v>168.70786516853931</v>
      </c>
      <c r="P288" s="54">
        <f t="shared" si="47"/>
        <v>201.66666666666666</v>
      </c>
      <c r="Q288" s="54">
        <f t="shared" si="48"/>
        <v>183.33333333333331</v>
      </c>
      <c r="R288" s="54">
        <f t="shared" si="49"/>
        <v>216.29213483146069</v>
      </c>
      <c r="S288" s="55">
        <f t="shared" si="50"/>
        <v>-14.625468164794</v>
      </c>
      <c r="T288" s="55">
        <f t="shared" si="51"/>
        <v>-14.625468164794029</v>
      </c>
      <c r="U288" t="s">
        <v>167</v>
      </c>
      <c r="V288" t="s">
        <v>126</v>
      </c>
      <c r="W288" t="s">
        <v>442</v>
      </c>
      <c r="X288" s="38">
        <v>44289</v>
      </c>
      <c r="Y288" s="75" t="s">
        <v>480</v>
      </c>
    </row>
    <row r="289" spans="1:25" s="28" customFormat="1" ht="15" x14ac:dyDescent="0.25">
      <c r="A289" s="23">
        <v>1.78</v>
      </c>
      <c r="B289" s="23">
        <v>2.12</v>
      </c>
      <c r="C289" s="24">
        <f t="shared" si="52"/>
        <v>3.3495866016535869E-2</v>
      </c>
      <c r="D289" s="25">
        <f>IF(OR($A289="",$B289=""),"",A289*'MPTO_working_2-way'!$G288)</f>
        <v>1.8396226415094339</v>
      </c>
      <c r="E289" s="27">
        <f>IF(OR($A289="",$B289=""),"",B289*'MPTO_working_2-way'!$G288)</f>
        <v>2.191011235955056</v>
      </c>
      <c r="F289" s="25">
        <f>IF(OR($A289="",$B289=""),"",'MPTO_working_2-way'!D288)</f>
        <v>1.8346946713341112</v>
      </c>
      <c r="G289" s="27">
        <f>IF(OR($A289="",$B289=""),"",'MPTO_working_2-way'!E288)</f>
        <v>2.1980428704566637</v>
      </c>
      <c r="H289" s="25">
        <f>IF(OR($A289="",$B289=""),"",'OddsRatio_working_2-way'!M288)</f>
        <v>1.83452296039628</v>
      </c>
      <c r="I289" s="25">
        <f>IF(OR($A289="",$B289=""),"",'OddsRatio_working_2-way'!N288)</f>
        <v>2.1982893790305562</v>
      </c>
      <c r="J289" s="25">
        <f>IF('Log_working_2-way'!$D288="","",A289^('Log_working_2-way'!$D288))</f>
        <v>1.8322858584832242</v>
      </c>
      <c r="K289" s="27">
        <f>IF('Log_working_2-way'!$D288="","",B289^('Log_working_2-way'!$D288))</f>
        <v>2.2015102621380289</v>
      </c>
      <c r="L289" s="80">
        <f t="shared" si="44"/>
        <v>0.54358974358974366</v>
      </c>
      <c r="M289" s="80">
        <f t="shared" si="45"/>
        <v>0.45641025641025645</v>
      </c>
      <c r="N289" s="81">
        <v>386</v>
      </c>
      <c r="O289" s="81">
        <f t="shared" si="46"/>
        <v>169.14606741573039</v>
      </c>
      <c r="P289" s="81">
        <f t="shared" si="47"/>
        <v>203.9245283018868</v>
      </c>
      <c r="Q289" s="81">
        <f t="shared" si="48"/>
        <v>182.07547169811318</v>
      </c>
      <c r="R289" s="81">
        <f t="shared" si="49"/>
        <v>216.85393258426967</v>
      </c>
      <c r="S289" s="82">
        <f t="shared" si="50"/>
        <v>-12.929404282382791</v>
      </c>
      <c r="T289" s="82">
        <f t="shared" si="51"/>
        <v>-12.929404282382876</v>
      </c>
      <c r="U289" s="23" t="s">
        <v>65</v>
      </c>
      <c r="V289" s="23" t="s">
        <v>127</v>
      </c>
      <c r="W289" s="23" t="s">
        <v>442</v>
      </c>
      <c r="X289" s="83">
        <v>44289</v>
      </c>
      <c r="Y289" s="79" t="s">
        <v>482</v>
      </c>
    </row>
    <row r="290" spans="1:25" ht="15" x14ac:dyDescent="0.25">
      <c r="A290">
        <v>2.04</v>
      </c>
      <c r="B290">
        <v>1.84</v>
      </c>
      <c r="C290" s="43">
        <f t="shared" si="52"/>
        <v>3.3674339300937772E-2</v>
      </c>
      <c r="D290" s="44">
        <f>IF(OR($A290="",$B290=""),"",A290*'MPTO_working_2-way'!$G289)</f>
        <v>2.1086956521739131</v>
      </c>
      <c r="E290" s="46">
        <f>IF(OR($A290="",$B290=""),"",B290*'MPTO_working_2-way'!$G289)</f>
        <v>1.9019607843137256</v>
      </c>
      <c r="F290" s="44">
        <f>IF(OR($A290="",$B290=""),"",'MPTO_working_2-way'!D289)</f>
        <v>2.1125619090499774</v>
      </c>
      <c r="G290" s="46">
        <f>IF(OR($A290="",$B290=""),"",'MPTO_working_2-way'!E289)</f>
        <v>1.8988263860785108</v>
      </c>
      <c r="H290" s="44">
        <f>IF(OR($A290="",$B290=""),"",'OddsRatio_working_2-way'!M289)</f>
        <v>2.1126972805283741</v>
      </c>
      <c r="I290" s="44">
        <f>IF(OR($A290="",$B290=""),"",'OddsRatio_working_2-way'!N289)</f>
        <v>1.8987170342729172</v>
      </c>
      <c r="J290" s="44">
        <f>IF('Log_working_2-way'!$D289="","",A290^('Log_working_2-way'!$D289))</f>
        <v>2.1144632865880677</v>
      </c>
      <c r="K290" s="46">
        <f>IF('Log_working_2-way'!$D289="","",B290^('Log_working_2-way'!$D289))</f>
        <v>1.8972929050551837</v>
      </c>
      <c r="L290" s="53">
        <f t="shared" ref="L290:L353" si="53">(1/D290)</f>
        <v>0.47422680412371132</v>
      </c>
      <c r="M290" s="53">
        <f t="shared" ref="M290:M353" si="54">(1/E290)</f>
        <v>0.52577319587628868</v>
      </c>
      <c r="N290" s="54">
        <v>387</v>
      </c>
      <c r="O290" s="54">
        <f t="shared" ref="O290:O353" si="55">(1/A290)*((N290*A290)-N290)</f>
        <v>197.29411764705881</v>
      </c>
      <c r="P290" s="54">
        <f t="shared" ref="P290:P353" si="56">(1/B290)*((N290*B290)-N290)</f>
        <v>176.67391304347828</v>
      </c>
      <c r="Q290" s="54">
        <f t="shared" ref="Q290:Q353" si="57">(1/B290)*N290</f>
        <v>210.32608695652172</v>
      </c>
      <c r="R290" s="54">
        <f t="shared" ref="R290:R353" si="58">(1/A290)*N290</f>
        <v>189.70588235294116</v>
      </c>
      <c r="S290" s="55">
        <f t="shared" ref="S290:S353" si="59">O290-Q290</f>
        <v>-13.031969309462909</v>
      </c>
      <c r="T290" s="55">
        <f t="shared" ref="T290:T353" si="60">P290-R290</f>
        <v>-13.03196930946288</v>
      </c>
      <c r="U290" t="s">
        <v>259</v>
      </c>
      <c r="V290" t="s">
        <v>386</v>
      </c>
      <c r="W290" t="s">
        <v>438</v>
      </c>
      <c r="X290" s="38">
        <v>44319</v>
      </c>
      <c r="Y290" s="75" t="s">
        <v>485</v>
      </c>
    </row>
    <row r="291" spans="1:25" ht="15" x14ac:dyDescent="0.25">
      <c r="A291">
        <v>2.0099999999999998</v>
      </c>
      <c r="B291">
        <v>1.89</v>
      </c>
      <c r="C291" s="43">
        <f t="shared" si="52"/>
        <v>2.6612966911474523E-2</v>
      </c>
      <c r="D291" s="44">
        <f>IF(OR($A291="",$B291=""),"",A291*'MPTO_working_2-way'!$G290)</f>
        <v>2.0634920634920637</v>
      </c>
      <c r="E291" s="46">
        <f>IF(OR($A291="",$B291=""),"",B291*'MPTO_working_2-way'!$G290)</f>
        <v>1.9402985074626868</v>
      </c>
      <c r="F291" s="44">
        <f>IF(OR($A291="",$B291=""),"",'MPTO_working_2-way'!D290)</f>
        <v>2.065236891462122</v>
      </c>
      <c r="G291" s="46">
        <f>IF(OR($A291="",$B291=""),"",'MPTO_working_2-way'!E290)</f>
        <v>1.9387583250401901</v>
      </c>
      <c r="H291" s="44">
        <f>IF(OR($A291="",$B291=""),"",'OddsRatio_working_2-way'!M290)</f>
        <v>2.0652846852715743</v>
      </c>
      <c r="I291" s="44">
        <f>IF(OR($A291="",$B291=""),"",'OddsRatio_working_2-way'!N290)</f>
        <v>1.9387162078135651</v>
      </c>
      <c r="J291" s="44">
        <f>IF('Log_working_2-way'!$D290="","",A291^('Log_working_2-way'!$D290))</f>
        <v>2.0660754766713998</v>
      </c>
      <c r="K291" s="46">
        <f>IF('Log_working_2-way'!$D290="","",B291^('Log_working_2-way'!$D290))</f>
        <v>1.9380198887252209</v>
      </c>
      <c r="L291" s="53">
        <f t="shared" si="53"/>
        <v>0.48461538461538456</v>
      </c>
      <c r="M291" s="53">
        <f t="shared" si="54"/>
        <v>0.51538461538461533</v>
      </c>
      <c r="N291" s="54">
        <v>388</v>
      </c>
      <c r="O291" s="54">
        <f t="shared" si="55"/>
        <v>194.96517412935319</v>
      </c>
      <c r="P291" s="54">
        <f t="shared" si="56"/>
        <v>182.70899470899471</v>
      </c>
      <c r="Q291" s="54">
        <f t="shared" si="57"/>
        <v>205.29100529100532</v>
      </c>
      <c r="R291" s="54">
        <f t="shared" si="58"/>
        <v>193.03482587064678</v>
      </c>
      <c r="S291" s="55">
        <f t="shared" si="59"/>
        <v>-10.325831161652133</v>
      </c>
      <c r="T291" s="55">
        <f t="shared" si="60"/>
        <v>-10.325831161652076</v>
      </c>
      <c r="U291" t="s">
        <v>268</v>
      </c>
      <c r="V291" t="s">
        <v>241</v>
      </c>
      <c r="W291" t="s">
        <v>230</v>
      </c>
      <c r="X291" s="38">
        <v>44319</v>
      </c>
      <c r="Y291" s="75" t="s">
        <v>485</v>
      </c>
    </row>
    <row r="292" spans="1:25" ht="15" x14ac:dyDescent="0.25">
      <c r="A292">
        <v>1.67</v>
      </c>
      <c r="B292">
        <v>2.2999999999999998</v>
      </c>
      <c r="C292" s="43">
        <f t="shared" si="52"/>
        <v>3.3585003905233002E-2</v>
      </c>
      <c r="D292" s="44">
        <f>IF(OR($A292="",$B292=""),"",A292*'MPTO_working_2-way'!$G291)</f>
        <v>1.7260869565217389</v>
      </c>
      <c r="E292" s="46">
        <f>IF(OR($A292="",$B292=""),"",B292*'MPTO_working_2-way'!$G291)</f>
        <v>2.3772455089820359</v>
      </c>
      <c r="F292" s="44">
        <f>IF(OR($A292="",$B292=""),"",'MPTO_working_2-way'!D291)</f>
        <v>1.7181838514873629</v>
      </c>
      <c r="G292" s="46">
        <f>IF(OR($A292="",$B292=""),"",'MPTO_working_2-way'!E291)</f>
        <v>2.3924011211460603</v>
      </c>
      <c r="H292" s="44">
        <f>IF(OR($A292="",$B292=""),"",'OddsRatio_working_2-way'!M291)</f>
        <v>1.7179029289427752</v>
      </c>
      <c r="I292" s="44">
        <f>IF(OR($A292="",$B292=""),"",'OddsRatio_working_2-way'!N291)</f>
        <v>2.3929459815307572</v>
      </c>
      <c r="J292" s="44">
        <f>IF('Log_working_2-way'!$D291="","",A292^('Log_working_2-way'!$D291))</f>
        <v>1.7143143993241288</v>
      </c>
      <c r="K292" s="46">
        <f>IF('Log_working_2-way'!$D291="","",B292^('Log_working_2-way'!$D291))</f>
        <v>2.399943779582375</v>
      </c>
      <c r="L292" s="53">
        <f t="shared" si="53"/>
        <v>0.57934508816120911</v>
      </c>
      <c r="M292" s="53">
        <f t="shared" si="54"/>
        <v>0.42065491183879095</v>
      </c>
      <c r="N292" s="54">
        <v>389</v>
      </c>
      <c r="O292" s="54">
        <f t="shared" si="55"/>
        <v>156.06586826347308</v>
      </c>
      <c r="P292" s="54">
        <f t="shared" si="56"/>
        <v>219.86956521739128</v>
      </c>
      <c r="Q292" s="54">
        <f t="shared" si="57"/>
        <v>169.13043478260872</v>
      </c>
      <c r="R292" s="54">
        <f t="shared" si="58"/>
        <v>232.93413173652698</v>
      </c>
      <c r="S292" s="55">
        <f t="shared" si="59"/>
        <v>-13.064566519135639</v>
      </c>
      <c r="T292" s="55">
        <f t="shared" si="60"/>
        <v>-13.064566519135695</v>
      </c>
      <c r="U292" t="s">
        <v>272</v>
      </c>
      <c r="V292" t="s">
        <v>276</v>
      </c>
      <c r="W292" t="s">
        <v>231</v>
      </c>
      <c r="X292" s="38">
        <v>44319</v>
      </c>
      <c r="Y292" s="75" t="s">
        <v>510</v>
      </c>
    </row>
    <row r="293" spans="1:25" ht="15" x14ac:dyDescent="0.25">
      <c r="A293">
        <v>1.86</v>
      </c>
      <c r="B293">
        <v>2.0299999999999998</v>
      </c>
      <c r="C293" s="43">
        <f t="shared" si="52"/>
        <v>3.0245246040574214E-2</v>
      </c>
      <c r="D293" s="44">
        <f>IF(OR($A293="",$B293=""),"",A293*'MPTO_working_2-way'!$G292)</f>
        <v>1.9162561576354682</v>
      </c>
      <c r="E293" s="46">
        <f>IF(OR($A293="",$B293=""),"",B293*'MPTO_working_2-way'!$G292)</f>
        <v>2.0913978494623655</v>
      </c>
      <c r="F293" s="44">
        <f>IF(OR($A293="",$B293=""),"",'MPTO_working_2-way'!D292)</f>
        <v>1.9138324294186226</v>
      </c>
      <c r="G293" s="46">
        <f>IF(OR($A293="",$B293=""),"",'MPTO_working_2-way'!E292)</f>
        <v>2.0942925287037548</v>
      </c>
      <c r="H293" s="44">
        <f>IF(OR($A293="",$B293=""),"",'OddsRatio_working_2-way'!M292)</f>
        <v>1.9137567818137824</v>
      </c>
      <c r="I293" s="44">
        <f>IF(OR($A293="",$B293=""),"",'OddsRatio_working_2-way'!N292)</f>
        <v>2.0943831224048783</v>
      </c>
      <c r="J293" s="44">
        <f>IF('Log_working_2-way'!$D292="","",A293^('Log_working_2-way'!$D292))</f>
        <v>1.9126582447390832</v>
      </c>
      <c r="K293" s="46">
        <f>IF('Log_working_2-way'!$D292="","",B293^('Log_working_2-way'!$D292))</f>
        <v>2.0957003958101184</v>
      </c>
      <c r="L293" s="53">
        <f t="shared" si="53"/>
        <v>0.52185089974293053</v>
      </c>
      <c r="M293" s="53">
        <f t="shared" si="54"/>
        <v>0.47814910025706941</v>
      </c>
      <c r="N293" s="54">
        <v>390</v>
      </c>
      <c r="O293" s="54">
        <f t="shared" si="55"/>
        <v>180.32258064516134</v>
      </c>
      <c r="P293" s="54">
        <f t="shared" si="56"/>
        <v>197.88177339901478</v>
      </c>
      <c r="Q293" s="54">
        <f t="shared" si="57"/>
        <v>192.11822660098525</v>
      </c>
      <c r="R293" s="54">
        <f t="shared" si="58"/>
        <v>209.67741935483869</v>
      </c>
      <c r="S293" s="55">
        <f t="shared" si="59"/>
        <v>-11.795645955823915</v>
      </c>
      <c r="T293" s="55">
        <f t="shared" si="60"/>
        <v>-11.795645955823915</v>
      </c>
      <c r="U293" t="s">
        <v>243</v>
      </c>
      <c r="V293" t="s">
        <v>229</v>
      </c>
      <c r="W293" t="s">
        <v>231</v>
      </c>
      <c r="X293" s="38">
        <v>44319</v>
      </c>
      <c r="Y293" s="75" t="s">
        <v>480</v>
      </c>
    </row>
    <row r="294" spans="1:25" ht="15" x14ac:dyDescent="0.25">
      <c r="A294">
        <v>2.2200000000000002</v>
      </c>
      <c r="B294">
        <v>1.71</v>
      </c>
      <c r="C294" s="43">
        <f t="shared" si="52"/>
        <v>3.5245772087877381E-2</v>
      </c>
      <c r="D294" s="44">
        <f>IF(OR($A294="",$B294=""),"",A294*'MPTO_working_2-way'!$G293)</f>
        <v>2.2982456140350882</v>
      </c>
      <c r="E294" s="46">
        <f>IF(OR($A294="",$B294=""),"",B294*'MPTO_working_2-way'!$G293)</f>
        <v>1.7702702702702702</v>
      </c>
      <c r="F294" s="44">
        <f>IF(OR($A294="",$B294=""),"",'MPTO_working_2-way'!D293)</f>
        <v>2.3103888990323171</v>
      </c>
      <c r="G294" s="46">
        <f>IF(OR($A294="",$B294=""),"",'MPTO_working_2-way'!E293)</f>
        <v>1.7631322279503969</v>
      </c>
      <c r="H294" s="44">
        <f>IF(OR($A294="",$B294=""),"",'OddsRatio_working_2-way'!M293)</f>
        <v>2.310843186332725</v>
      </c>
      <c r="I294" s="44">
        <f>IF(OR($A294="",$B294=""),"",'OddsRatio_working_2-way'!N293)</f>
        <v>1.7628677559805201</v>
      </c>
      <c r="J294" s="44">
        <f>IF('Log_working_2-way'!$D293="","",A294^('Log_working_2-way'!$D293))</f>
        <v>2.3164405926032319</v>
      </c>
      <c r="K294" s="46">
        <f>IF('Log_working_2-way'!$D293="","",B294^('Log_working_2-way'!$D293))</f>
        <v>1.7596240997267032</v>
      </c>
      <c r="L294" s="53">
        <f t="shared" si="53"/>
        <v>0.43511450381679379</v>
      </c>
      <c r="M294" s="53">
        <f t="shared" si="54"/>
        <v>0.56488549618320616</v>
      </c>
      <c r="N294" s="54">
        <v>391</v>
      </c>
      <c r="O294" s="54">
        <f t="shared" si="55"/>
        <v>214.87387387387389</v>
      </c>
      <c r="P294" s="54">
        <f t="shared" si="56"/>
        <v>162.34502923976609</v>
      </c>
      <c r="Q294" s="54">
        <f t="shared" si="57"/>
        <v>228.65497076023391</v>
      </c>
      <c r="R294" s="54">
        <f t="shared" si="58"/>
        <v>176.12612612612611</v>
      </c>
      <c r="S294" s="55">
        <f t="shared" si="59"/>
        <v>-13.781096886360018</v>
      </c>
      <c r="T294" s="55">
        <f t="shared" si="60"/>
        <v>-13.781096886360018</v>
      </c>
      <c r="U294" t="s">
        <v>47</v>
      </c>
      <c r="V294" t="s">
        <v>48</v>
      </c>
      <c r="W294" t="s">
        <v>433</v>
      </c>
      <c r="X294" s="38">
        <v>44319</v>
      </c>
      <c r="Y294" s="75" t="s">
        <v>485</v>
      </c>
    </row>
    <row r="295" spans="1:25" ht="15" x14ac:dyDescent="0.25">
      <c r="A295">
        <v>2</v>
      </c>
      <c r="B295">
        <v>1.88</v>
      </c>
      <c r="C295" s="43">
        <f t="shared" si="52"/>
        <v>3.1914893617021267E-2</v>
      </c>
      <c r="D295" s="44">
        <f>IF(OR($A295="",$B295=""),"",A295*'MPTO_working_2-way'!$G294)</f>
        <v>2.0638297872340425</v>
      </c>
      <c r="E295" s="46">
        <f>IF(OR($A295="",$B295=""),"",B295*'MPTO_working_2-way'!$G294)</f>
        <v>1.94</v>
      </c>
      <c r="F295" s="44">
        <f>IF(OR($A295="",$B295=""),"",'MPTO_working_2-way'!D294)</f>
        <v>2.0659340659340657</v>
      </c>
      <c r="G295" s="46">
        <f>IF(OR($A295="",$B295=""),"",'MPTO_working_2-way'!E294)</f>
        <v>1.9381443298969072</v>
      </c>
      <c r="H295" s="44">
        <f>IF(OR($A295="",$B295=""),"",'OddsRatio_working_2-way'!M294)</f>
        <v>2.0660035817780522</v>
      </c>
      <c r="I295" s="44">
        <f>IF(OR($A295="",$B295=""),"",'OddsRatio_working_2-way'!N294)</f>
        <v>1.9380831519646857</v>
      </c>
      <c r="J295" s="44">
        <f>IF('Log_working_2-way'!$D294="","",A295^('Log_working_2-way'!$D294))</f>
        <v>2.0669618454035223</v>
      </c>
      <c r="K295" s="46">
        <f>IF('Log_working_2-way'!$D294="","",B295^('Log_working_2-way'!$D294))</f>
        <v>1.9372406373367297</v>
      </c>
      <c r="L295" s="53">
        <f t="shared" si="53"/>
        <v>0.4845360824742268</v>
      </c>
      <c r="M295" s="53">
        <f t="shared" si="54"/>
        <v>0.51546391752577325</v>
      </c>
      <c r="N295" s="54">
        <v>392</v>
      </c>
      <c r="O295" s="54">
        <f t="shared" si="55"/>
        <v>196</v>
      </c>
      <c r="P295" s="54">
        <f t="shared" si="56"/>
        <v>183.48936170212761</v>
      </c>
      <c r="Q295" s="54">
        <f t="shared" si="57"/>
        <v>208.51063829787233</v>
      </c>
      <c r="R295" s="54">
        <f t="shared" si="58"/>
        <v>196</v>
      </c>
      <c r="S295" s="55">
        <f t="shared" si="59"/>
        <v>-12.510638297872333</v>
      </c>
      <c r="T295" s="55">
        <f t="shared" si="60"/>
        <v>-12.51063829787239</v>
      </c>
      <c r="U295" t="s">
        <v>425</v>
      </c>
      <c r="V295" t="s">
        <v>429</v>
      </c>
      <c r="W295" t="s">
        <v>448</v>
      </c>
      <c r="X295" s="38">
        <v>44319</v>
      </c>
      <c r="Y295" s="75" t="s">
        <v>482</v>
      </c>
    </row>
    <row r="296" spans="1:25" ht="15" x14ac:dyDescent="0.25">
      <c r="A296">
        <v>2.37</v>
      </c>
      <c r="B296">
        <v>1.63</v>
      </c>
      <c r="C296" s="43">
        <f t="shared" si="52"/>
        <v>3.5437860785379582E-2</v>
      </c>
      <c r="D296" s="44">
        <f>IF(OR($A296="",$B296=""),"",A296*'MPTO_working_2-way'!$G295)</f>
        <v>2.4539877300613497</v>
      </c>
      <c r="E296" s="46">
        <f>IF(OR($A296="",$B296=""),"",B296*'MPTO_working_2-way'!$G295)</f>
        <v>1.6877637130801686</v>
      </c>
      <c r="F296" s="44">
        <f>IF(OR($A296="",$B296=""),"",'MPTO_working_2-way'!D295)</f>
        <v>2.4738881239793793</v>
      </c>
      <c r="G296" s="46">
        <f>IF(OR($A296="",$B296=""),"",'MPTO_working_2-way'!E295)</f>
        <v>1.6784775477395666</v>
      </c>
      <c r="H296" s="44">
        <f>IF(OR($A296="",$B296=""),"",'OddsRatio_working_2-way'!M295)</f>
        <v>2.4746535778287639</v>
      </c>
      <c r="I296" s="44">
        <f>IF(OR($A296="",$B296=""),"",'OddsRatio_working_2-way'!N295)</f>
        <v>1.6781253679066579</v>
      </c>
      <c r="J296" s="44">
        <f>IF('Log_working_2-way'!$D295="","",A296^('Log_working_2-way'!$D295))</f>
        <v>2.4838961866439853</v>
      </c>
      <c r="K296" s="46">
        <f>IF('Log_working_2-way'!$D295="","",B296^('Log_working_2-way'!$D295))</f>
        <v>1.6739015902867895</v>
      </c>
      <c r="L296" s="53">
        <f t="shared" si="53"/>
        <v>0.40749999999999997</v>
      </c>
      <c r="M296" s="53">
        <f t="shared" si="54"/>
        <v>0.59250000000000003</v>
      </c>
      <c r="N296" s="54">
        <v>393</v>
      </c>
      <c r="O296" s="54">
        <f t="shared" si="55"/>
        <v>227.17721518987344</v>
      </c>
      <c r="P296" s="54">
        <f t="shared" si="56"/>
        <v>151.89570552147234</v>
      </c>
      <c r="Q296" s="54">
        <f t="shared" si="57"/>
        <v>241.10429447852761</v>
      </c>
      <c r="R296" s="54">
        <f t="shared" si="58"/>
        <v>165.82278481012656</v>
      </c>
      <c r="S296" s="55">
        <f t="shared" si="59"/>
        <v>-13.92707928865417</v>
      </c>
      <c r="T296" s="55">
        <f t="shared" si="60"/>
        <v>-13.927079288654227</v>
      </c>
      <c r="U296" t="s">
        <v>174</v>
      </c>
      <c r="V296" t="s">
        <v>364</v>
      </c>
      <c r="W296" t="s">
        <v>435</v>
      </c>
      <c r="X296" s="38">
        <v>44319</v>
      </c>
      <c r="Y296" s="75" t="s">
        <v>483</v>
      </c>
    </row>
    <row r="297" spans="1:25" ht="15" x14ac:dyDescent="0.25">
      <c r="A297">
        <v>2.11</v>
      </c>
      <c r="B297">
        <v>1.79</v>
      </c>
      <c r="C297" s="43">
        <f t="shared" si="52"/>
        <v>3.2592867166194583E-2</v>
      </c>
      <c r="D297" s="44">
        <f>IF(OR($A297="",$B297=""),"",A297*'MPTO_working_2-way'!$G296)</f>
        <v>2.1787709497206706</v>
      </c>
      <c r="E297" s="46">
        <f>IF(OR($A297="",$B297=""),"",B297*'MPTO_working_2-way'!$G296)</f>
        <v>1.8483412322274884</v>
      </c>
      <c r="F297" s="44">
        <f>IF(OR($A297="",$B297=""),"",'MPTO_working_2-way'!D296)</f>
        <v>2.1851369724319478</v>
      </c>
      <c r="G297" s="46">
        <f>IF(OR($A297="",$B297=""),"",'MPTO_working_2-way'!E296)</f>
        <v>1.8437843247333352</v>
      </c>
      <c r="H297" s="44">
        <f>IF(OR($A297="",$B297=""),"",'OddsRatio_working_2-way'!M296)</f>
        <v>2.1853536565680476</v>
      </c>
      <c r="I297" s="44">
        <f>IF(OR($A297="",$B297=""),"",'OddsRatio_working_2-way'!N296)</f>
        <v>1.8436300798997822</v>
      </c>
      <c r="J297" s="44">
        <f>IF('Log_working_2-way'!$D296="","",A297^('Log_working_2-way'!$D296))</f>
        <v>2.1882656756587764</v>
      </c>
      <c r="K297" s="46">
        <f>IF('Log_working_2-way'!$D296="","",B297^('Log_working_2-way'!$D296))</f>
        <v>1.8415626408173078</v>
      </c>
      <c r="L297" s="53">
        <f t="shared" si="53"/>
        <v>0.4589743589743589</v>
      </c>
      <c r="M297" s="53">
        <f t="shared" si="54"/>
        <v>0.54102564102564099</v>
      </c>
      <c r="N297" s="54">
        <v>394</v>
      </c>
      <c r="O297" s="54">
        <f t="shared" si="55"/>
        <v>207.27014218009475</v>
      </c>
      <c r="P297" s="54">
        <f t="shared" si="56"/>
        <v>173.88826815642457</v>
      </c>
      <c r="Q297" s="54">
        <f t="shared" si="57"/>
        <v>220.1117318435754</v>
      </c>
      <c r="R297" s="54">
        <f t="shared" si="58"/>
        <v>186.72985781990522</v>
      </c>
      <c r="S297" s="55">
        <f t="shared" si="59"/>
        <v>-12.841589663480647</v>
      </c>
      <c r="T297" s="55">
        <f t="shared" si="60"/>
        <v>-12.841589663480647</v>
      </c>
      <c r="U297" t="s">
        <v>172</v>
      </c>
      <c r="V297" t="s">
        <v>173</v>
      </c>
      <c r="W297" t="s">
        <v>435</v>
      </c>
      <c r="X297" s="38">
        <v>44319</v>
      </c>
      <c r="Y297" s="75" t="s">
        <v>483</v>
      </c>
    </row>
    <row r="298" spans="1:25" ht="15" x14ac:dyDescent="0.25">
      <c r="A298">
        <v>2.13</v>
      </c>
      <c r="B298">
        <v>1.79</v>
      </c>
      <c r="C298" s="43">
        <f t="shared" si="52"/>
        <v>2.8142785952212312E-2</v>
      </c>
      <c r="D298" s="44">
        <f>IF(OR($A298="",$B298=""),"",A298*'MPTO_working_2-way'!$G297)</f>
        <v>2.1899441340782122</v>
      </c>
      <c r="E298" s="46">
        <f>IF(OR($A298="",$B298=""),"",B298*'MPTO_working_2-way'!$G297)</f>
        <v>1.84037558685446</v>
      </c>
      <c r="F298" s="44">
        <f>IF(OR($A298="",$B298=""),"",'MPTO_working_2-way'!D297)</f>
        <v>2.1958130561234772</v>
      </c>
      <c r="G298" s="46">
        <f>IF(OR($A298="",$B298=""),"",'MPTO_working_2-way'!E297)</f>
        <v>1.8362511137332338</v>
      </c>
      <c r="H298" s="44">
        <f>IF(OR($A298="",$B298=""),"",'OddsRatio_working_2-way'!M297)</f>
        <v>2.1959848438987186</v>
      </c>
      <c r="I298" s="44">
        <f>IF(OR($A298="",$B298=""),"",'OddsRatio_working_2-way'!N297)</f>
        <v>1.8361309970619364</v>
      </c>
      <c r="J298" s="44">
        <f>IF('Log_working_2-way'!$D297="","",A298^('Log_working_2-way'!$D297))</f>
        <v>2.1986586658056355</v>
      </c>
      <c r="K298" s="46">
        <f>IF('Log_working_2-way'!$D297="","",B298^('Log_working_2-way'!$D297))</f>
        <v>1.8342658577685029</v>
      </c>
      <c r="L298" s="53">
        <f t="shared" si="53"/>
        <v>0.45663265306122452</v>
      </c>
      <c r="M298" s="53">
        <f t="shared" si="54"/>
        <v>0.54336734693877553</v>
      </c>
      <c r="N298" s="54">
        <v>395</v>
      </c>
      <c r="O298" s="54">
        <f t="shared" si="55"/>
        <v>209.55399061032861</v>
      </c>
      <c r="P298" s="54">
        <f t="shared" si="56"/>
        <v>174.32960893854752</v>
      </c>
      <c r="Q298" s="54">
        <f t="shared" si="57"/>
        <v>220.67039106145251</v>
      </c>
      <c r="R298" s="54">
        <f t="shared" si="58"/>
        <v>185.44600938967136</v>
      </c>
      <c r="S298" s="55">
        <f t="shared" si="59"/>
        <v>-11.116400451123894</v>
      </c>
      <c r="T298" s="55">
        <f t="shared" si="60"/>
        <v>-11.116400451123837</v>
      </c>
      <c r="U298" t="s">
        <v>54</v>
      </c>
      <c r="V298" t="s">
        <v>113</v>
      </c>
      <c r="W298" t="s">
        <v>436</v>
      </c>
      <c r="X298" s="38">
        <v>44319</v>
      </c>
      <c r="Y298" s="75" t="s">
        <v>483</v>
      </c>
    </row>
    <row r="299" spans="1:25" ht="15" x14ac:dyDescent="0.25">
      <c r="A299">
        <v>2.56</v>
      </c>
      <c r="B299">
        <v>1.56</v>
      </c>
      <c r="C299" s="43">
        <f t="shared" si="52"/>
        <v>3.1650641025640969E-2</v>
      </c>
      <c r="D299" s="44">
        <f>IF(OR($A299="",$B299=""),"",A299*'MPTO_working_2-way'!$G298)</f>
        <v>2.641025641025641</v>
      </c>
      <c r="E299" s="46">
        <f>IF(OR($A299="",$B299=""),"",B299*'MPTO_working_2-way'!$G298)</f>
        <v>1.609375</v>
      </c>
      <c r="F299" s="44">
        <f>IF(OR($A299="",$B299=""),"",'MPTO_working_2-way'!D298)</f>
        <v>2.668091929449492</v>
      </c>
      <c r="G299" s="46">
        <f>IF(OR($A299="",$B299=""),"",'MPTO_working_2-way'!E298)</f>
        <v>1.5994873438000641</v>
      </c>
      <c r="H299" s="44">
        <f>IF(OR($A299="",$B299=""),"",'OddsRatio_working_2-way'!M298)</f>
        <v>2.6690459207925601</v>
      </c>
      <c r="I299" s="44">
        <f>IF(OR($A299="",$B299=""),"",'OddsRatio_working_2-way'!N298)</f>
        <v>1.5991446895152783</v>
      </c>
      <c r="J299" s="44">
        <f>IF('Log_working_2-way'!$D298="","",A299^('Log_working_2-way'!$D298))</f>
        <v>2.6816723187887983</v>
      </c>
      <c r="K299" s="46">
        <f>IF('Log_working_2-way'!$D298="","",B299^('Log_working_2-way'!$D298))</f>
        <v>1.5946461678813644</v>
      </c>
      <c r="L299" s="53">
        <f t="shared" si="53"/>
        <v>0.37864077669902912</v>
      </c>
      <c r="M299" s="53">
        <f t="shared" si="54"/>
        <v>0.62135922330097082</v>
      </c>
      <c r="N299" s="54">
        <v>396</v>
      </c>
      <c r="O299" s="54">
        <f t="shared" si="55"/>
        <v>241.3125</v>
      </c>
      <c r="P299" s="54">
        <f t="shared" si="56"/>
        <v>142.15384615384613</v>
      </c>
      <c r="Q299" s="54">
        <f t="shared" si="57"/>
        <v>253.84615384615381</v>
      </c>
      <c r="R299" s="54">
        <f t="shared" si="58"/>
        <v>154.6875</v>
      </c>
      <c r="S299" s="55">
        <f t="shared" si="59"/>
        <v>-12.533653846153811</v>
      </c>
      <c r="T299" s="55">
        <f t="shared" si="60"/>
        <v>-12.533653846153868</v>
      </c>
      <c r="U299" t="s">
        <v>115</v>
      </c>
      <c r="V299" t="s">
        <v>118</v>
      </c>
      <c r="W299" t="s">
        <v>437</v>
      </c>
      <c r="X299" s="38">
        <v>44319</v>
      </c>
      <c r="Y299" s="75" t="s">
        <v>482</v>
      </c>
    </row>
    <row r="300" spans="1:25" ht="15" x14ac:dyDescent="0.25">
      <c r="A300">
        <v>1.63</v>
      </c>
      <c r="B300">
        <v>2.33</v>
      </c>
      <c r="C300" s="43">
        <f t="shared" si="52"/>
        <v>4.2681481871560623E-2</v>
      </c>
      <c r="D300" s="44">
        <f>IF(OR($A300="",$B300=""),"",A300*'MPTO_working_2-way'!$G299)</f>
        <v>1.6995708154506437</v>
      </c>
      <c r="E300" s="46">
        <f>IF(OR($A300="",$B300=""),"",B300*'MPTO_working_2-way'!$G299)</f>
        <v>2.4294478527607364</v>
      </c>
      <c r="F300" s="44">
        <f>IF(OR($A300="",$B300=""),"",'MPTO_working_2-way'!D299)</f>
        <v>1.6887436359189842</v>
      </c>
      <c r="G300" s="46">
        <f>IF(OR($A300="",$B300=""),"",'MPTO_working_2-way'!E299)</f>
        <v>2.4519190419316312</v>
      </c>
      <c r="H300" s="44">
        <f>IF(OR($A300="",$B300=""),"",'OddsRatio_working_2-way'!M299)</f>
        <v>1.688247201611685</v>
      </c>
      <c r="I300" s="44">
        <f>IF(OR($A300="",$B300=""),"",'OddsRatio_working_2-way'!N299)</f>
        <v>2.4529663145135583</v>
      </c>
      <c r="J300" s="44">
        <f>IF('Log_working_2-way'!$D299="","",A300^('Log_working_2-way'!$D299))</f>
        <v>1.6833017356452447</v>
      </c>
      <c r="K300" s="46">
        <f>IF('Log_working_2-way'!$D299="","",B300^('Log_working_2-way'!$D299))</f>
        <v>2.4634823063272657</v>
      </c>
      <c r="L300" s="53">
        <f t="shared" si="53"/>
        <v>0.58838383838383845</v>
      </c>
      <c r="M300" s="53">
        <f t="shared" si="54"/>
        <v>0.4116161616161616</v>
      </c>
      <c r="N300" s="54">
        <v>397</v>
      </c>
      <c r="O300" s="54">
        <f t="shared" si="55"/>
        <v>153.44171779141107</v>
      </c>
      <c r="P300" s="54">
        <f t="shared" si="56"/>
        <v>226.61373390557941</v>
      </c>
      <c r="Q300" s="54">
        <f t="shared" si="57"/>
        <v>170.38626609442062</v>
      </c>
      <c r="R300" s="54">
        <f t="shared" si="58"/>
        <v>243.55828220858896</v>
      </c>
      <c r="S300" s="55">
        <f t="shared" si="59"/>
        <v>-16.944548303009555</v>
      </c>
      <c r="T300" s="55">
        <f t="shared" si="60"/>
        <v>-16.944548303009555</v>
      </c>
      <c r="U300" t="s">
        <v>254</v>
      </c>
      <c r="V300" t="s">
        <v>256</v>
      </c>
      <c r="W300" t="s">
        <v>438</v>
      </c>
      <c r="X300" s="38">
        <v>44350</v>
      </c>
      <c r="Y300" s="75" t="s">
        <v>511</v>
      </c>
    </row>
    <row r="301" spans="1:25" ht="15" x14ac:dyDescent="0.25">
      <c r="A301">
        <v>1.76</v>
      </c>
      <c r="B301">
        <v>2.11</v>
      </c>
      <c r="C301" s="43">
        <f t="shared" si="52"/>
        <v>4.2115467470917878E-2</v>
      </c>
      <c r="D301" s="44">
        <f>IF(OR($A301="",$B301=""),"",A301*'MPTO_working_2-way'!$G300)</f>
        <v>1.8341232227488156</v>
      </c>
      <c r="E301" s="46">
        <f>IF(OR($A301="",$B301=""),"",B301*'MPTO_working_2-way'!$G300)</f>
        <v>2.1988636363636367</v>
      </c>
      <c r="F301" s="44">
        <f>IF(OR($A301="",$B301=""),"",'MPTO_working_2-way'!D300)</f>
        <v>1.8277389506841228</v>
      </c>
      <c r="G301" s="46">
        <f>IF(OR($A301="",$B301=""),"",'MPTO_working_2-way'!E300)</f>
        <v>2.208110357949816</v>
      </c>
      <c r="H301" s="44">
        <f>IF(OR($A301="",$B301=""),"",'OddsRatio_working_2-way'!M300)</f>
        <v>1.82745675698775</v>
      </c>
      <c r="I301" s="44">
        <f>IF(OR($A301="",$B301=""),"",'OddsRatio_working_2-way'!N300)</f>
        <v>2.208522368758425</v>
      </c>
      <c r="J301" s="44">
        <f>IF('Log_working_2-way'!$D300="","",A301^('Log_working_2-way'!$D300))</f>
        <v>1.8245405741311078</v>
      </c>
      <c r="K301" s="46">
        <f>IF('Log_working_2-way'!$D300="","",B301^('Log_working_2-way'!$D300))</f>
        <v>2.2127965940954506</v>
      </c>
      <c r="L301" s="53">
        <f t="shared" si="53"/>
        <v>0.54521963824289399</v>
      </c>
      <c r="M301" s="53">
        <f t="shared" si="54"/>
        <v>0.4547803617571059</v>
      </c>
      <c r="N301" s="54">
        <v>398</v>
      </c>
      <c r="O301" s="54">
        <f t="shared" si="55"/>
        <v>171.8636363636364</v>
      </c>
      <c r="P301" s="54">
        <f t="shared" si="56"/>
        <v>209.37440758293837</v>
      </c>
      <c r="Q301" s="54">
        <f t="shared" si="57"/>
        <v>188.62559241706163</v>
      </c>
      <c r="R301" s="54">
        <f t="shared" si="58"/>
        <v>226.13636363636365</v>
      </c>
      <c r="S301" s="55">
        <f t="shared" si="59"/>
        <v>-16.761956053425223</v>
      </c>
      <c r="T301" s="55">
        <f t="shared" si="60"/>
        <v>-16.76195605342528</v>
      </c>
      <c r="U301" t="s">
        <v>239</v>
      </c>
      <c r="V301" t="s">
        <v>257</v>
      </c>
      <c r="W301" t="s">
        <v>438</v>
      </c>
      <c r="X301" s="38">
        <v>44350</v>
      </c>
      <c r="Y301" s="76" t="s">
        <v>480</v>
      </c>
    </row>
    <row r="302" spans="1:25" ht="15" x14ac:dyDescent="0.25">
      <c r="A302">
        <v>1.91</v>
      </c>
      <c r="B302">
        <v>1.94</v>
      </c>
      <c r="C302" s="43">
        <f t="shared" si="52"/>
        <v>3.9024126949857019E-2</v>
      </c>
      <c r="D302" s="44">
        <f>IF(OR($A302="",$B302=""),"",A302*'MPTO_working_2-way'!$G301)</f>
        <v>1.9845360824742269</v>
      </c>
      <c r="E302" s="46">
        <f>IF(OR($A302="",$B302=""),"",B302*'MPTO_working_2-way'!$G301)</f>
        <v>2.0157068062827226</v>
      </c>
      <c r="F302" s="44">
        <f>IF(OR($A302="",$B302=""),"",'MPTO_working_2-way'!D301)</f>
        <v>1.98393746319002</v>
      </c>
      <c r="G302" s="46">
        <f>IF(OR($A302="",$B302=""),"",'MPTO_working_2-way'!E301)</f>
        <v>2.0163247537682976</v>
      </c>
      <c r="H302" s="44">
        <f>IF(OR($A302="",$B302=""),"",'OddsRatio_working_2-way'!M301)</f>
        <v>1.9839131599805839</v>
      </c>
      <c r="I302" s="44">
        <f>IF(OR($A302="",$B302=""),"",'OddsRatio_working_2-way'!N301)</f>
        <v>2.0163498575623611</v>
      </c>
      <c r="J302" s="44">
        <f>IF('Log_working_2-way'!$D301="","",A302^('Log_working_2-way'!$D301))</f>
        <v>1.9836394873960235</v>
      </c>
      <c r="K302" s="46">
        <f>IF('Log_working_2-way'!$D301="","",B302^('Log_working_2-way'!$D301))</f>
        <v>2.0166326309725022</v>
      </c>
      <c r="L302" s="53">
        <f t="shared" si="53"/>
        <v>0.50389610389610384</v>
      </c>
      <c r="M302" s="53">
        <f t="shared" si="54"/>
        <v>0.4961038961038961</v>
      </c>
      <c r="N302" s="54">
        <v>399</v>
      </c>
      <c r="O302" s="54">
        <f t="shared" si="55"/>
        <v>190.09947643979052</v>
      </c>
      <c r="P302" s="54">
        <f t="shared" si="56"/>
        <v>193.32989690721649</v>
      </c>
      <c r="Q302" s="54">
        <f t="shared" si="57"/>
        <v>205.67010309278353</v>
      </c>
      <c r="R302" s="54">
        <f t="shared" si="58"/>
        <v>208.90052356020942</v>
      </c>
      <c r="S302" s="55">
        <f t="shared" si="59"/>
        <v>-15.570626652993013</v>
      </c>
      <c r="T302" s="55">
        <f t="shared" si="60"/>
        <v>-15.570626652992928</v>
      </c>
      <c r="U302" t="s">
        <v>238</v>
      </c>
      <c r="V302" t="s">
        <v>258</v>
      </c>
      <c r="W302" t="s">
        <v>438</v>
      </c>
      <c r="X302" s="38">
        <v>44350</v>
      </c>
      <c r="Y302" s="75" t="s">
        <v>499</v>
      </c>
    </row>
    <row r="303" spans="1:25" ht="15" x14ac:dyDescent="0.25">
      <c r="A303">
        <v>1.49</v>
      </c>
      <c r="B303">
        <v>2.77</v>
      </c>
      <c r="C303" s="43">
        <f t="shared" si="52"/>
        <v>3.2151769922225348E-2</v>
      </c>
      <c r="D303" s="44">
        <f>IF(OR($A303="",$B303=""),"",A303*'MPTO_working_2-way'!$G302)</f>
        <v>1.5379061371841158</v>
      </c>
      <c r="E303" s="46">
        <f>IF(OR($A303="",$B303=""),"",B303*'MPTO_working_2-way'!$G302)</f>
        <v>2.8590604026845643</v>
      </c>
      <c r="F303" s="44">
        <f>IF(OR($A303="",$B303=""),"",'MPTO_working_2-way'!D302)</f>
        <v>1.5265659386385075</v>
      </c>
      <c r="G303" s="46">
        <f>IF(OR($A303="",$B303=""),"",'MPTO_working_2-way'!E302)</f>
        <v>2.8990973905103088</v>
      </c>
      <c r="H303" s="44">
        <f>IF(OR($A303="",$B303=""),"",'OddsRatio_working_2-way'!M302)</f>
        <v>1.5261522196019803</v>
      </c>
      <c r="I303" s="44">
        <f>IF(OR($A303="",$B303=""),"",'OddsRatio_working_2-way'!N302)</f>
        <v>2.9005906708071532</v>
      </c>
      <c r="J303" s="44">
        <f>IF('Log_working_2-way'!$D302="","",A303^('Log_working_2-way'!$D302))</f>
        <v>1.5209710949322983</v>
      </c>
      <c r="K303" s="46">
        <f>IF('Log_working_2-way'!$D302="","",B303^('Log_working_2-way'!$D302))</f>
        <v>2.9194922899317728</v>
      </c>
      <c r="L303" s="53">
        <f t="shared" si="53"/>
        <v>0.6502347417840374</v>
      </c>
      <c r="M303" s="53">
        <f t="shared" si="54"/>
        <v>0.34976525821596238</v>
      </c>
      <c r="N303" s="54">
        <v>400</v>
      </c>
      <c r="O303" s="54">
        <f t="shared" si="55"/>
        <v>131.54362416107384</v>
      </c>
      <c r="P303" s="54">
        <f t="shared" si="56"/>
        <v>255.59566787003612</v>
      </c>
      <c r="Q303" s="54">
        <f t="shared" si="57"/>
        <v>144.4043321299639</v>
      </c>
      <c r="R303" s="54">
        <f t="shared" si="58"/>
        <v>268.45637583892619</v>
      </c>
      <c r="S303" s="55">
        <f t="shared" si="59"/>
        <v>-12.860707968890068</v>
      </c>
      <c r="T303" s="55">
        <f t="shared" si="60"/>
        <v>-12.860707968890068</v>
      </c>
      <c r="U303" t="s">
        <v>263</v>
      </c>
      <c r="V303" t="s">
        <v>240</v>
      </c>
      <c r="W303" t="s">
        <v>230</v>
      </c>
      <c r="X303" s="38">
        <v>44350</v>
      </c>
      <c r="Y303" s="75" t="s">
        <v>482</v>
      </c>
    </row>
    <row r="304" spans="1:25" ht="15" x14ac:dyDescent="0.25">
      <c r="A304">
        <v>1.72</v>
      </c>
      <c r="B304">
        <v>2.2200000000000002</v>
      </c>
      <c r="C304" s="43">
        <f t="shared" si="52"/>
        <v>3.1845799287659737E-2</v>
      </c>
      <c r="D304" s="44">
        <f>IF(OR($A304="",$B304=""),"",A304*'MPTO_working_2-way'!$G303)</f>
        <v>1.7747747747747746</v>
      </c>
      <c r="E304" s="46">
        <f>IF(OR($A304="",$B304=""),"",B304*'MPTO_working_2-way'!$G303)</f>
        <v>2.2906976744186047</v>
      </c>
      <c r="F304" s="44">
        <f>IF(OR($A304="",$B304=""),"",'MPTO_working_2-way'!D303)</f>
        <v>1.7684327528714336</v>
      </c>
      <c r="G304" s="46">
        <f>IF(OR($A304="",$B304=""),"",'MPTO_working_2-way'!E303)</f>
        <v>2.3013500482160079</v>
      </c>
      <c r="H304" s="44">
        <f>IF(OR($A304="",$B304=""),"",'OddsRatio_working_2-way'!M303)</f>
        <v>1.768221279597376</v>
      </c>
      <c r="I304" s="44">
        <f>IF(OR($A304="",$B304=""),"",'OddsRatio_working_2-way'!N303)</f>
        <v>2.3017082793177757</v>
      </c>
      <c r="J304" s="44">
        <f>IF('Log_working_2-way'!$D303="","",A304^('Log_working_2-way'!$D303))</f>
        <v>1.7653459246637417</v>
      </c>
      <c r="K304" s="46">
        <f>IF('Log_working_2-way'!$D303="","",B304^('Log_working_2-way'!$D303))</f>
        <v>2.3065987127837881</v>
      </c>
      <c r="L304" s="53">
        <f t="shared" si="53"/>
        <v>0.56345177664974622</v>
      </c>
      <c r="M304" s="53">
        <f t="shared" si="54"/>
        <v>0.43654822335025378</v>
      </c>
      <c r="N304" s="54">
        <v>401</v>
      </c>
      <c r="O304" s="54">
        <f t="shared" si="55"/>
        <v>167.8604651162791</v>
      </c>
      <c r="P304" s="54">
        <f t="shared" si="56"/>
        <v>220.36936936936937</v>
      </c>
      <c r="Q304" s="54">
        <f t="shared" si="57"/>
        <v>180.63063063063061</v>
      </c>
      <c r="R304" s="54">
        <f t="shared" si="58"/>
        <v>233.13953488372096</v>
      </c>
      <c r="S304" s="55">
        <f t="shared" si="59"/>
        <v>-12.770165514351504</v>
      </c>
      <c r="T304" s="55">
        <f t="shared" si="60"/>
        <v>-12.770165514351589</v>
      </c>
      <c r="U304" t="s">
        <v>391</v>
      </c>
      <c r="V304" t="s">
        <v>269</v>
      </c>
      <c r="W304" t="s">
        <v>230</v>
      </c>
      <c r="X304" s="38">
        <v>44350</v>
      </c>
      <c r="Y304" s="75" t="s">
        <v>491</v>
      </c>
    </row>
    <row r="305" spans="1:25" ht="15" x14ac:dyDescent="0.25">
      <c r="A305">
        <v>2.15</v>
      </c>
      <c r="B305">
        <v>1.77</v>
      </c>
      <c r="C305" s="43">
        <f t="shared" si="52"/>
        <v>3.0088030482196881E-2</v>
      </c>
      <c r="D305" s="44">
        <f>IF(OR($A305="",$B305=""),"",A305*'MPTO_working_2-way'!$G304)</f>
        <v>2.2146892655367232</v>
      </c>
      <c r="E305" s="46">
        <f>IF(OR($A305="",$B305=""),"",B305*'MPTO_working_2-way'!$G304)</f>
        <v>1.8232558139534885</v>
      </c>
      <c r="F305" s="44">
        <f>IF(OR($A305="",$B305=""),"",'MPTO_working_2-way'!D304)</f>
        <v>2.2218654211064077</v>
      </c>
      <c r="G305" s="46">
        <f>IF(OR($A305="",$B305=""),"",'MPTO_working_2-way'!E304)</f>
        <v>1.8184207382630511</v>
      </c>
      <c r="H305" s="44">
        <f>IF(OR($A305="",$B305=""),"",'OddsRatio_working_2-way'!M304)</f>
        <v>2.2220910332321786</v>
      </c>
      <c r="I305" s="44">
        <f>IF(OR($A305="",$B305=""),"",'OddsRatio_working_2-way'!N304)</f>
        <v>1.8182696483380676</v>
      </c>
      <c r="J305" s="44">
        <f>IF('Log_working_2-way'!$D304="","",A305^('Log_working_2-way'!$D304))</f>
        <v>2.2253697040730782</v>
      </c>
      <c r="K305" s="46">
        <f>IF('Log_working_2-way'!$D304="","",B305^('Log_working_2-way'!$D304))</f>
        <v>1.8160802382138392</v>
      </c>
      <c r="L305" s="53">
        <f t="shared" si="53"/>
        <v>0.45153061224489793</v>
      </c>
      <c r="M305" s="53">
        <f t="shared" si="54"/>
        <v>0.54846938775510201</v>
      </c>
      <c r="N305" s="54">
        <v>402</v>
      </c>
      <c r="O305" s="54">
        <f t="shared" si="55"/>
        <v>215.02325581395345</v>
      </c>
      <c r="P305" s="54">
        <f t="shared" si="56"/>
        <v>174.88135593220338</v>
      </c>
      <c r="Q305" s="54">
        <f t="shared" si="57"/>
        <v>227.11864406779662</v>
      </c>
      <c r="R305" s="54">
        <f t="shared" si="58"/>
        <v>186.97674418604652</v>
      </c>
      <c r="S305" s="55">
        <f t="shared" si="59"/>
        <v>-12.095388253843169</v>
      </c>
      <c r="T305" s="55">
        <f t="shared" si="60"/>
        <v>-12.09538825384314</v>
      </c>
      <c r="U305" t="s">
        <v>264</v>
      </c>
      <c r="V305" t="s">
        <v>262</v>
      </c>
      <c r="W305" t="s">
        <v>230</v>
      </c>
      <c r="X305" s="38">
        <v>44350</v>
      </c>
      <c r="Y305" s="75" t="s">
        <v>483</v>
      </c>
    </row>
    <row r="306" spans="1:25" ht="15" x14ac:dyDescent="0.25">
      <c r="A306">
        <v>1.68</v>
      </c>
      <c r="B306">
        <v>2.31</v>
      </c>
      <c r="C306" s="43">
        <f t="shared" si="52"/>
        <v>2.813852813852824E-2</v>
      </c>
      <c r="D306" s="44">
        <f>IF(OR($A306="",$B306=""),"",A306*'MPTO_working_2-way'!$G305)</f>
        <v>1.7272727272727273</v>
      </c>
      <c r="E306" s="46">
        <f>IF(OR($A306="",$B306=""),"",B306*'MPTO_working_2-way'!$G305)</f>
        <v>2.3750000000000004</v>
      </c>
      <c r="F306" s="44">
        <f>IF(OR($A306="",$B306=""),"",'MPTO_working_2-way'!D305)</f>
        <v>1.7206703910614525</v>
      </c>
      <c r="G306" s="46">
        <f>IF(OR($A306="",$B306=""),"",'MPTO_working_2-way'!E305)</f>
        <v>2.3875968992248064</v>
      </c>
      <c r="H306" s="44">
        <f>IF(OR($A306="",$B306=""),"",'OddsRatio_working_2-way'!M305)</f>
        <v>1.7204748222288193</v>
      </c>
      <c r="I306" s="44">
        <f>IF(OR($A306="",$B306=""),"",'OddsRatio_working_2-way'!N305)</f>
        <v>2.3879735545878726</v>
      </c>
      <c r="J306" s="44">
        <f>IF('Log_working_2-way'!$D305="","",A306^('Log_working_2-way'!$D305))</f>
        <v>1.7174872145429791</v>
      </c>
      <c r="K306" s="46">
        <f>IF('Log_working_2-way'!$D305="","",B306^('Log_working_2-way'!$D305))</f>
        <v>2.3937530589126359</v>
      </c>
      <c r="L306" s="53">
        <f t="shared" si="53"/>
        <v>0.57894736842105265</v>
      </c>
      <c r="M306" s="53">
        <f t="shared" si="54"/>
        <v>0.42105263157894729</v>
      </c>
      <c r="N306" s="54">
        <v>403</v>
      </c>
      <c r="O306" s="54">
        <f t="shared" si="55"/>
        <v>163.11904761904759</v>
      </c>
      <c r="P306" s="54">
        <f t="shared" si="56"/>
        <v>228.54112554112555</v>
      </c>
      <c r="Q306" s="54">
        <f t="shared" si="57"/>
        <v>174.45887445887445</v>
      </c>
      <c r="R306" s="54">
        <f t="shared" si="58"/>
        <v>239.88095238095238</v>
      </c>
      <c r="S306" s="55">
        <f t="shared" si="59"/>
        <v>-11.339826839826856</v>
      </c>
      <c r="T306" s="55">
        <f t="shared" si="60"/>
        <v>-11.339826839826827</v>
      </c>
      <c r="U306" t="s">
        <v>260</v>
      </c>
      <c r="V306" t="s">
        <v>390</v>
      </c>
      <c r="W306" t="s">
        <v>230</v>
      </c>
      <c r="X306" s="38">
        <v>44350</v>
      </c>
      <c r="Y306" s="75" t="s">
        <v>483</v>
      </c>
    </row>
    <row r="307" spans="1:25" ht="15" x14ac:dyDescent="0.25">
      <c r="A307">
        <v>1.73</v>
      </c>
      <c r="B307">
        <v>2.21</v>
      </c>
      <c r="C307" s="43">
        <f t="shared" si="52"/>
        <v>3.0523369863730387E-2</v>
      </c>
      <c r="D307" s="44">
        <f>IF(OR($A307="",$B307=""),"",A307*'MPTO_working_2-way'!$G306)</f>
        <v>1.7828054298642535</v>
      </c>
      <c r="E307" s="46">
        <f>IF(OR($A307="",$B307=""),"",B307*'MPTO_working_2-way'!$G306)</f>
        <v>2.2774566473988442</v>
      </c>
      <c r="F307" s="44">
        <f>IF(OR($A307="",$B307=""),"",'MPTO_working_2-way'!D306)</f>
        <v>1.7769153905142565</v>
      </c>
      <c r="G307" s="46">
        <f>IF(OR($A307="",$B307=""),"",'MPTO_working_2-way'!E306)</f>
        <v>2.2871414470732514</v>
      </c>
      <c r="H307" s="44">
        <f>IF(OR($A307="",$B307=""),"",'OddsRatio_working_2-way'!M306)</f>
        <v>1.7767276132106851</v>
      </c>
      <c r="I307" s="44">
        <f>IF(OR($A307="",$B307=""),"",'OddsRatio_working_2-way'!N306)</f>
        <v>2.2874526191574365</v>
      </c>
      <c r="J307" s="44">
        <f>IF('Log_working_2-way'!$D306="","",A307^('Log_working_2-way'!$D306))</f>
        <v>1.7740596317569342</v>
      </c>
      <c r="K307" s="46">
        <f>IF('Log_working_2-way'!$D306="","",B307^('Log_working_2-way'!$D306))</f>
        <v>2.2918901321984824</v>
      </c>
      <c r="L307" s="53">
        <f t="shared" si="53"/>
        <v>0.56091370558375631</v>
      </c>
      <c r="M307" s="53">
        <f t="shared" si="54"/>
        <v>0.43908629441624358</v>
      </c>
      <c r="N307" s="54">
        <v>404</v>
      </c>
      <c r="O307" s="54">
        <f t="shared" si="55"/>
        <v>170.47398843930634</v>
      </c>
      <c r="P307" s="54">
        <f t="shared" si="56"/>
        <v>221.19457013574663</v>
      </c>
      <c r="Q307" s="54">
        <f t="shared" si="57"/>
        <v>182.8054298642534</v>
      </c>
      <c r="R307" s="54">
        <f t="shared" si="58"/>
        <v>233.52601156069366</v>
      </c>
      <c r="S307" s="55">
        <f t="shared" si="59"/>
        <v>-12.331441424947059</v>
      </c>
      <c r="T307" s="55">
        <f t="shared" si="60"/>
        <v>-12.33144142494703</v>
      </c>
      <c r="U307" t="s">
        <v>266</v>
      </c>
      <c r="V307" t="s">
        <v>270</v>
      </c>
      <c r="W307" t="s">
        <v>230</v>
      </c>
      <c r="X307" s="38">
        <v>44350</v>
      </c>
      <c r="Y307" s="75" t="s">
        <v>484</v>
      </c>
    </row>
    <row r="308" spans="1:25" ht="15" x14ac:dyDescent="0.25">
      <c r="A308">
        <v>1.34</v>
      </c>
      <c r="B308">
        <v>3.49</v>
      </c>
      <c r="C308" s="43">
        <f t="shared" si="52"/>
        <v>3.2801608005815996E-2</v>
      </c>
      <c r="D308" s="44">
        <f>IF(OR($A308="",$B308=""),"",A308*'MPTO_working_2-way'!$G307)</f>
        <v>1.3839541547277936</v>
      </c>
      <c r="E308" s="46">
        <f>IF(OR($A308="",$B308=""),"",B308*'MPTO_working_2-way'!$G307)</f>
        <v>3.6044776119402981</v>
      </c>
      <c r="F308" s="44">
        <f>IF(OR($A308="",$B308=""),"",'MPTO_working_2-way'!D307)</f>
        <v>1.3701110362405882</v>
      </c>
      <c r="G308" s="46">
        <f>IF(OR($A308="",$B308=""),"",'MPTO_working_2-way'!E307)</f>
        <v>3.7018918704979016</v>
      </c>
      <c r="H308" s="44">
        <f>IF(OR($A308="",$B308=""),"",'OddsRatio_working_2-way'!M307)</f>
        <v>1.3695215619405123</v>
      </c>
      <c r="I308" s="44">
        <f>IF(OR($A308="",$B308=""),"",'OddsRatio_working_2-way'!N307)</f>
        <v>3.7062020271525742</v>
      </c>
      <c r="J308" s="44">
        <f>IF('Log_working_2-way'!$D307="","",A308^('Log_working_2-way'!$D307))</f>
        <v>1.3630888481740167</v>
      </c>
      <c r="K308" s="46">
        <f>IF('Log_working_2-way'!$D307="","",B308^('Log_working_2-way'!$D307))</f>
        <v>3.7541468294273033</v>
      </c>
      <c r="L308" s="53">
        <f t="shared" si="53"/>
        <v>0.72256728778467916</v>
      </c>
      <c r="M308" s="53">
        <f t="shared" si="54"/>
        <v>0.27743271221532095</v>
      </c>
      <c r="N308" s="54">
        <v>405</v>
      </c>
      <c r="O308" s="54">
        <f t="shared" si="55"/>
        <v>102.76119402985077</v>
      </c>
      <c r="P308" s="54">
        <f t="shared" si="56"/>
        <v>288.95415472779371</v>
      </c>
      <c r="Q308" s="54">
        <f t="shared" si="57"/>
        <v>116.04584527220629</v>
      </c>
      <c r="R308" s="54">
        <f t="shared" si="58"/>
        <v>302.2388059701492</v>
      </c>
      <c r="S308" s="55">
        <f t="shared" si="59"/>
        <v>-13.284651242355523</v>
      </c>
      <c r="T308" s="55">
        <f t="shared" si="60"/>
        <v>-13.284651242355494</v>
      </c>
      <c r="U308" t="s">
        <v>225</v>
      </c>
      <c r="V308" t="s">
        <v>261</v>
      </c>
      <c r="W308" t="s">
        <v>230</v>
      </c>
      <c r="X308" s="38">
        <v>44350</v>
      </c>
      <c r="Y308" s="75" t="s">
        <v>499</v>
      </c>
    </row>
    <row r="309" spans="1:25" ht="15" x14ac:dyDescent="0.25">
      <c r="A309">
        <v>1.82</v>
      </c>
      <c r="B309">
        <v>2.0699999999999998</v>
      </c>
      <c r="C309" s="43">
        <f t="shared" si="52"/>
        <v>3.2542336890162948E-2</v>
      </c>
      <c r="D309" s="44">
        <f>IF(OR($A309="",$B309=""),"",A309*'MPTO_working_2-way'!$G308)</f>
        <v>1.8792270531400965</v>
      </c>
      <c r="E309" s="46">
        <f>IF(OR($A309="",$B309=""),"",B309*'MPTO_working_2-way'!$G308)</f>
        <v>2.1373626373626373</v>
      </c>
      <c r="F309" s="44">
        <f>IF(OR($A309="",$B309=""),"",'MPTO_working_2-way'!D308)</f>
        <v>1.8755413949320454</v>
      </c>
      <c r="G309" s="46">
        <f>IF(OR($A309="",$B309=""),"",'MPTO_working_2-way'!E308)</f>
        <v>2.1421504520384373</v>
      </c>
      <c r="H309" s="44">
        <f>IF(OR($A309="",$B309=""),"",'OddsRatio_working_2-way'!M308)</f>
        <v>1.8754171235399244</v>
      </c>
      <c r="I309" s="44">
        <f>IF(OR($A309="",$B309=""),"",'OddsRatio_working_2-way'!N308)</f>
        <v>2.1423125880338039</v>
      </c>
      <c r="J309" s="44">
        <f>IF('Log_working_2-way'!$D308="","",A309^('Log_working_2-way'!$D308))</f>
        <v>1.8737445050186454</v>
      </c>
      <c r="K309" s="46">
        <f>IF('Log_working_2-way'!$D308="","",B309^('Log_working_2-way'!$D308))</f>
        <v>2.1444993293304022</v>
      </c>
      <c r="L309" s="53">
        <f t="shared" si="53"/>
        <v>0.53213367609254503</v>
      </c>
      <c r="M309" s="53">
        <f t="shared" si="54"/>
        <v>0.46786632390745503</v>
      </c>
      <c r="N309" s="54">
        <v>406</v>
      </c>
      <c r="O309" s="54">
        <f t="shared" si="55"/>
        <v>182.92307692307693</v>
      </c>
      <c r="P309" s="54">
        <f t="shared" si="56"/>
        <v>209.8647342995169</v>
      </c>
      <c r="Q309" s="54">
        <f t="shared" si="57"/>
        <v>196.1352657004831</v>
      </c>
      <c r="R309" s="54">
        <f t="shared" si="58"/>
        <v>223.07692307692304</v>
      </c>
      <c r="S309" s="55">
        <f t="shared" si="59"/>
        <v>-13.212188777406169</v>
      </c>
      <c r="T309" s="55">
        <f t="shared" si="60"/>
        <v>-13.212188777406141</v>
      </c>
      <c r="U309" t="s">
        <v>242</v>
      </c>
      <c r="V309" t="s">
        <v>232</v>
      </c>
      <c r="W309" t="s">
        <v>231</v>
      </c>
      <c r="X309" s="38">
        <v>44350</v>
      </c>
      <c r="Y309" s="75" t="s">
        <v>482</v>
      </c>
    </row>
    <row r="310" spans="1:25" ht="15" x14ac:dyDescent="0.25">
      <c r="A310">
        <v>1.79</v>
      </c>
      <c r="B310">
        <v>2.1</v>
      </c>
      <c r="C310" s="43">
        <f t="shared" si="52"/>
        <v>3.4849694067571102E-2</v>
      </c>
      <c r="D310" s="44">
        <f>IF(OR($A310="",$B310=""),"",A310*'MPTO_working_2-way'!$G309)</f>
        <v>1.8523809523809522</v>
      </c>
      <c r="E310" s="46">
        <f>IF(OR($A310="",$B310=""),"",B310*'MPTO_working_2-way'!$G309)</f>
        <v>2.1731843575418992</v>
      </c>
      <c r="F310" s="44">
        <f>IF(OR($A310="",$B310=""),"",'MPTO_working_2-way'!D309)</f>
        <v>1.8476284099287292</v>
      </c>
      <c r="G310" s="46">
        <f>IF(OR($A310="",$B310=""),"",'MPTO_working_2-way'!E309)</f>
        <v>2.1797622499275153</v>
      </c>
      <c r="H310" s="44">
        <f>IF(OR($A310="",$B310=""),"",'OddsRatio_working_2-way'!M309)</f>
        <v>1.8474560862851939</v>
      </c>
      <c r="I310" s="44">
        <f>IF(OR($A310="",$B310=""),"",'OddsRatio_working_2-way'!N309)</f>
        <v>2.1800021454603971</v>
      </c>
      <c r="J310" s="44">
        <f>IF('Log_working_2-way'!$D309="","",A310^('Log_working_2-way'!$D309))</f>
        <v>1.8452962428833544</v>
      </c>
      <c r="K310" s="46">
        <f>IF('Log_working_2-way'!$D309="","",B310^('Log_working_2-way'!$D309))</f>
        <v>2.1830172065936067</v>
      </c>
      <c r="L310" s="53">
        <f t="shared" si="53"/>
        <v>0.53984575835475579</v>
      </c>
      <c r="M310" s="53">
        <f t="shared" si="54"/>
        <v>0.46015424164524427</v>
      </c>
      <c r="N310" s="54">
        <v>407</v>
      </c>
      <c r="O310" s="54">
        <f t="shared" si="55"/>
        <v>179.62569832402232</v>
      </c>
      <c r="P310" s="54">
        <f t="shared" si="56"/>
        <v>213.1904761904762</v>
      </c>
      <c r="Q310" s="54">
        <f t="shared" si="57"/>
        <v>193.8095238095238</v>
      </c>
      <c r="R310" s="54">
        <f t="shared" si="58"/>
        <v>227.37430167597765</v>
      </c>
      <c r="S310" s="55">
        <f t="shared" si="59"/>
        <v>-14.183825485501472</v>
      </c>
      <c r="T310" s="55">
        <f t="shared" si="60"/>
        <v>-14.183825485501444</v>
      </c>
      <c r="U310" t="s">
        <v>227</v>
      </c>
      <c r="V310" t="s">
        <v>392</v>
      </c>
      <c r="W310" t="s">
        <v>231</v>
      </c>
      <c r="X310" s="38">
        <v>44350</v>
      </c>
      <c r="Y310" s="75" t="s">
        <v>480</v>
      </c>
    </row>
    <row r="311" spans="1:25" ht="15" x14ac:dyDescent="0.25">
      <c r="A311">
        <v>1.64</v>
      </c>
      <c r="B311">
        <v>2.36</v>
      </c>
      <c r="C311" s="43">
        <f t="shared" si="52"/>
        <v>3.3484911120297722E-2</v>
      </c>
      <c r="D311" s="44">
        <f>IF(OR($A311="",$B311=""),"",A311*'MPTO_working_2-way'!$G310)</f>
        <v>1.6949152542372881</v>
      </c>
      <c r="E311" s="46">
        <f>IF(OR($A311="",$B311=""),"",B311*'MPTO_working_2-way'!$G310)</f>
        <v>2.4390243902439024</v>
      </c>
      <c r="F311" s="44">
        <f>IF(OR($A311="",$B311=""),"",'MPTO_working_2-way'!D310)</f>
        <v>1.6863018473335656</v>
      </c>
      <c r="G311" s="46">
        <f>IF(OR($A311="",$B311=""),"",'MPTO_working_2-way'!E310)</f>
        <v>2.4570848146267141</v>
      </c>
      <c r="H311" s="44">
        <f>IF(OR($A311="",$B311=""),"",'OddsRatio_working_2-way'!M310)</f>
        <v>1.6859943405700353</v>
      </c>
      <c r="I311" s="44">
        <f>IF(OR($A311="",$B311=""),"",'OddsRatio_working_2-way'!N310)</f>
        <v>2.4577379737113252</v>
      </c>
      <c r="J311" s="44">
        <f>IF('Log_working_2-way'!$D310="","",A311^('Log_working_2-way'!$D310))</f>
        <v>1.6820816748919711</v>
      </c>
      <c r="K311" s="46">
        <f>IF('Log_working_2-way'!$D310="","",B311^('Log_working_2-way'!$D310))</f>
        <v>2.4661000827478752</v>
      </c>
      <c r="L311" s="53">
        <f t="shared" si="53"/>
        <v>0.59000000000000008</v>
      </c>
      <c r="M311" s="53">
        <f t="shared" si="54"/>
        <v>0.41000000000000003</v>
      </c>
      <c r="N311" s="54">
        <v>408</v>
      </c>
      <c r="O311" s="54">
        <f t="shared" si="55"/>
        <v>159.21951219512195</v>
      </c>
      <c r="P311" s="54">
        <f t="shared" si="56"/>
        <v>235.11864406779662</v>
      </c>
      <c r="Q311" s="54">
        <f t="shared" si="57"/>
        <v>172.88135593220341</v>
      </c>
      <c r="R311" s="54">
        <f t="shared" si="58"/>
        <v>248.78048780487805</v>
      </c>
      <c r="S311" s="55">
        <f t="shared" si="59"/>
        <v>-13.661843737081455</v>
      </c>
      <c r="T311" s="55">
        <f t="shared" si="60"/>
        <v>-13.661843737081426</v>
      </c>
      <c r="U311" t="s">
        <v>226</v>
      </c>
      <c r="V311" t="s">
        <v>393</v>
      </c>
      <c r="W311" t="s">
        <v>231</v>
      </c>
      <c r="X311" s="38">
        <v>44350</v>
      </c>
      <c r="Y311" s="75" t="s">
        <v>485</v>
      </c>
    </row>
    <row r="312" spans="1:25" ht="15" x14ac:dyDescent="0.25">
      <c r="A312">
        <v>2.0099999999999998</v>
      </c>
      <c r="B312">
        <v>1.9</v>
      </c>
      <c r="C312" s="43">
        <f t="shared" si="52"/>
        <v>2.3828227284629522E-2</v>
      </c>
      <c r="D312" s="44">
        <f>IF(OR($A312="",$B312=""),"",A312*'MPTO_working_2-way'!$G311)</f>
        <v>2.0578947368421052</v>
      </c>
      <c r="E312" s="46">
        <f>IF(OR($A312="",$B312=""),"",B312*'MPTO_working_2-way'!$G311)</f>
        <v>1.9452736318407959</v>
      </c>
      <c r="F312" s="44">
        <f>IF(OR($A312="",$B312=""),"",'MPTO_working_2-way'!D311)</f>
        <v>2.05931517929361</v>
      </c>
      <c r="G312" s="46">
        <f>IF(OR($A312="",$B312=""),"",'MPTO_working_2-way'!E311)</f>
        <v>1.9440061084245355</v>
      </c>
      <c r="H312" s="44">
        <f>IF(OR($A312="",$B312=""),"",'OddsRatio_working_2-way'!M311)</f>
        <v>2.0593499054713802</v>
      </c>
      <c r="I312" s="44">
        <f>IF(OR($A312="",$B312=""),"",'OddsRatio_working_2-way'!N311)</f>
        <v>1.9439751632913294</v>
      </c>
      <c r="J312" s="44">
        <f>IF('Log_working_2-way'!$D311="","",A312^('Log_working_2-way'!$D311))</f>
        <v>2.0599919987911819</v>
      </c>
      <c r="K312" s="46">
        <f>IF('Log_working_2-way'!$D311="","",B312^('Log_working_2-way'!$D311))</f>
        <v>1.9434033475162076</v>
      </c>
      <c r="L312" s="53">
        <f t="shared" si="53"/>
        <v>0.48593350383631717</v>
      </c>
      <c r="M312" s="53">
        <f t="shared" si="54"/>
        <v>0.51406649616368294</v>
      </c>
      <c r="N312" s="54">
        <v>409</v>
      </c>
      <c r="O312" s="54">
        <f t="shared" si="55"/>
        <v>205.51741293532336</v>
      </c>
      <c r="P312" s="54">
        <f t="shared" si="56"/>
        <v>193.73684210526309</v>
      </c>
      <c r="Q312" s="54">
        <f t="shared" si="57"/>
        <v>215.26315789473682</v>
      </c>
      <c r="R312" s="54">
        <f t="shared" si="58"/>
        <v>203.48258706467664</v>
      </c>
      <c r="S312" s="55">
        <f t="shared" si="59"/>
        <v>-9.7457449594134573</v>
      </c>
      <c r="T312" s="55">
        <f t="shared" si="60"/>
        <v>-9.7457449594135426</v>
      </c>
      <c r="U312" t="s">
        <v>73</v>
      </c>
      <c r="V312" t="s">
        <v>38</v>
      </c>
      <c r="W312" t="s">
        <v>443</v>
      </c>
      <c r="X312" s="38">
        <v>44350</v>
      </c>
      <c r="Y312" s="76" t="s">
        <v>482</v>
      </c>
    </row>
    <row r="313" spans="1:25" ht="15" x14ac:dyDescent="0.25">
      <c r="A313">
        <v>2.34</v>
      </c>
      <c r="B313">
        <v>1.66</v>
      </c>
      <c r="C313" s="43">
        <f t="shared" si="52"/>
        <v>2.9760065904644417E-2</v>
      </c>
      <c r="D313" s="44">
        <f>IF(OR($A313="",$B313=""),"",A313*'MPTO_working_2-way'!$G312)</f>
        <v>2.4096385542168677</v>
      </c>
      <c r="E313" s="46">
        <f>IF(OR($A313="",$B313=""),"",B313*'MPTO_working_2-way'!$G312)</f>
        <v>1.7094017094017095</v>
      </c>
      <c r="F313" s="44">
        <f>IF(OR($A313="",$B313=""),"",'MPTO_working_2-way'!D312)</f>
        <v>2.4244164274123086</v>
      </c>
      <c r="G313" s="46">
        <f>IF(OR($A313="",$B313=""),"",'MPTO_working_2-way'!E312)</f>
        <v>1.7020418894049603</v>
      </c>
      <c r="H313" s="44">
        <f>IF(OR($A313="",$B313=""),"",'OddsRatio_working_2-way'!M312)</f>
        <v>2.4248870236980302</v>
      </c>
      <c r="I313" s="44">
        <f>IF(OR($A313="",$B313=""),"",'OddsRatio_working_2-way'!N312)</f>
        <v>1.7018100265975373</v>
      </c>
      <c r="J313" s="44">
        <f>IF('Log_working_2-way'!$D312="","",A313^('Log_working_2-way'!$D312))</f>
        <v>2.4316899199135542</v>
      </c>
      <c r="K313" s="46">
        <f>IF('Log_working_2-way'!$D312="","",B313^('Log_working_2-way'!$D312))</f>
        <v>1.6984752676475883</v>
      </c>
      <c r="L313" s="53">
        <f t="shared" si="53"/>
        <v>0.41499999999999998</v>
      </c>
      <c r="M313" s="53">
        <f t="shared" si="54"/>
        <v>0.58499999999999996</v>
      </c>
      <c r="N313" s="54">
        <v>410</v>
      </c>
      <c r="O313" s="54">
        <f t="shared" si="55"/>
        <v>234.7863247863248</v>
      </c>
      <c r="P313" s="54">
        <f t="shared" si="56"/>
        <v>163.01204819277112</v>
      </c>
      <c r="Q313" s="54">
        <f t="shared" si="57"/>
        <v>246.98795180722894</v>
      </c>
      <c r="R313" s="54">
        <f t="shared" si="58"/>
        <v>175.21367521367523</v>
      </c>
      <c r="S313" s="55">
        <f t="shared" si="59"/>
        <v>-12.201627020904141</v>
      </c>
      <c r="T313" s="55">
        <f t="shared" si="60"/>
        <v>-12.201627020904112</v>
      </c>
      <c r="U313" t="s">
        <v>70</v>
      </c>
      <c r="V313" t="s">
        <v>135</v>
      </c>
      <c r="W313" t="s">
        <v>443</v>
      </c>
      <c r="X313" s="38">
        <v>44350</v>
      </c>
      <c r="Y313" s="75" t="s">
        <v>493</v>
      </c>
    </row>
    <row r="314" spans="1:25" ht="15" x14ac:dyDescent="0.25">
      <c r="A314">
        <v>2.1800000000000002</v>
      </c>
      <c r="B314">
        <v>1.75</v>
      </c>
      <c r="C314" s="43">
        <f t="shared" si="52"/>
        <v>3.0144167758846541E-2</v>
      </c>
      <c r="D314" s="44">
        <f>IF(OR($A314="",$B314=""),"",A314*'MPTO_working_2-way'!$G313)</f>
        <v>2.2457142857142856</v>
      </c>
      <c r="E314" s="46">
        <f>IF(OR($A314="",$B314=""),"",B314*'MPTO_working_2-way'!$G313)</f>
        <v>1.8027522935779814</v>
      </c>
      <c r="F314" s="44">
        <f>IF(OR($A314="",$B314=""),"",'MPTO_working_2-way'!D313)</f>
        <v>2.2540620384047267</v>
      </c>
      <c r="G314" s="46">
        <f>IF(OR($A314="",$B314=""),"",'MPTO_working_2-way'!E313)</f>
        <v>1.797408716136631</v>
      </c>
      <c r="H314" s="44">
        <f>IF(OR($A314="",$B314=""),"",'OddsRatio_working_2-way'!M313)</f>
        <v>2.2543258481484516</v>
      </c>
      <c r="I314" s="44">
        <f>IF(OR($A314="",$B314=""),"",'OddsRatio_working_2-way'!N313)</f>
        <v>1.797241005179101</v>
      </c>
      <c r="J314" s="44">
        <f>IF('Log_working_2-way'!$D313="","",A314^('Log_working_2-way'!$D313))</f>
        <v>2.2581444657647705</v>
      </c>
      <c r="K314" s="46">
        <f>IF('Log_working_2-way'!$D313="","",B314^('Log_working_2-way'!$D313))</f>
        <v>1.7948212842092994</v>
      </c>
      <c r="L314" s="53">
        <f t="shared" si="53"/>
        <v>0.44529262086513999</v>
      </c>
      <c r="M314" s="53">
        <f t="shared" si="54"/>
        <v>0.55470737913486012</v>
      </c>
      <c r="N314" s="54">
        <v>411</v>
      </c>
      <c r="O314" s="54">
        <f t="shared" si="55"/>
        <v>222.46788990825686</v>
      </c>
      <c r="P314" s="54">
        <f t="shared" si="56"/>
        <v>176.14285714285714</v>
      </c>
      <c r="Q314" s="54">
        <f t="shared" si="57"/>
        <v>234.85714285714283</v>
      </c>
      <c r="R314" s="54">
        <f t="shared" si="58"/>
        <v>188.53211009174311</v>
      </c>
      <c r="S314" s="55">
        <f t="shared" si="59"/>
        <v>-12.389252948885968</v>
      </c>
      <c r="T314" s="55">
        <f t="shared" si="60"/>
        <v>-12.389252948885968</v>
      </c>
      <c r="U314" t="s">
        <v>136</v>
      </c>
      <c r="V314" t="s">
        <v>71</v>
      </c>
      <c r="W314" t="s">
        <v>443</v>
      </c>
      <c r="X314" s="38">
        <v>44350</v>
      </c>
      <c r="Y314" s="75" t="s">
        <v>485</v>
      </c>
    </row>
    <row r="315" spans="1:25" s="50" customFormat="1" ht="15" x14ac:dyDescent="0.25">
      <c r="A315">
        <v>2.2599999999999998</v>
      </c>
      <c r="B315">
        <v>1.7</v>
      </c>
      <c r="C315" s="43">
        <f t="shared" si="52"/>
        <v>3.0713170223841679E-2</v>
      </c>
      <c r="D315" s="44">
        <f>IF(OR($A315="",$B315=""),"",A315*'MPTO_working_2-way'!$G314)</f>
        <v>2.3294117647058821</v>
      </c>
      <c r="E315" s="46">
        <f>IF(OR($A315="",$B315=""),"",B315*'MPTO_working_2-way'!$G314)</f>
        <v>1.7522123893805308</v>
      </c>
      <c r="F315" s="44">
        <f>IF(OR($A315="",$B315=""),"",'MPTO_working_2-way'!D314)</f>
        <v>2.3412553321145642</v>
      </c>
      <c r="G315" s="46">
        <f>IF(OR($A315="",$B315=""),"",'MPTO_working_2-way'!E314)</f>
        <v>1.7455701953657428</v>
      </c>
      <c r="H315" s="44">
        <f>IF(OR($A315="",$B315=""),"",'OddsRatio_working_2-way'!M314)</f>
        <v>2.3416407864998732</v>
      </c>
      <c r="I315" s="44">
        <f>IF(OR($A315="",$B315=""),"",'OddsRatio_working_2-way'!N314)</f>
        <v>1.7453559924999296</v>
      </c>
      <c r="J315" s="44">
        <f>IF('Log_working_2-way'!$D314="","",A315^('Log_working_2-way'!$D314))</f>
        <v>2.3470801072340981</v>
      </c>
      <c r="K315" s="46">
        <f>IF('Log_working_2-way'!$D314="","",B315^('Log_working_2-way'!$D314))</f>
        <v>1.7423463494336857</v>
      </c>
      <c r="L315" s="53">
        <f t="shared" si="53"/>
        <v>0.42929292929292934</v>
      </c>
      <c r="M315" s="53">
        <f t="shared" si="54"/>
        <v>0.57070707070707072</v>
      </c>
      <c r="N315" s="54">
        <v>412</v>
      </c>
      <c r="O315" s="54">
        <f t="shared" si="55"/>
        <v>229.69911504424775</v>
      </c>
      <c r="P315" s="54">
        <f t="shared" si="56"/>
        <v>169.64705882352939</v>
      </c>
      <c r="Q315" s="54">
        <f t="shared" si="57"/>
        <v>242.35294117647061</v>
      </c>
      <c r="R315" s="54">
        <f t="shared" si="58"/>
        <v>182.30088495575222</v>
      </c>
      <c r="S315" s="55">
        <f t="shared" si="59"/>
        <v>-12.653826132222861</v>
      </c>
      <c r="T315" s="55">
        <f t="shared" si="60"/>
        <v>-12.653826132222832</v>
      </c>
      <c r="U315" t="s">
        <v>74</v>
      </c>
      <c r="V315" t="s">
        <v>39</v>
      </c>
      <c r="W315" t="s">
        <v>443</v>
      </c>
      <c r="X315" s="38">
        <v>44350</v>
      </c>
      <c r="Y315" s="76" t="s">
        <v>480</v>
      </c>
    </row>
    <row r="316" spans="1:25" ht="15" x14ac:dyDescent="0.25">
      <c r="A316">
        <v>2.5099999999999998</v>
      </c>
      <c r="B316">
        <v>1.57</v>
      </c>
      <c r="C316" s="43">
        <f t="shared" si="52"/>
        <v>3.5349049661227649E-2</v>
      </c>
      <c r="D316" s="44">
        <f>IF(OR($A316="",$B316=""),"",A316*'MPTO_working_2-way'!$G315)</f>
        <v>2.5987261146496814</v>
      </c>
      <c r="E316" s="46">
        <f>IF(OR($A316="",$B316=""),"",B316*'MPTO_working_2-way'!$G315)</f>
        <v>1.6254980079681274</v>
      </c>
      <c r="F316" s="44">
        <f>IF(OR($A316="",$B316=""),"",'MPTO_working_2-way'!D315)</f>
        <v>2.6265204785550034</v>
      </c>
      <c r="G316" s="46">
        <f>IF(OR($A316="",$B316=""),"",'MPTO_working_2-way'!E315)</f>
        <v>1.6148093511176675</v>
      </c>
      <c r="H316" s="44">
        <f>IF(OR($A316="",$B316=""),"",'OddsRatio_working_2-way'!M315)</f>
        <v>2.6276126096272243</v>
      </c>
      <c r="I316" s="44">
        <f>IF(OR($A316="",$B316=""),"",'OddsRatio_working_2-way'!N315)</f>
        <v>1.6143968129056414</v>
      </c>
      <c r="J316" s="44">
        <f>IF('Log_working_2-way'!$D315="","",A316^('Log_working_2-way'!$D315))</f>
        <v>2.6406155837309813</v>
      </c>
      <c r="K316" s="46">
        <f>IF('Log_working_2-way'!$D315="","",B316^('Log_working_2-way'!$D315))</f>
        <v>1.6095273078692256</v>
      </c>
      <c r="L316" s="53">
        <f t="shared" si="53"/>
        <v>0.38480392156862747</v>
      </c>
      <c r="M316" s="53">
        <f t="shared" si="54"/>
        <v>0.61519607843137258</v>
      </c>
      <c r="N316" s="54">
        <v>413</v>
      </c>
      <c r="O316" s="54">
        <f t="shared" si="55"/>
        <v>248.45816733067727</v>
      </c>
      <c r="P316" s="54">
        <f t="shared" si="56"/>
        <v>149.9426751592357</v>
      </c>
      <c r="Q316" s="54">
        <f t="shared" si="57"/>
        <v>263.0573248407643</v>
      </c>
      <c r="R316" s="54">
        <f t="shared" si="58"/>
        <v>164.54183266932273</v>
      </c>
      <c r="S316" s="55">
        <f t="shared" si="59"/>
        <v>-14.599157510087025</v>
      </c>
      <c r="T316" s="55">
        <f t="shared" si="60"/>
        <v>-14.599157510087025</v>
      </c>
      <c r="U316" t="s">
        <v>36</v>
      </c>
      <c r="V316" t="s">
        <v>278</v>
      </c>
      <c r="W316" t="s">
        <v>433</v>
      </c>
      <c r="X316" s="38">
        <v>44350</v>
      </c>
      <c r="Y316" s="75" t="s">
        <v>479</v>
      </c>
    </row>
    <row r="317" spans="1:25" ht="15" x14ac:dyDescent="0.25">
      <c r="A317">
        <v>2.44</v>
      </c>
      <c r="B317">
        <v>1.6</v>
      </c>
      <c r="C317" s="43">
        <f t="shared" si="52"/>
        <v>3.4836065573770503E-2</v>
      </c>
      <c r="D317" s="44">
        <f>IF(OR($A317="",$B317=""),"",A317*'MPTO_working_2-way'!$G316)</f>
        <v>2.5249999999999999</v>
      </c>
      <c r="E317" s="46">
        <f>IF(OR($A317="",$B317=""),"",B317*'MPTO_working_2-way'!$G316)</f>
        <v>1.6557377049180328</v>
      </c>
      <c r="F317" s="44">
        <f>IF(OR($A317="",$B317=""),"",'MPTO_working_2-way'!D316)</f>
        <v>2.548302872062663</v>
      </c>
      <c r="G317" s="46">
        <f>IF(OR($A317="",$B317=""),"",'MPTO_working_2-way'!E316)</f>
        <v>1.6458684654300169</v>
      </c>
      <c r="H317" s="44">
        <f>IF(OR($A317="",$B317=""),"",'OddsRatio_working_2-way'!M316)</f>
        <v>2.5491933384829668</v>
      </c>
      <c r="I317" s="44">
        <f>IF(OR($A317="",$B317=""),"",'OddsRatio_working_2-way'!N316)</f>
        <v>1.6454972243679031</v>
      </c>
      <c r="J317" s="44">
        <f>IF('Log_working_2-way'!$D316="","",A317^('Log_working_2-way'!$D316))</f>
        <v>2.5600465119993632</v>
      </c>
      <c r="K317" s="46">
        <f>IF('Log_working_2-way'!$D316="","",B317^('Log_working_2-way'!$D316))</f>
        <v>1.6410065291696188</v>
      </c>
      <c r="L317" s="53">
        <f t="shared" si="53"/>
        <v>0.39603960396039606</v>
      </c>
      <c r="M317" s="53">
        <f t="shared" si="54"/>
        <v>0.60396039603960394</v>
      </c>
      <c r="N317" s="54">
        <v>414</v>
      </c>
      <c r="O317" s="54">
        <f t="shared" si="55"/>
        <v>244.32786885245901</v>
      </c>
      <c r="P317" s="54">
        <f t="shared" si="56"/>
        <v>155.25000000000006</v>
      </c>
      <c r="Q317" s="54">
        <f t="shared" si="57"/>
        <v>258.75</v>
      </c>
      <c r="R317" s="54">
        <f t="shared" si="58"/>
        <v>169.67213114754099</v>
      </c>
      <c r="S317" s="55">
        <f t="shared" si="59"/>
        <v>-14.422131147540995</v>
      </c>
      <c r="T317" s="55">
        <f t="shared" si="60"/>
        <v>-14.422131147540938</v>
      </c>
      <c r="U317" t="s">
        <v>45</v>
      </c>
      <c r="V317" t="s">
        <v>80</v>
      </c>
      <c r="W317" t="s">
        <v>433</v>
      </c>
      <c r="X317" s="38">
        <v>44350</v>
      </c>
      <c r="Y317" s="75" t="s">
        <v>479</v>
      </c>
    </row>
    <row r="318" spans="1:25" ht="15" x14ac:dyDescent="0.25">
      <c r="A318">
        <v>1.81</v>
      </c>
      <c r="B318">
        <v>2.08</v>
      </c>
      <c r="C318" s="43">
        <f t="shared" si="52"/>
        <v>3.3255418614534626E-2</v>
      </c>
      <c r="D318" s="44">
        <f>IF(OR($A318="",$B318=""),"",A318*'MPTO_working_2-way'!$G317)</f>
        <v>1.8701923076923077</v>
      </c>
      <c r="E318" s="46">
        <f>IF(OR($A318="",$B318=""),"",B318*'MPTO_working_2-way'!$G317)</f>
        <v>2.1491712707182322</v>
      </c>
      <c r="F318" s="44">
        <f>IF(OR($A318="",$B318=""),"",'MPTO_working_2-way'!D317)</f>
        <v>1.8661643699811639</v>
      </c>
      <c r="G318" s="46">
        <f>IF(OR($A318="",$B318=""),"",'MPTO_working_2-way'!E317)</f>
        <v>2.1545152798443401</v>
      </c>
      <c r="H318" s="44">
        <f>IF(OR($A318="",$B318=""),"",'OddsRatio_working_2-way'!M317)</f>
        <v>1.8660254037844384</v>
      </c>
      <c r="I318" s="44">
        <f>IF(OR($A318="",$B318=""),"",'OddsRatio_working_2-way'!N317)</f>
        <v>2.1547005383792519</v>
      </c>
      <c r="J318" s="44">
        <f>IF('Log_working_2-way'!$D317="","",A318^('Log_working_2-way'!$D317))</f>
        <v>1.8641966683390954</v>
      </c>
      <c r="K318" s="46">
        <f>IF('Log_working_2-way'!$D317="","",B318^('Log_working_2-way'!$D317))</f>
        <v>2.1571440120474694</v>
      </c>
      <c r="L318" s="53">
        <f t="shared" si="53"/>
        <v>0.53470437017994854</v>
      </c>
      <c r="M318" s="53">
        <f t="shared" si="54"/>
        <v>0.46529562982005135</v>
      </c>
      <c r="N318" s="54">
        <v>415</v>
      </c>
      <c r="O318" s="54">
        <f t="shared" si="55"/>
        <v>185.71823204419888</v>
      </c>
      <c r="P318" s="54">
        <f t="shared" si="56"/>
        <v>215.48076923076923</v>
      </c>
      <c r="Q318" s="54">
        <f t="shared" si="57"/>
        <v>199.51923076923075</v>
      </c>
      <c r="R318" s="54">
        <f t="shared" si="58"/>
        <v>229.28176795580112</v>
      </c>
      <c r="S318" s="55">
        <f t="shared" si="59"/>
        <v>-13.80099872503186</v>
      </c>
      <c r="T318" s="55">
        <f t="shared" si="60"/>
        <v>-13.800998725031889</v>
      </c>
      <c r="U318" t="s">
        <v>42</v>
      </c>
      <c r="V318" t="s">
        <v>279</v>
      </c>
      <c r="W318" t="s">
        <v>433</v>
      </c>
      <c r="X318" s="38">
        <v>44350</v>
      </c>
      <c r="Y318" s="75" t="s">
        <v>498</v>
      </c>
    </row>
    <row r="319" spans="1:25" ht="15" x14ac:dyDescent="0.25">
      <c r="A319">
        <v>2.11</v>
      </c>
      <c r="B319">
        <v>1.79</v>
      </c>
      <c r="C319" s="43">
        <f t="shared" si="52"/>
        <v>3.2592867166194583E-2</v>
      </c>
      <c r="D319" s="44">
        <f>IF(OR($A319="",$B319=""),"",A319*'MPTO_working_2-way'!$G318)</f>
        <v>2.1787709497206706</v>
      </c>
      <c r="E319" s="46">
        <f>IF(OR($A319="",$B319=""),"",B319*'MPTO_working_2-way'!$G318)</f>
        <v>1.8483412322274884</v>
      </c>
      <c r="F319" s="44">
        <f>IF(OR($A319="",$B319=""),"",'MPTO_working_2-way'!D318)</f>
        <v>2.1851369724319478</v>
      </c>
      <c r="G319" s="46">
        <f>IF(OR($A319="",$B319=""),"",'MPTO_working_2-way'!E318)</f>
        <v>1.8437843247333352</v>
      </c>
      <c r="H319" s="44">
        <f>IF(OR($A319="",$B319=""),"",'OddsRatio_working_2-way'!M318)</f>
        <v>2.1853536565680476</v>
      </c>
      <c r="I319" s="44">
        <f>IF(OR($A319="",$B319=""),"",'OddsRatio_working_2-way'!N318)</f>
        <v>1.8436300798997822</v>
      </c>
      <c r="J319" s="44">
        <f>IF('Log_working_2-way'!$D318="","",A319^('Log_working_2-way'!$D318))</f>
        <v>2.1882656756587764</v>
      </c>
      <c r="K319" s="46">
        <f>IF('Log_working_2-way'!$D318="","",B319^('Log_working_2-way'!$D318))</f>
        <v>1.8415626408173078</v>
      </c>
      <c r="L319" s="53">
        <f t="shared" si="53"/>
        <v>0.4589743589743589</v>
      </c>
      <c r="M319" s="53">
        <f t="shared" si="54"/>
        <v>0.54102564102564099</v>
      </c>
      <c r="N319" s="54">
        <v>416</v>
      </c>
      <c r="O319" s="54">
        <f t="shared" si="55"/>
        <v>218.84360189573459</v>
      </c>
      <c r="P319" s="54">
        <f t="shared" si="56"/>
        <v>183.59776536312847</v>
      </c>
      <c r="Q319" s="54">
        <f t="shared" si="57"/>
        <v>232.4022346368715</v>
      </c>
      <c r="R319" s="54">
        <f t="shared" si="58"/>
        <v>197.15639810426541</v>
      </c>
      <c r="S319" s="55">
        <f t="shared" si="59"/>
        <v>-13.558632741136904</v>
      </c>
      <c r="T319" s="55">
        <f t="shared" si="60"/>
        <v>-13.558632741136933</v>
      </c>
      <c r="U319" t="s">
        <v>82</v>
      </c>
      <c r="V319" t="s">
        <v>85</v>
      </c>
      <c r="W319" t="s">
        <v>433</v>
      </c>
      <c r="X319" s="38">
        <v>44350</v>
      </c>
      <c r="Y319" s="75" t="s">
        <v>493</v>
      </c>
    </row>
    <row r="320" spans="1:25" ht="15" x14ac:dyDescent="0.25">
      <c r="A320">
        <v>2.54</v>
      </c>
      <c r="B320">
        <v>1.56</v>
      </c>
      <c r="C320" s="43">
        <f t="shared" si="52"/>
        <v>3.4726428427215739E-2</v>
      </c>
      <c r="D320" s="44">
        <f>IF(OR($A320="",$B320=""),"",A320*'MPTO_working_2-way'!$G319)</f>
        <v>2.6282051282051282</v>
      </c>
      <c r="E320" s="46">
        <f>IF(OR($A320="",$B320=""),"",B320*'MPTO_working_2-way'!$G319)</f>
        <v>1.6141732283464567</v>
      </c>
      <c r="F320" s="44">
        <f>IF(OR($A320="",$B320=""),"",'MPTO_working_2-way'!D319)</f>
        <v>2.6571888412017164</v>
      </c>
      <c r="G320" s="46">
        <f>IF(OR($A320="",$B320=""),"",'MPTO_working_2-way'!E319)</f>
        <v>1.6034315312398835</v>
      </c>
      <c r="H320" s="44">
        <f>IF(OR($A320="",$B320=""),"",'OddsRatio_working_2-way'!M319)</f>
        <v>2.6583123951776999</v>
      </c>
      <c r="I320" s="44">
        <f>IF(OR($A320="",$B320=""),"",'OddsRatio_working_2-way'!N319)</f>
        <v>1.6030226891555273</v>
      </c>
      <c r="J320" s="44">
        <f>IF('Log_working_2-way'!$D319="","",A320^('Log_working_2-way'!$D319))</f>
        <v>2.6718812542297234</v>
      </c>
      <c r="K320" s="46">
        <f>IF('Log_working_2-way'!$D319="","",B320^('Log_working_2-way'!$D319))</f>
        <v>1.5981286036134053</v>
      </c>
      <c r="L320" s="53">
        <f t="shared" si="53"/>
        <v>0.38048780487804879</v>
      </c>
      <c r="M320" s="53">
        <f t="shared" si="54"/>
        <v>0.61951219512195121</v>
      </c>
      <c r="N320" s="54">
        <v>417</v>
      </c>
      <c r="O320" s="54">
        <f t="shared" si="55"/>
        <v>252.82677165354332</v>
      </c>
      <c r="P320" s="54">
        <f t="shared" si="56"/>
        <v>149.69230769230768</v>
      </c>
      <c r="Q320" s="54">
        <f t="shared" si="57"/>
        <v>267.30769230769226</v>
      </c>
      <c r="R320" s="54">
        <f t="shared" si="58"/>
        <v>164.17322834645668</v>
      </c>
      <c r="S320" s="55">
        <f t="shared" si="59"/>
        <v>-14.480920654148946</v>
      </c>
      <c r="T320" s="55">
        <f t="shared" si="60"/>
        <v>-14.480920654149003</v>
      </c>
      <c r="U320" t="s">
        <v>208</v>
      </c>
      <c r="V320" t="s">
        <v>79</v>
      </c>
      <c r="W320" t="s">
        <v>433</v>
      </c>
      <c r="X320" s="38">
        <v>44350</v>
      </c>
      <c r="Y320" s="75" t="s">
        <v>479</v>
      </c>
    </row>
    <row r="321" spans="1:25" s="50" customFormat="1" ht="15" x14ac:dyDescent="0.25">
      <c r="A321">
        <v>2.34</v>
      </c>
      <c r="B321">
        <v>1.65</v>
      </c>
      <c r="C321" s="43">
        <f t="shared" si="52"/>
        <v>3.3411033411033575E-2</v>
      </c>
      <c r="D321" s="44">
        <f>IF(OR($A321="",$B321=""),"",A321*'MPTO_working_2-way'!$G320)</f>
        <v>2.4181818181818184</v>
      </c>
      <c r="E321" s="46">
        <f>IF(OR($A321="",$B321=""),"",B321*'MPTO_working_2-way'!$G320)</f>
        <v>1.7051282051282053</v>
      </c>
      <c r="F321" s="44">
        <f>IF(OR($A321="",$B321=""),"",'MPTO_working_2-way'!D320)</f>
        <v>2.4351939451277205</v>
      </c>
      <c r="G321" s="46">
        <f>IF(OR($A321="",$B321=""),"",'MPTO_working_2-way'!E320)</f>
        <v>1.6967699406723797</v>
      </c>
      <c r="H321" s="44">
        <f>IF(OR($A321="",$B321=""),"",'OddsRatio_working_2-way'!M320)</f>
        <v>2.4358058578855508</v>
      </c>
      <c r="I321" s="44">
        <f>IF(OR($A321="",$B321=""),"",'OddsRatio_working_2-way'!N320)</f>
        <v>1.6964729907653791</v>
      </c>
      <c r="J321" s="44">
        <f>IF('Log_working_2-way'!$D320="","",A321^('Log_working_2-way'!$D320))</f>
        <v>2.4436741668534787</v>
      </c>
      <c r="K321" s="46">
        <f>IF('Log_working_2-way'!$D320="","",B321^('Log_working_2-way'!$D320))</f>
        <v>1.6926770755893317</v>
      </c>
      <c r="L321" s="53">
        <f t="shared" si="53"/>
        <v>0.41353383458646614</v>
      </c>
      <c r="M321" s="53">
        <f t="shared" si="54"/>
        <v>0.5864661654135338</v>
      </c>
      <c r="N321" s="54">
        <v>418</v>
      </c>
      <c r="O321" s="54">
        <f t="shared" si="55"/>
        <v>239.36752136752133</v>
      </c>
      <c r="P321" s="54">
        <f t="shared" si="56"/>
        <v>164.66666666666663</v>
      </c>
      <c r="Q321" s="54">
        <f t="shared" si="57"/>
        <v>253.33333333333334</v>
      </c>
      <c r="R321" s="54">
        <f t="shared" si="58"/>
        <v>178.63247863247864</v>
      </c>
      <c r="S321" s="55">
        <f t="shared" si="59"/>
        <v>-13.965811965812009</v>
      </c>
      <c r="T321" s="55">
        <f t="shared" si="60"/>
        <v>-13.965811965812009</v>
      </c>
      <c r="U321" t="s">
        <v>76</v>
      </c>
      <c r="V321" t="s">
        <v>49</v>
      </c>
      <c r="W321" t="s">
        <v>433</v>
      </c>
      <c r="X321" s="38">
        <v>44350</v>
      </c>
      <c r="Y321" s="75" t="s">
        <v>493</v>
      </c>
    </row>
    <row r="322" spans="1:25" ht="15" x14ac:dyDescent="0.25">
      <c r="A322">
        <v>1.82</v>
      </c>
      <c r="B322">
        <v>2.0699999999999998</v>
      </c>
      <c r="C322" s="43">
        <f t="shared" si="52"/>
        <v>3.2542336890162948E-2</v>
      </c>
      <c r="D322" s="44">
        <f>IF(OR($A322="",$B322=""),"",A322*'MPTO_working_2-way'!$G321)</f>
        <v>1.8792270531400965</v>
      </c>
      <c r="E322" s="46">
        <f>IF(OR($A322="",$B322=""),"",B322*'MPTO_working_2-way'!$G321)</f>
        <v>2.1373626373626373</v>
      </c>
      <c r="F322" s="44">
        <f>IF(OR($A322="",$B322=""),"",'MPTO_working_2-way'!D321)</f>
        <v>1.8755413949320454</v>
      </c>
      <c r="G322" s="46">
        <f>IF(OR($A322="",$B322=""),"",'MPTO_working_2-way'!E321)</f>
        <v>2.1421504520384373</v>
      </c>
      <c r="H322" s="44">
        <f>IF(OR($A322="",$B322=""),"",'OddsRatio_working_2-way'!M321)</f>
        <v>1.8754171235399244</v>
      </c>
      <c r="I322" s="44">
        <f>IF(OR($A322="",$B322=""),"",'OddsRatio_working_2-way'!N321)</f>
        <v>2.1423125880338039</v>
      </c>
      <c r="J322" s="44">
        <f>IF('Log_working_2-way'!$D321="","",A322^('Log_working_2-way'!$D321))</f>
        <v>1.8737445050186454</v>
      </c>
      <c r="K322" s="46">
        <f>IF('Log_working_2-way'!$D321="","",B322^('Log_working_2-way'!$D321))</f>
        <v>2.1444993293304022</v>
      </c>
      <c r="L322" s="53">
        <f t="shared" si="53"/>
        <v>0.53213367609254503</v>
      </c>
      <c r="M322" s="53">
        <f t="shared" si="54"/>
        <v>0.46786632390745503</v>
      </c>
      <c r="N322" s="54">
        <v>419</v>
      </c>
      <c r="O322" s="54">
        <f t="shared" si="55"/>
        <v>188.78021978021977</v>
      </c>
      <c r="P322" s="54">
        <f t="shared" si="56"/>
        <v>216.58454106280192</v>
      </c>
      <c r="Q322" s="54">
        <f t="shared" si="57"/>
        <v>202.41545893719808</v>
      </c>
      <c r="R322" s="54">
        <f t="shared" si="58"/>
        <v>230.2197802197802</v>
      </c>
      <c r="S322" s="55">
        <f t="shared" si="59"/>
        <v>-13.635239156978315</v>
      </c>
      <c r="T322" s="55">
        <f t="shared" si="60"/>
        <v>-13.635239156978287</v>
      </c>
      <c r="U322" t="s">
        <v>37</v>
      </c>
      <c r="V322" t="s">
        <v>44</v>
      </c>
      <c r="W322" t="s">
        <v>433</v>
      </c>
      <c r="X322" s="38">
        <v>44350</v>
      </c>
      <c r="Y322" s="75" t="s">
        <v>487</v>
      </c>
    </row>
    <row r="323" spans="1:25" ht="15" x14ac:dyDescent="0.25">
      <c r="A323">
        <v>2.1</v>
      </c>
      <c r="B323">
        <v>1.79</v>
      </c>
      <c r="C323" s="43">
        <f t="shared" ref="C323:C386" si="61">IF(OR($A323="",$B323=""),"",(1/A323)+(1/B323)-1)</f>
        <v>3.4849694067571102E-2</v>
      </c>
      <c r="D323" s="44">
        <f>IF(OR($A323="",$B323=""),"",A323*'MPTO_working_2-way'!$G322)</f>
        <v>2.1731843575418992</v>
      </c>
      <c r="E323" s="46">
        <f>IF(OR($A323="",$B323=""),"",B323*'MPTO_working_2-way'!$G322)</f>
        <v>1.8523809523809522</v>
      </c>
      <c r="F323" s="44">
        <f>IF(OR($A323="",$B323=""),"",'MPTO_working_2-way'!D322)</f>
        <v>2.1797622499275153</v>
      </c>
      <c r="G323" s="46">
        <f>IF(OR($A323="",$B323=""),"",'MPTO_working_2-way'!E322)</f>
        <v>1.8476284099287292</v>
      </c>
      <c r="H323" s="44">
        <f>IF(OR($A323="",$B323=""),"",'OddsRatio_working_2-way'!M322)</f>
        <v>2.1800021454603971</v>
      </c>
      <c r="I323" s="44">
        <f>IF(OR($A323="",$B323=""),"",'OddsRatio_working_2-way'!N322)</f>
        <v>1.8474560862851939</v>
      </c>
      <c r="J323" s="44">
        <f>IF('Log_working_2-way'!$D322="","",A323^('Log_working_2-way'!$D322))</f>
        <v>2.1830172065936067</v>
      </c>
      <c r="K323" s="46">
        <f>IF('Log_working_2-way'!$D322="","",B323^('Log_working_2-way'!$D322))</f>
        <v>1.8452962428833544</v>
      </c>
      <c r="L323" s="53">
        <f t="shared" si="53"/>
        <v>0.46015424164524427</v>
      </c>
      <c r="M323" s="53">
        <f t="shared" si="54"/>
        <v>0.53984575835475579</v>
      </c>
      <c r="N323" s="54">
        <v>420</v>
      </c>
      <c r="O323" s="54">
        <f t="shared" si="55"/>
        <v>220</v>
      </c>
      <c r="P323" s="54">
        <f t="shared" si="56"/>
        <v>185.36312849162013</v>
      </c>
      <c r="Q323" s="54">
        <f t="shared" si="57"/>
        <v>234.63687150837987</v>
      </c>
      <c r="R323" s="54">
        <f t="shared" si="58"/>
        <v>200</v>
      </c>
      <c r="S323" s="55">
        <f t="shared" si="59"/>
        <v>-14.636871508379869</v>
      </c>
      <c r="T323" s="55">
        <f t="shared" si="60"/>
        <v>-14.636871508379869</v>
      </c>
      <c r="U323" t="s">
        <v>87</v>
      </c>
      <c r="V323" t="s">
        <v>132</v>
      </c>
      <c r="W323" t="s">
        <v>433</v>
      </c>
      <c r="X323" s="38">
        <v>44350</v>
      </c>
      <c r="Y323" s="76" t="s">
        <v>482</v>
      </c>
    </row>
    <row r="324" spans="1:25" ht="15" x14ac:dyDescent="0.25">
      <c r="A324">
        <v>2.4300000000000002</v>
      </c>
      <c r="B324">
        <v>1.61</v>
      </c>
      <c r="C324" s="43">
        <f t="shared" si="61"/>
        <v>3.2640646167216181E-2</v>
      </c>
      <c r="D324" s="44">
        <f>IF(OR($A324="",$B324=""),"",A324*'MPTO_working_2-way'!$G323)</f>
        <v>2.5093167701863357</v>
      </c>
      <c r="E324" s="46">
        <f>IF(OR($A324="",$B324=""),"",B324*'MPTO_working_2-way'!$G323)</f>
        <v>1.6625514403292181</v>
      </c>
      <c r="F324" s="44">
        <f>IF(OR($A324="",$B324=""),"",'MPTO_working_2-way'!D323)</f>
        <v>2.5303495779840248</v>
      </c>
      <c r="G324" s="46">
        <f>IF(OR($A324="",$B324=""),"",'MPTO_working_2-way'!E323)</f>
        <v>1.6534454704900365</v>
      </c>
      <c r="H324" s="44">
        <f>IF(OR($A324="",$B324=""),"",'OddsRatio_working_2-way'!M323)</f>
        <v>2.5310983949707371</v>
      </c>
      <c r="I324" s="44">
        <f>IF(OR($A324="",$B324=""),"",'OddsRatio_working_2-way'!N323)</f>
        <v>1.6531258887637414</v>
      </c>
      <c r="J324" s="44">
        <f>IF('Log_working_2-way'!$D323="","",A324^('Log_working_2-way'!$D323))</f>
        <v>2.5408594420942658</v>
      </c>
      <c r="K324" s="46">
        <f>IF('Log_working_2-way'!$D323="","",B324^('Log_working_2-way'!$D323))</f>
        <v>1.6489884623355247</v>
      </c>
      <c r="L324" s="53">
        <f t="shared" si="53"/>
        <v>0.39851485148514848</v>
      </c>
      <c r="M324" s="53">
        <f t="shared" si="54"/>
        <v>0.60148514851485146</v>
      </c>
      <c r="N324" s="54">
        <v>421</v>
      </c>
      <c r="O324" s="54">
        <f t="shared" si="55"/>
        <v>247.74897119341566</v>
      </c>
      <c r="P324" s="54">
        <f t="shared" si="56"/>
        <v>159.50931677018636</v>
      </c>
      <c r="Q324" s="54">
        <f t="shared" si="57"/>
        <v>261.49068322981367</v>
      </c>
      <c r="R324" s="54">
        <f t="shared" si="58"/>
        <v>173.25102880658434</v>
      </c>
      <c r="S324" s="55">
        <f t="shared" si="59"/>
        <v>-13.741712036398013</v>
      </c>
      <c r="T324" s="55">
        <f t="shared" si="60"/>
        <v>-13.741712036397985</v>
      </c>
      <c r="U324" t="s">
        <v>46</v>
      </c>
      <c r="V324" t="s">
        <v>86</v>
      </c>
      <c r="W324" t="s">
        <v>433</v>
      </c>
      <c r="X324" s="38">
        <v>44350</v>
      </c>
      <c r="Y324" s="75" t="s">
        <v>487</v>
      </c>
    </row>
    <row r="325" spans="1:25" ht="15" x14ac:dyDescent="0.25">
      <c r="A325">
        <v>2.08</v>
      </c>
      <c r="B325">
        <v>1.83</v>
      </c>
      <c r="C325" s="43">
        <f t="shared" si="61"/>
        <v>2.7217318200924545E-2</v>
      </c>
      <c r="D325" s="44">
        <f>IF(OR($A325="",$B325=""),"",A325*'MPTO_working_2-way'!$G324)</f>
        <v>2.136612021857923</v>
      </c>
      <c r="E325" s="46">
        <f>IF(OR($A325="",$B325=""),"",B325*'MPTO_working_2-way'!$G324)</f>
        <v>1.8798076923076921</v>
      </c>
      <c r="F325" s="44">
        <f>IF(OR($A325="",$B325=""),"",'MPTO_working_2-way'!D324)</f>
        <v>2.1405916094927453</v>
      </c>
      <c r="G325" s="46">
        <f>IF(OR($A325="",$B325=""),"",'MPTO_working_2-way'!E324)</f>
        <v>1.8767379942806428</v>
      </c>
      <c r="H325" s="44">
        <f>IF(OR($A325="",$B325=""),"",'OddsRatio_working_2-way'!M324)</f>
        <v>2.1407036509440598</v>
      </c>
      <c r="I325" s="44">
        <f>IF(OR($A325="",$B325=""),"",'OddsRatio_working_2-way'!N324)</f>
        <v>1.8766518798921943</v>
      </c>
      <c r="J325" s="44">
        <f>IF('Log_working_2-way'!$D324="","",A325^('Log_working_2-way'!$D324))</f>
        <v>2.1425119645428072</v>
      </c>
      <c r="K325" s="46">
        <f>IF('Log_working_2-way'!$D324="","",B325^('Log_working_2-way'!$D324))</f>
        <v>1.875264356990918</v>
      </c>
      <c r="L325" s="53">
        <f t="shared" si="53"/>
        <v>0.46803069053708451</v>
      </c>
      <c r="M325" s="53">
        <f t="shared" si="54"/>
        <v>0.53196930946291565</v>
      </c>
      <c r="N325" s="54">
        <v>422</v>
      </c>
      <c r="O325" s="54">
        <f t="shared" si="55"/>
        <v>219.11538461538458</v>
      </c>
      <c r="P325" s="54">
        <f t="shared" si="56"/>
        <v>191.39890710382511</v>
      </c>
      <c r="Q325" s="54">
        <f t="shared" si="57"/>
        <v>230.60109289617483</v>
      </c>
      <c r="R325" s="54">
        <f t="shared" si="58"/>
        <v>202.88461538461536</v>
      </c>
      <c r="S325" s="55">
        <f t="shared" si="59"/>
        <v>-11.485708280790249</v>
      </c>
      <c r="T325" s="55">
        <f t="shared" si="60"/>
        <v>-11.485708280790249</v>
      </c>
      <c r="U325" t="s">
        <v>139</v>
      </c>
      <c r="V325" t="s">
        <v>277</v>
      </c>
      <c r="W325" t="s">
        <v>433</v>
      </c>
      <c r="X325" s="38">
        <v>44350</v>
      </c>
      <c r="Y325" s="75" t="s">
        <v>478</v>
      </c>
    </row>
    <row r="326" spans="1:25" ht="15" x14ac:dyDescent="0.25">
      <c r="A326">
        <v>2.46</v>
      </c>
      <c r="B326">
        <v>1.6</v>
      </c>
      <c r="C326" s="43">
        <f t="shared" si="61"/>
        <v>3.1504065040650397E-2</v>
      </c>
      <c r="D326" s="44">
        <f>IF(OR($A326="",$B326=""),"",A326*'MPTO_working_2-way'!$G325)</f>
        <v>2.5375000000000001</v>
      </c>
      <c r="E326" s="46">
        <f>IF(OR($A326="",$B326=""),"",B326*'MPTO_working_2-way'!$G325)</f>
        <v>1.6504065040650406</v>
      </c>
      <c r="F326" s="44">
        <f>IF(OR($A326="",$B326=""),"",'MPTO_working_2-way'!D325)</f>
        <v>2.5591677503250976</v>
      </c>
      <c r="G326" s="46">
        <f>IF(OR($A326="",$B326=""),"",'MPTO_working_2-way'!E325)</f>
        <v>1.6413678065054211</v>
      </c>
      <c r="H326" s="44">
        <f>IF(OR($A326="",$B326=""),"",'OddsRatio_working_2-way'!M325)</f>
        <v>2.5599145275730124</v>
      </c>
      <c r="I326" s="44">
        <f>IF(OR($A326="",$B326=""),"",'OddsRatio_working_2-way'!N325)</f>
        <v>1.6410607647560327</v>
      </c>
      <c r="J326" s="44">
        <f>IF('Log_working_2-way'!$D325="","",A326^('Log_working_2-way'!$D325))</f>
        <v>2.5699693865556159</v>
      </c>
      <c r="K326" s="46">
        <f>IF('Log_working_2-way'!$D325="","",B326^('Log_working_2-way'!$D325))</f>
        <v>1.6369550951524368</v>
      </c>
      <c r="L326" s="53">
        <f t="shared" si="53"/>
        <v>0.39408866995073888</v>
      </c>
      <c r="M326" s="53">
        <f t="shared" si="54"/>
        <v>0.60591133004926112</v>
      </c>
      <c r="N326" s="54">
        <v>423</v>
      </c>
      <c r="O326" s="54">
        <f t="shared" si="55"/>
        <v>251.04878048780483</v>
      </c>
      <c r="P326" s="54">
        <f t="shared" si="56"/>
        <v>158.62500000000006</v>
      </c>
      <c r="Q326" s="54">
        <f t="shared" si="57"/>
        <v>264.375</v>
      </c>
      <c r="R326" s="54">
        <f t="shared" si="58"/>
        <v>171.95121951219511</v>
      </c>
      <c r="S326" s="55">
        <f t="shared" si="59"/>
        <v>-13.326219512195166</v>
      </c>
      <c r="T326" s="55">
        <f t="shared" si="60"/>
        <v>-13.326219512195053</v>
      </c>
      <c r="U326" t="s">
        <v>81</v>
      </c>
      <c r="V326" t="s">
        <v>77</v>
      </c>
      <c r="W326" t="s">
        <v>433</v>
      </c>
      <c r="X326" s="38">
        <v>44350</v>
      </c>
      <c r="Y326" s="75" t="s">
        <v>483</v>
      </c>
    </row>
    <row r="327" spans="1:25" ht="15" x14ac:dyDescent="0.25">
      <c r="A327">
        <v>2.17</v>
      </c>
      <c r="B327">
        <v>1.72</v>
      </c>
      <c r="C327" s="43">
        <f t="shared" si="61"/>
        <v>4.2224841924766832E-2</v>
      </c>
      <c r="D327" s="44">
        <f>IF(OR($A327="",$B327=""),"",A327*'MPTO_working_2-way'!$G326)</f>
        <v>2.2616279069767438</v>
      </c>
      <c r="E327" s="46">
        <f>IF(OR($A327="",$B327=""),"",B327*'MPTO_working_2-way'!$G326)</f>
        <v>1.792626728110599</v>
      </c>
      <c r="F327" s="44">
        <f>IF(OR($A327="",$B327=""),"",'MPTO_working_2-way'!D326)</f>
        <v>2.2741896173531559</v>
      </c>
      <c r="G327" s="46">
        <f>IF(OR($A327="",$B327=""),"",'MPTO_working_2-way'!E326)</f>
        <v>1.7848125478194337</v>
      </c>
      <c r="H327" s="44">
        <f>IF(OR($A327="",$B327=""),"",'OddsRatio_working_2-way'!M326)</f>
        <v>2.2747548783981961</v>
      </c>
      <c r="I327" s="44">
        <f>IF(OR($A327="",$B327=""),"",'OddsRatio_working_2-way'!N326)</f>
        <v>1.784464540552736</v>
      </c>
      <c r="J327" s="44">
        <f>IF('Log_working_2-way'!$D326="","",A327^('Log_working_2-way'!$D326))</f>
        <v>2.2805793613089871</v>
      </c>
      <c r="K327" s="46">
        <f>IF('Log_working_2-way'!$D326="","",B327^('Log_working_2-way'!$D326))</f>
        <v>1.7808965459020807</v>
      </c>
      <c r="L327" s="53">
        <f t="shared" si="53"/>
        <v>0.44215938303341912</v>
      </c>
      <c r="M327" s="53">
        <f t="shared" si="54"/>
        <v>0.55784061696658105</v>
      </c>
      <c r="N327" s="54">
        <v>424</v>
      </c>
      <c r="O327" s="54">
        <f t="shared" si="55"/>
        <v>228.60829493087553</v>
      </c>
      <c r="P327" s="54">
        <f t="shared" si="56"/>
        <v>177.48837209302326</v>
      </c>
      <c r="Q327" s="54">
        <f t="shared" si="57"/>
        <v>246.51162790697677</v>
      </c>
      <c r="R327" s="54">
        <f t="shared" si="58"/>
        <v>195.39170506912441</v>
      </c>
      <c r="S327" s="55">
        <f t="shared" si="59"/>
        <v>-17.90333297610124</v>
      </c>
      <c r="T327" s="55">
        <f t="shared" si="60"/>
        <v>-17.903332976101154</v>
      </c>
      <c r="U327" t="s">
        <v>281</v>
      </c>
      <c r="V327" t="s">
        <v>286</v>
      </c>
      <c r="W327" t="s">
        <v>444</v>
      </c>
      <c r="X327" s="38">
        <v>44350</v>
      </c>
      <c r="Y327" s="75" t="s">
        <v>494</v>
      </c>
    </row>
    <row r="328" spans="1:25" ht="15" x14ac:dyDescent="0.25">
      <c r="A328">
        <v>1.86</v>
      </c>
      <c r="B328">
        <v>1.99</v>
      </c>
      <c r="C328" s="43">
        <f t="shared" si="61"/>
        <v>4.0146971416220811E-2</v>
      </c>
      <c r="D328" s="44">
        <f>IF(OR($A328="",$B328=""),"",A328*'MPTO_working_2-way'!$G327)</f>
        <v>1.9346733668341709</v>
      </c>
      <c r="E328" s="46">
        <f>IF(OR($A328="",$B328=""),"",B328*'MPTO_working_2-way'!$G327)</f>
        <v>2.0698924731182795</v>
      </c>
      <c r="F328" s="44">
        <f>IF(OR($A328="",$B328=""),"",'MPTO_working_2-way'!D327)</f>
        <v>1.9321396878425641</v>
      </c>
      <c r="G328" s="46">
        <f>IF(OR($A328="",$B328=""),"",'MPTO_working_2-way'!E327)</f>
        <v>2.0728005824046591</v>
      </c>
      <c r="H328" s="44">
        <f>IF(OR($A328="",$B328=""),"",'OddsRatio_working_2-way'!M327)</f>
        <v>1.9320337272260424</v>
      </c>
      <c r="I328" s="44">
        <f>IF(OR($A328="",$B328=""),"",'OddsRatio_working_2-way'!N327)</f>
        <v>2.0729225464578858</v>
      </c>
      <c r="J328" s="44">
        <f>IF('Log_working_2-way'!$D327="","",A328^('Log_working_2-way'!$D327))</f>
        <v>1.9308758651633173</v>
      </c>
      <c r="K328" s="46">
        <f>IF('Log_working_2-way'!$D327="","",B328^('Log_working_2-way'!$D327))</f>
        <v>2.0742570920821759</v>
      </c>
      <c r="L328" s="53">
        <f t="shared" si="53"/>
        <v>0.51688311688311683</v>
      </c>
      <c r="M328" s="53">
        <f t="shared" si="54"/>
        <v>0.48311688311688311</v>
      </c>
      <c r="N328" s="54">
        <v>425</v>
      </c>
      <c r="O328" s="54">
        <f t="shared" si="55"/>
        <v>196.50537634408602</v>
      </c>
      <c r="P328" s="54">
        <f t="shared" si="56"/>
        <v>211.43216080402007</v>
      </c>
      <c r="Q328" s="54">
        <f t="shared" si="57"/>
        <v>213.56783919597987</v>
      </c>
      <c r="R328" s="54">
        <f t="shared" si="58"/>
        <v>228.49462365591395</v>
      </c>
      <c r="S328" s="55">
        <f t="shared" si="59"/>
        <v>-17.062462851893855</v>
      </c>
      <c r="T328" s="55">
        <f t="shared" si="60"/>
        <v>-17.062462851893883</v>
      </c>
      <c r="U328" t="s">
        <v>293</v>
      </c>
      <c r="V328" t="s">
        <v>287</v>
      </c>
      <c r="W328" t="s">
        <v>444</v>
      </c>
      <c r="X328" s="38">
        <v>44350</v>
      </c>
      <c r="Y328" s="75" t="s">
        <v>483</v>
      </c>
    </row>
    <row r="329" spans="1:25" ht="15" x14ac:dyDescent="0.25">
      <c r="A329">
        <v>1.93</v>
      </c>
      <c r="B329">
        <v>1.92</v>
      </c>
      <c r="C329" s="43">
        <f t="shared" si="61"/>
        <v>3.8968048359240282E-2</v>
      </c>
      <c r="D329" s="44">
        <f>IF(OR($A329="",$B329=""),"",A329*'MPTO_working_2-way'!$G328)</f>
        <v>2.0052083333333335</v>
      </c>
      <c r="E329" s="46">
        <f>IF(OR($A329="",$B329=""),"",B329*'MPTO_working_2-way'!$G328)</f>
        <v>1.9948186528497414</v>
      </c>
      <c r="F329" s="44">
        <f>IF(OR($A329="",$B329=""),"",'MPTO_working_2-way'!D328)</f>
        <v>2.0054118411083453</v>
      </c>
      <c r="G329" s="46">
        <f>IF(OR($A329="",$B329=""),"",'MPTO_working_2-way'!E328)</f>
        <v>1.9946172892668752</v>
      </c>
      <c r="H329" s="44">
        <f>IF(OR($A329="",$B329=""),"",'OddsRatio_working_2-way'!M328)</f>
        <v>2.0054200938997546</v>
      </c>
      <c r="I329" s="44">
        <f>IF(OR($A329="",$B329=""),"",'OddsRatio_working_2-way'!N328)</f>
        <v>1.9946091251481448</v>
      </c>
      <c r="J329" s="44">
        <f>IF('Log_working_2-way'!$D328="","",A329^('Log_working_2-way'!$D328))</f>
        <v>2.0055131845379748</v>
      </c>
      <c r="K329" s="46">
        <f>IF('Log_working_2-way'!$D328="","",B329^('Log_working_2-way'!$D328))</f>
        <v>1.9945170440100763</v>
      </c>
      <c r="L329" s="53">
        <f t="shared" si="53"/>
        <v>0.49870129870129865</v>
      </c>
      <c r="M329" s="53">
        <f t="shared" si="54"/>
        <v>0.50129870129870124</v>
      </c>
      <c r="N329" s="54">
        <v>426</v>
      </c>
      <c r="O329" s="54">
        <f t="shared" si="55"/>
        <v>205.27461139896374</v>
      </c>
      <c r="P329" s="54">
        <f t="shared" si="56"/>
        <v>204.125</v>
      </c>
      <c r="Q329" s="54">
        <f t="shared" si="57"/>
        <v>221.87500000000003</v>
      </c>
      <c r="R329" s="54">
        <f t="shared" si="58"/>
        <v>220.72538860103629</v>
      </c>
      <c r="S329" s="55">
        <f t="shared" si="59"/>
        <v>-16.600388601036286</v>
      </c>
      <c r="T329" s="55">
        <f t="shared" si="60"/>
        <v>-16.600388601036286</v>
      </c>
      <c r="U329" t="s">
        <v>451</v>
      </c>
      <c r="V329" t="s">
        <v>282</v>
      </c>
      <c r="W329" t="s">
        <v>444</v>
      </c>
      <c r="X329" s="38">
        <v>44350</v>
      </c>
      <c r="Y329" s="75" t="s">
        <v>482</v>
      </c>
    </row>
    <row r="330" spans="1:25" ht="15" x14ac:dyDescent="0.25">
      <c r="A330">
        <v>1.94</v>
      </c>
      <c r="B330">
        <v>1.91</v>
      </c>
      <c r="C330" s="43">
        <f t="shared" si="61"/>
        <v>3.9024126949857019E-2</v>
      </c>
      <c r="D330" s="44">
        <f>IF(OR($A330="",$B330=""),"",A330*'MPTO_working_2-way'!$G329)</f>
        <v>2.0157068062827226</v>
      </c>
      <c r="E330" s="46">
        <f>IF(OR($A330="",$B330=""),"",B330*'MPTO_working_2-way'!$G329)</f>
        <v>1.9845360824742269</v>
      </c>
      <c r="F330" s="44">
        <f>IF(OR($A330="",$B330=""),"",'MPTO_working_2-way'!D329)</f>
        <v>2.0163247537682976</v>
      </c>
      <c r="G330" s="46">
        <f>IF(OR($A330="",$B330=""),"",'MPTO_working_2-way'!E329)</f>
        <v>1.98393746319002</v>
      </c>
      <c r="H330" s="44">
        <f>IF(OR($A330="",$B330=""),"",'OddsRatio_working_2-way'!M329)</f>
        <v>2.0163498575623611</v>
      </c>
      <c r="I330" s="44">
        <f>IF(OR($A330="",$B330=""),"",'OddsRatio_working_2-way'!N329)</f>
        <v>1.9839131599805839</v>
      </c>
      <c r="J330" s="44">
        <f>IF('Log_working_2-way'!$D329="","",A330^('Log_working_2-way'!$D329))</f>
        <v>2.0166326309725022</v>
      </c>
      <c r="K330" s="46">
        <f>IF('Log_working_2-way'!$D329="","",B330^('Log_working_2-way'!$D329))</f>
        <v>1.9836394873960235</v>
      </c>
      <c r="L330" s="53">
        <f t="shared" si="53"/>
        <v>0.4961038961038961</v>
      </c>
      <c r="M330" s="53">
        <f t="shared" si="54"/>
        <v>0.50389610389610384</v>
      </c>
      <c r="N330" s="54">
        <v>427</v>
      </c>
      <c r="O330" s="54">
        <f t="shared" si="55"/>
        <v>206.89690721649487</v>
      </c>
      <c r="P330" s="54">
        <f t="shared" si="56"/>
        <v>203.43979057591619</v>
      </c>
      <c r="Q330" s="54">
        <f t="shared" si="57"/>
        <v>223.56020942408378</v>
      </c>
      <c r="R330" s="54">
        <f t="shared" si="58"/>
        <v>220.10309278350519</v>
      </c>
      <c r="S330" s="55">
        <f t="shared" si="59"/>
        <v>-16.663302207588913</v>
      </c>
      <c r="T330" s="55">
        <f t="shared" si="60"/>
        <v>-16.663302207588998</v>
      </c>
      <c r="U330" t="s">
        <v>455</v>
      </c>
      <c r="V330" t="s">
        <v>295</v>
      </c>
      <c r="W330" t="s">
        <v>444</v>
      </c>
      <c r="X330" s="38">
        <v>44350</v>
      </c>
      <c r="Y330" s="75" t="s">
        <v>483</v>
      </c>
    </row>
    <row r="331" spans="1:25" ht="15" x14ac:dyDescent="0.25">
      <c r="A331">
        <v>1.83</v>
      </c>
      <c r="B331">
        <v>2.0299999999999998</v>
      </c>
      <c r="C331" s="43">
        <f t="shared" si="61"/>
        <v>3.9058924870117639E-2</v>
      </c>
      <c r="D331" s="44">
        <f>IF(OR($A331="",$B331=""),"",A331*'MPTO_working_2-way'!$G330)</f>
        <v>1.9014778325123154</v>
      </c>
      <c r="E331" s="46">
        <f>IF(OR($A331="",$B331=""),"",B331*'MPTO_working_2-way'!$G330)</f>
        <v>2.1092896174863385</v>
      </c>
      <c r="F331" s="44">
        <f>IF(OR($A331="",$B331=""),"",'MPTO_working_2-way'!D330)</f>
        <v>1.8978262535441519</v>
      </c>
      <c r="G331" s="46">
        <f>IF(OR($A331="",$B331=""),"",'MPTO_working_2-way'!E330)</f>
        <v>2.1138012461236451</v>
      </c>
      <c r="H331" s="44">
        <f>IF(OR($A331="",$B331=""),"",'OddsRatio_working_2-way'!M330)</f>
        <v>1.8976776942301987</v>
      </c>
      <c r="I331" s="44">
        <f>IF(OR($A331="",$B331=""),"",'OddsRatio_working_2-way'!N330)</f>
        <v>2.113985572357957</v>
      </c>
      <c r="J331" s="44">
        <f>IF('Log_working_2-way'!$D330="","",A331^('Log_working_2-way'!$D330))</f>
        <v>1.8960116450582052</v>
      </c>
      <c r="K331" s="46">
        <f>IF('Log_working_2-way'!$D330="","",B331^('Log_working_2-way'!$D330))</f>
        <v>2.1160569234955591</v>
      </c>
      <c r="L331" s="53">
        <f t="shared" si="53"/>
        <v>0.52590673575129532</v>
      </c>
      <c r="M331" s="53">
        <f t="shared" si="54"/>
        <v>0.47409326424870474</v>
      </c>
      <c r="N331" s="54">
        <v>428</v>
      </c>
      <c r="O331" s="54">
        <f t="shared" si="55"/>
        <v>194.12021857923494</v>
      </c>
      <c r="P331" s="54">
        <f t="shared" si="56"/>
        <v>217.16256157635468</v>
      </c>
      <c r="Q331" s="54">
        <f t="shared" si="57"/>
        <v>210.83743842364535</v>
      </c>
      <c r="R331" s="54">
        <f t="shared" si="58"/>
        <v>233.879781420765</v>
      </c>
      <c r="S331" s="55">
        <f t="shared" si="59"/>
        <v>-16.717219844410408</v>
      </c>
      <c r="T331" s="55">
        <f t="shared" si="60"/>
        <v>-16.717219844410323</v>
      </c>
      <c r="U331" t="s">
        <v>289</v>
      </c>
      <c r="V331" t="s">
        <v>292</v>
      </c>
      <c r="W331" t="s">
        <v>444</v>
      </c>
      <c r="X331" s="38">
        <v>44350</v>
      </c>
      <c r="Y331" s="76" t="s">
        <v>483</v>
      </c>
    </row>
    <row r="332" spans="1:25" ht="15" x14ac:dyDescent="0.25">
      <c r="A332">
        <v>1.96</v>
      </c>
      <c r="B332">
        <v>1.89</v>
      </c>
      <c r="C332" s="43">
        <f t="shared" si="61"/>
        <v>3.9304610733182255E-2</v>
      </c>
      <c r="D332" s="44">
        <f>IF(OR($A332="",$B332=""),"",A332*'MPTO_working_2-way'!$G331)</f>
        <v>2.0370370370370372</v>
      </c>
      <c r="E332" s="46">
        <f>IF(OR($A332="",$B332=""),"",B332*'MPTO_working_2-way'!$G331)</f>
        <v>1.9642857142857144</v>
      </c>
      <c r="F332" s="44">
        <f>IF(OR($A332="",$B332=""),"",'MPTO_working_2-way'!D331)</f>
        <v>2.0385208012326657</v>
      </c>
      <c r="G332" s="46">
        <f>IF(OR($A332="",$B332=""),"",'MPTO_working_2-way'!E331)</f>
        <v>1.9629080118694364</v>
      </c>
      <c r="H332" s="44">
        <f>IF(OR($A332="",$B332=""),"",'OddsRatio_working_2-way'!M331)</f>
        <v>2.0385815737789974</v>
      </c>
      <c r="I332" s="44">
        <f>IF(OR($A332="",$B332=""),"",'OddsRatio_working_2-way'!N331)</f>
        <v>1.9628516673576117</v>
      </c>
      <c r="J332" s="44">
        <f>IF('Log_working_2-way'!$D331="","",A332^('Log_working_2-way'!$D331))</f>
        <v>2.0392611823308071</v>
      </c>
      <c r="K332" s="46">
        <f>IF('Log_working_2-way'!$D331="","",B332^('Log_working_2-way'!$D331))</f>
        <v>1.9622220256096747</v>
      </c>
      <c r="L332" s="53">
        <f t="shared" si="53"/>
        <v>0.49090909090909085</v>
      </c>
      <c r="M332" s="53">
        <f t="shared" si="54"/>
        <v>0.50909090909090904</v>
      </c>
      <c r="N332" s="54">
        <v>429</v>
      </c>
      <c r="O332" s="54">
        <f t="shared" si="55"/>
        <v>210.12244897959187</v>
      </c>
      <c r="P332" s="54">
        <f t="shared" si="56"/>
        <v>202.01587301587301</v>
      </c>
      <c r="Q332" s="54">
        <f t="shared" si="57"/>
        <v>226.98412698412702</v>
      </c>
      <c r="R332" s="54">
        <f t="shared" si="58"/>
        <v>218.87755102040816</v>
      </c>
      <c r="S332" s="55">
        <f t="shared" si="59"/>
        <v>-16.86167800453515</v>
      </c>
      <c r="T332" s="55">
        <f t="shared" si="60"/>
        <v>-16.86167800453515</v>
      </c>
      <c r="U332" t="s">
        <v>83</v>
      </c>
      <c r="V332" t="s">
        <v>284</v>
      </c>
      <c r="W332" t="s">
        <v>444</v>
      </c>
      <c r="X332" s="38">
        <v>44350</v>
      </c>
      <c r="Y332" s="75" t="s">
        <v>478</v>
      </c>
    </row>
    <row r="333" spans="1:25" ht="15" x14ac:dyDescent="0.25">
      <c r="A333">
        <v>1.9</v>
      </c>
      <c r="B333">
        <v>1.95</v>
      </c>
      <c r="C333" s="43">
        <f t="shared" si="61"/>
        <v>3.9136302294197067E-2</v>
      </c>
      <c r="D333" s="44">
        <f>IF(OR($A333="",$B333=""),"",A333*'MPTO_working_2-way'!$G332)</f>
        <v>1.9743589743589742</v>
      </c>
      <c r="E333" s="46">
        <f>IF(OR($A333="",$B333=""),"",B333*'MPTO_working_2-way'!$G332)</f>
        <v>2.0263157894736841</v>
      </c>
      <c r="F333" s="44">
        <f>IF(OR($A333="",$B333=""),"",'MPTO_working_2-way'!D332)</f>
        <v>1.9733688415446073</v>
      </c>
      <c r="G333" s="46">
        <f>IF(OR($A333="",$B333=""),"",'MPTO_working_2-way'!E332)</f>
        <v>2.027359781121751</v>
      </c>
      <c r="H333" s="44">
        <f>IF(OR($A333="",$B333=""),"",'OddsRatio_working_2-way'!M332)</f>
        <v>1.9733285267845753</v>
      </c>
      <c r="I333" s="44">
        <f>IF(OR($A333="",$B333=""),"",'OddsRatio_working_2-way'!N332)</f>
        <v>2.0274023338281628</v>
      </c>
      <c r="J333" s="44">
        <f>IF('Log_working_2-way'!$D332="","",A333^('Log_working_2-way'!$D332))</f>
        <v>1.9728759519930477</v>
      </c>
      <c r="K333" s="46">
        <f>IF('Log_working_2-way'!$D332="","",B333^('Log_working_2-way'!$D332))</f>
        <v>2.02788027389437</v>
      </c>
      <c r="L333" s="53">
        <f t="shared" si="53"/>
        <v>0.50649350649350655</v>
      </c>
      <c r="M333" s="53">
        <f t="shared" si="54"/>
        <v>0.49350649350649356</v>
      </c>
      <c r="N333" s="54">
        <v>430</v>
      </c>
      <c r="O333" s="54">
        <f t="shared" si="55"/>
        <v>203.68421052631578</v>
      </c>
      <c r="P333" s="54">
        <f t="shared" si="56"/>
        <v>209.4871794871795</v>
      </c>
      <c r="Q333" s="54">
        <f t="shared" si="57"/>
        <v>220.51282051282055</v>
      </c>
      <c r="R333" s="54">
        <f t="shared" si="58"/>
        <v>226.31578947368419</v>
      </c>
      <c r="S333" s="55">
        <f t="shared" si="59"/>
        <v>-16.828609986504773</v>
      </c>
      <c r="T333" s="55">
        <f t="shared" si="60"/>
        <v>-16.828609986504688</v>
      </c>
      <c r="U333" t="s">
        <v>288</v>
      </c>
      <c r="V333" t="s">
        <v>467</v>
      </c>
      <c r="W333" t="s">
        <v>444</v>
      </c>
      <c r="X333" s="38">
        <v>44350</v>
      </c>
      <c r="Y333" s="75" t="s">
        <v>487</v>
      </c>
    </row>
    <row r="334" spans="1:25" ht="15" x14ac:dyDescent="0.25">
      <c r="A334">
        <v>2.0299999999999998</v>
      </c>
      <c r="B334">
        <v>1.83</v>
      </c>
      <c r="C334" s="43">
        <f t="shared" si="61"/>
        <v>3.9058924870117639E-2</v>
      </c>
      <c r="D334" s="44">
        <f>IF(OR($A334="",$B334=""),"",A334*'MPTO_working_2-way'!$G333)</f>
        <v>2.1092896174863385</v>
      </c>
      <c r="E334" s="46">
        <f>IF(OR($A334="",$B334=""),"",B334*'MPTO_working_2-way'!$G333)</f>
        <v>1.9014778325123154</v>
      </c>
      <c r="F334" s="44">
        <f>IF(OR($A334="",$B334=""),"",'MPTO_working_2-way'!D333)</f>
        <v>2.1138012461236451</v>
      </c>
      <c r="G334" s="46">
        <f>IF(OR($A334="",$B334=""),"",'MPTO_working_2-way'!E333)</f>
        <v>1.8978262535441519</v>
      </c>
      <c r="H334" s="44">
        <f>IF(OR($A334="",$B334=""),"",'OddsRatio_working_2-way'!M333)</f>
        <v>2.113985572357957</v>
      </c>
      <c r="I334" s="44">
        <f>IF(OR($A334="",$B334=""),"",'OddsRatio_working_2-way'!N333)</f>
        <v>1.8976776942301987</v>
      </c>
      <c r="J334" s="44">
        <f>IF('Log_working_2-way'!$D333="","",A334^('Log_working_2-way'!$D333))</f>
        <v>2.1160569234955591</v>
      </c>
      <c r="K334" s="46">
        <f>IF('Log_working_2-way'!$D333="","",B334^('Log_working_2-way'!$D333))</f>
        <v>1.8960116450582052</v>
      </c>
      <c r="L334" s="53">
        <f t="shared" si="53"/>
        <v>0.47409326424870474</v>
      </c>
      <c r="M334" s="53">
        <f t="shared" si="54"/>
        <v>0.52590673575129532</v>
      </c>
      <c r="N334" s="54">
        <v>431</v>
      </c>
      <c r="O334" s="54">
        <f t="shared" si="55"/>
        <v>218.6847290640394</v>
      </c>
      <c r="P334" s="54">
        <f t="shared" si="56"/>
        <v>195.48087431693989</v>
      </c>
      <c r="Q334" s="54">
        <f t="shared" si="57"/>
        <v>235.51912568306008</v>
      </c>
      <c r="R334" s="54">
        <f t="shared" si="58"/>
        <v>212.31527093596063</v>
      </c>
      <c r="S334" s="55">
        <f t="shared" si="59"/>
        <v>-16.83439661902068</v>
      </c>
      <c r="T334" s="55">
        <f t="shared" si="60"/>
        <v>-16.834396619020737</v>
      </c>
      <c r="U334" t="s">
        <v>290</v>
      </c>
      <c r="V334" t="s">
        <v>458</v>
      </c>
      <c r="W334" t="s">
        <v>444</v>
      </c>
      <c r="X334" s="38">
        <v>44350</v>
      </c>
      <c r="Y334" s="75" t="s">
        <v>486</v>
      </c>
    </row>
    <row r="335" spans="1:25" ht="15" x14ac:dyDescent="0.25">
      <c r="A335">
        <v>2.0099999999999998</v>
      </c>
      <c r="B335">
        <v>1.85</v>
      </c>
      <c r="C335" s="43">
        <f t="shared" si="61"/>
        <v>3.80529783514858E-2</v>
      </c>
      <c r="D335" s="44">
        <f>IF(OR($A335="",$B335=""),"",A335*'MPTO_working_2-way'!$G334)</f>
        <v>2.086486486486486</v>
      </c>
      <c r="E335" s="46">
        <f>IF(OR($A335="",$B335=""),"",B335*'MPTO_working_2-way'!$G334)</f>
        <v>1.9203980099502489</v>
      </c>
      <c r="F335" s="44">
        <f>IF(OR($A335="",$B335=""),"",'MPTO_working_2-way'!D334)</f>
        <v>2.0899255304201207</v>
      </c>
      <c r="G335" s="46">
        <f>IF(OR($A335="",$B335=""),"",'MPTO_working_2-way'!E334)</f>
        <v>1.9174938764986464</v>
      </c>
      <c r="H335" s="44">
        <f>IF(OR($A335="",$B335=""),"",'OddsRatio_working_2-way'!M334)</f>
        <v>2.0900620597551534</v>
      </c>
      <c r="I335" s="44">
        <f>IF(OR($A335="",$B335=""),"",'OddsRatio_working_2-way'!N334)</f>
        <v>1.91737896118008</v>
      </c>
      <c r="J335" s="44">
        <f>IF('Log_working_2-way'!$D334="","",A335^('Log_working_2-way'!$D334))</f>
        <v>2.0916381493676872</v>
      </c>
      <c r="K335" s="46">
        <f>IF('Log_working_2-way'!$D334="","",B335^('Log_working_2-way'!$D334))</f>
        <v>1.9160544641822177</v>
      </c>
      <c r="L335" s="53">
        <f t="shared" si="53"/>
        <v>0.47927461139896382</v>
      </c>
      <c r="M335" s="53">
        <f t="shared" si="54"/>
        <v>0.52072538860103623</v>
      </c>
      <c r="N335" s="54">
        <v>432</v>
      </c>
      <c r="O335" s="54">
        <f t="shared" si="55"/>
        <v>217.07462686567163</v>
      </c>
      <c r="P335" s="54">
        <f t="shared" si="56"/>
        <v>198.48648648648648</v>
      </c>
      <c r="Q335" s="54">
        <f t="shared" si="57"/>
        <v>233.51351351351349</v>
      </c>
      <c r="R335" s="54">
        <f t="shared" si="58"/>
        <v>214.9253731343284</v>
      </c>
      <c r="S335" s="55">
        <f t="shared" si="59"/>
        <v>-16.438886647841855</v>
      </c>
      <c r="T335" s="55">
        <f t="shared" si="60"/>
        <v>-16.438886647841912</v>
      </c>
      <c r="U335" t="s">
        <v>466</v>
      </c>
      <c r="V335" t="s">
        <v>43</v>
      </c>
      <c r="W335" t="s">
        <v>444</v>
      </c>
      <c r="X335" s="38">
        <v>44350</v>
      </c>
      <c r="Y335" s="75" t="s">
        <v>485</v>
      </c>
    </row>
    <row r="336" spans="1:25" ht="15" x14ac:dyDescent="0.25">
      <c r="A336">
        <v>2.2400000000000002</v>
      </c>
      <c r="B336">
        <v>1.68</v>
      </c>
      <c r="C336" s="43">
        <f t="shared" si="61"/>
        <v>4.1666666666666519E-2</v>
      </c>
      <c r="D336" s="44">
        <f>IF(OR($A336="",$B336=""),"",A336*'MPTO_working_2-way'!$G335)</f>
        <v>2.333333333333333</v>
      </c>
      <c r="E336" s="46">
        <f>IF(OR($A336="",$B336=""),"",B336*'MPTO_working_2-way'!$G335)</f>
        <v>1.7499999999999998</v>
      </c>
      <c r="F336" s="44">
        <f>IF(OR($A336="",$B336=""),"",'MPTO_working_2-way'!D335)</f>
        <v>2.3496503496503496</v>
      </c>
      <c r="G336" s="46">
        <f>IF(OR($A336="",$B336=""),"",'MPTO_working_2-way'!E335)</f>
        <v>1.7409326424870464</v>
      </c>
      <c r="H336" s="44">
        <f>IF(OR($A336="",$B336=""),"",'OddsRatio_working_2-way'!M335)</f>
        <v>2.3503812097939996</v>
      </c>
      <c r="I336" s="44">
        <f>IF(OR($A336="",$B336=""),"",'OddsRatio_working_2-way'!N335)</f>
        <v>1.7405316311773544</v>
      </c>
      <c r="J336" s="44">
        <f>IF('Log_working_2-way'!$D335="","",A336^('Log_working_2-way'!$D335))</f>
        <v>2.357969334439959</v>
      </c>
      <c r="K336" s="46">
        <f>IF('Log_working_2-way'!$D335="","",B336^('Log_working_2-way'!$D335))</f>
        <v>1.7363936538464513</v>
      </c>
      <c r="L336" s="53">
        <f t="shared" si="53"/>
        <v>0.4285714285714286</v>
      </c>
      <c r="M336" s="53">
        <f t="shared" si="54"/>
        <v>0.57142857142857151</v>
      </c>
      <c r="N336" s="54">
        <v>433</v>
      </c>
      <c r="O336" s="54">
        <f t="shared" si="55"/>
        <v>239.69642857142858</v>
      </c>
      <c r="P336" s="54">
        <f t="shared" si="56"/>
        <v>175.26190476190473</v>
      </c>
      <c r="Q336" s="54">
        <f t="shared" si="57"/>
        <v>257.73809523809524</v>
      </c>
      <c r="R336" s="54">
        <f t="shared" si="58"/>
        <v>193.30357142857142</v>
      </c>
      <c r="S336" s="55">
        <f t="shared" si="59"/>
        <v>-18.041666666666657</v>
      </c>
      <c r="T336" s="55">
        <f t="shared" si="60"/>
        <v>-18.041666666666686</v>
      </c>
      <c r="U336" t="s">
        <v>294</v>
      </c>
      <c r="V336" t="s">
        <v>291</v>
      </c>
      <c r="W336" t="s">
        <v>444</v>
      </c>
      <c r="X336" s="38">
        <v>44350</v>
      </c>
      <c r="Y336" s="75" t="s">
        <v>493</v>
      </c>
    </row>
    <row r="337" spans="1:25" ht="15" x14ac:dyDescent="0.25">
      <c r="A337">
        <v>1.75</v>
      </c>
      <c r="B337">
        <v>2.11</v>
      </c>
      <c r="C337" s="43">
        <f t="shared" si="61"/>
        <v>4.5362220717670931E-2</v>
      </c>
      <c r="D337" s="44">
        <f>IF(OR($A337="",$B337=""),"",A337*'MPTO_working_2-way'!$G336)</f>
        <v>1.8293838862559242</v>
      </c>
      <c r="E337" s="46">
        <f>IF(OR($A337="",$B337=""),"",B337*'MPTO_working_2-way'!$G336)</f>
        <v>2.2057142857142855</v>
      </c>
      <c r="F337" s="44">
        <f>IF(OR($A337="",$B337=""),"",'MPTO_working_2-way'!D336)</f>
        <v>1.8223318938926589</v>
      </c>
      <c r="G337" s="46">
        <f>IF(OR($A337="",$B337=""),"",'MPTO_working_2-way'!E336)</f>
        <v>2.2160540135033755</v>
      </c>
      <c r="H337" s="44">
        <f>IF(OR($A337="",$B337=""),"",'OddsRatio_working_2-way'!M336)</f>
        <v>1.8219949365267862</v>
      </c>
      <c r="I337" s="44">
        <f>IF(OR($A337="",$B337=""),"",'OddsRatio_working_2-way'!N336)</f>
        <v>2.216552506059644</v>
      </c>
      <c r="J337" s="44">
        <f>IF('Log_working_2-way'!$D336="","",A337^('Log_working_2-way'!$D336))</f>
        <v>1.8187663952959283</v>
      </c>
      <c r="K337" s="46">
        <f>IF('Log_working_2-way'!$D336="","",B337^('Log_working_2-way'!$D336))</f>
        <v>2.2213495885331906</v>
      </c>
      <c r="L337" s="53">
        <f t="shared" si="53"/>
        <v>0.54663212435233155</v>
      </c>
      <c r="M337" s="53">
        <f t="shared" si="54"/>
        <v>0.45336787564766845</v>
      </c>
      <c r="N337" s="54">
        <v>434</v>
      </c>
      <c r="O337" s="54">
        <f t="shared" si="55"/>
        <v>186</v>
      </c>
      <c r="P337" s="54">
        <f t="shared" si="56"/>
        <v>228.31279620853076</v>
      </c>
      <c r="Q337" s="54">
        <f t="shared" si="57"/>
        <v>205.68720379146919</v>
      </c>
      <c r="R337" s="54">
        <f t="shared" si="58"/>
        <v>248</v>
      </c>
      <c r="S337" s="55">
        <f t="shared" si="59"/>
        <v>-19.687203791469187</v>
      </c>
      <c r="T337" s="55">
        <f t="shared" si="60"/>
        <v>-19.687203791469244</v>
      </c>
      <c r="U337" t="s">
        <v>280</v>
      </c>
      <c r="V337" t="s">
        <v>285</v>
      </c>
      <c r="W337" t="s">
        <v>444</v>
      </c>
      <c r="X337" s="38">
        <v>44350</v>
      </c>
      <c r="Y337" s="75" t="s">
        <v>478</v>
      </c>
    </row>
    <row r="338" spans="1:25" ht="15" x14ac:dyDescent="0.25">
      <c r="A338">
        <v>1.83</v>
      </c>
      <c r="B338">
        <v>2.0299999999999998</v>
      </c>
      <c r="C338" s="43">
        <f t="shared" si="61"/>
        <v>3.9058924870117639E-2</v>
      </c>
      <c r="D338" s="44">
        <f>IF(OR($A338="",$B338=""),"",A338*'MPTO_working_2-way'!$G337)</f>
        <v>1.9014778325123154</v>
      </c>
      <c r="E338" s="46">
        <f>IF(OR($A338="",$B338=""),"",B338*'MPTO_working_2-way'!$G337)</f>
        <v>2.1092896174863385</v>
      </c>
      <c r="F338" s="44">
        <f>IF(OR($A338="",$B338=""),"",'MPTO_working_2-way'!D337)</f>
        <v>1.8978262535441519</v>
      </c>
      <c r="G338" s="46">
        <f>IF(OR($A338="",$B338=""),"",'MPTO_working_2-way'!E337)</f>
        <v>2.1138012461236451</v>
      </c>
      <c r="H338" s="44">
        <f>IF(OR($A338="",$B338=""),"",'OddsRatio_working_2-way'!M337)</f>
        <v>1.8976776942301987</v>
      </c>
      <c r="I338" s="44">
        <f>IF(OR($A338="",$B338=""),"",'OddsRatio_working_2-way'!N337)</f>
        <v>2.113985572357957</v>
      </c>
      <c r="J338" s="44">
        <f>IF('Log_working_2-way'!$D337="","",A338^('Log_working_2-way'!$D337))</f>
        <v>1.8960116450582052</v>
      </c>
      <c r="K338" s="46">
        <f>IF('Log_working_2-way'!$D337="","",B338^('Log_working_2-way'!$D337))</f>
        <v>2.1160569234955591</v>
      </c>
      <c r="L338" s="53">
        <f t="shared" si="53"/>
        <v>0.52590673575129532</v>
      </c>
      <c r="M338" s="53">
        <f t="shared" si="54"/>
        <v>0.47409326424870474</v>
      </c>
      <c r="N338" s="54">
        <v>435</v>
      </c>
      <c r="O338" s="54">
        <f t="shared" si="55"/>
        <v>197.29508196721312</v>
      </c>
      <c r="P338" s="54">
        <f t="shared" si="56"/>
        <v>220.71428571428572</v>
      </c>
      <c r="Q338" s="54">
        <f t="shared" si="57"/>
        <v>214.28571428571431</v>
      </c>
      <c r="R338" s="54">
        <f t="shared" si="58"/>
        <v>237.70491803278685</v>
      </c>
      <c r="S338" s="55">
        <f t="shared" si="59"/>
        <v>-16.990632318501184</v>
      </c>
      <c r="T338" s="55">
        <f t="shared" si="60"/>
        <v>-16.990632318501127</v>
      </c>
      <c r="U338" t="s">
        <v>84</v>
      </c>
      <c r="V338" t="s">
        <v>283</v>
      </c>
      <c r="W338" t="s">
        <v>444</v>
      </c>
      <c r="X338" s="38">
        <v>44350</v>
      </c>
      <c r="Y338" s="75" t="s">
        <v>487</v>
      </c>
    </row>
    <row r="339" spans="1:25" ht="15" x14ac:dyDescent="0.25">
      <c r="A339">
        <v>1.96</v>
      </c>
      <c r="B339">
        <v>1.89</v>
      </c>
      <c r="C339" s="43">
        <f t="shared" si="61"/>
        <v>3.9304610733182255E-2</v>
      </c>
      <c r="D339" s="44">
        <f>IF(OR($A339="",$B339=""),"",A339*'MPTO_working_2-way'!$G338)</f>
        <v>2.0370370370370372</v>
      </c>
      <c r="E339" s="46">
        <f>IF(OR($A339="",$B339=""),"",B339*'MPTO_working_2-way'!$G338)</f>
        <v>1.9642857142857144</v>
      </c>
      <c r="F339" s="44">
        <f>IF(OR($A339="",$B339=""),"",'MPTO_working_2-way'!D338)</f>
        <v>2.0385208012326657</v>
      </c>
      <c r="G339" s="46">
        <f>IF(OR($A339="",$B339=""),"",'MPTO_working_2-way'!E338)</f>
        <v>1.9629080118694364</v>
      </c>
      <c r="H339" s="44">
        <f>IF(OR($A339="",$B339=""),"",'OddsRatio_working_2-way'!M338)</f>
        <v>2.0385815737789974</v>
      </c>
      <c r="I339" s="44">
        <f>IF(OR($A339="",$B339=""),"",'OddsRatio_working_2-way'!N338)</f>
        <v>1.9628516673576117</v>
      </c>
      <c r="J339" s="44">
        <f>IF('Log_working_2-way'!$D338="","",A339^('Log_working_2-way'!$D338))</f>
        <v>2.0392611823308071</v>
      </c>
      <c r="K339" s="46">
        <f>IF('Log_working_2-way'!$D338="","",B339^('Log_working_2-way'!$D338))</f>
        <v>1.9622220256096747</v>
      </c>
      <c r="L339" s="53">
        <f t="shared" si="53"/>
        <v>0.49090909090909085</v>
      </c>
      <c r="M339" s="53">
        <f t="shared" si="54"/>
        <v>0.50909090909090904</v>
      </c>
      <c r="N339" s="54">
        <v>436</v>
      </c>
      <c r="O339" s="54">
        <f t="shared" si="55"/>
        <v>213.55102040816325</v>
      </c>
      <c r="P339" s="54">
        <f t="shared" si="56"/>
        <v>205.31216931216932</v>
      </c>
      <c r="Q339" s="54">
        <f t="shared" si="57"/>
        <v>230.68783068783071</v>
      </c>
      <c r="R339" s="54">
        <f t="shared" si="58"/>
        <v>222.44897959183675</v>
      </c>
      <c r="S339" s="55">
        <f t="shared" si="59"/>
        <v>-17.136810279667458</v>
      </c>
      <c r="T339" s="55">
        <f t="shared" si="60"/>
        <v>-17.136810279667429</v>
      </c>
      <c r="U339" t="s">
        <v>463</v>
      </c>
      <c r="V339" t="s">
        <v>468</v>
      </c>
      <c r="W339" t="s">
        <v>439</v>
      </c>
      <c r="X339" s="38">
        <v>44350</v>
      </c>
      <c r="Y339" s="75" t="s">
        <v>497</v>
      </c>
    </row>
    <row r="340" spans="1:25" ht="15" x14ac:dyDescent="0.25">
      <c r="A340">
        <v>2.08</v>
      </c>
      <c r="B340">
        <v>1.78</v>
      </c>
      <c r="C340" s="43">
        <f t="shared" si="61"/>
        <v>4.2566983578219642E-2</v>
      </c>
      <c r="D340" s="44">
        <f>IF(OR($A340="",$B340=""),"",A340*'MPTO_working_2-way'!$G339)</f>
        <v>2.1685393258426968</v>
      </c>
      <c r="E340" s="46">
        <f>IF(OR($A340="",$B340=""),"",B340*'MPTO_working_2-way'!$G339)</f>
        <v>1.8557692307692311</v>
      </c>
      <c r="F340" s="44">
        <f>IF(OR($A340="",$B340=""),"",'MPTO_working_2-way'!D339)</f>
        <v>2.1763461086292031</v>
      </c>
      <c r="G340" s="46">
        <f>IF(OR($A340="",$B340=""),"",'MPTO_working_2-way'!E339)</f>
        <v>1.8500899460323807</v>
      </c>
      <c r="H340" s="44">
        <f>IF(OR($A340="",$B340=""),"",'OddsRatio_working_2-way'!M339)</f>
        <v>2.1766968108291049</v>
      </c>
      <c r="I340" s="44">
        <f>IF(OR($A340="",$B340=""),"",'OddsRatio_working_2-way'!N339)</f>
        <v>1.8498365855987975</v>
      </c>
      <c r="J340" s="44">
        <f>IF('Log_working_2-way'!$D339="","",A340^('Log_working_2-way'!$D339))</f>
        <v>2.180302148833781</v>
      </c>
      <c r="K340" s="46">
        <f>IF('Log_working_2-way'!$D339="","",B340^('Log_working_2-way'!$D339))</f>
        <v>1.8472406840805713</v>
      </c>
      <c r="L340" s="53">
        <f t="shared" si="53"/>
        <v>0.46113989637305697</v>
      </c>
      <c r="M340" s="53">
        <f t="shared" si="54"/>
        <v>0.53886010362694292</v>
      </c>
      <c r="N340" s="54">
        <v>437</v>
      </c>
      <c r="O340" s="54">
        <f t="shared" si="55"/>
        <v>226.90384615384616</v>
      </c>
      <c r="P340" s="54">
        <f t="shared" si="56"/>
        <v>191.49438202247194</v>
      </c>
      <c r="Q340" s="54">
        <f t="shared" si="57"/>
        <v>245.50561797752812</v>
      </c>
      <c r="R340" s="54">
        <f t="shared" si="58"/>
        <v>210.09615384615384</v>
      </c>
      <c r="S340" s="55">
        <f t="shared" si="59"/>
        <v>-18.601771823681958</v>
      </c>
      <c r="T340" s="55">
        <f t="shared" si="60"/>
        <v>-18.601771823681901</v>
      </c>
      <c r="U340" t="s">
        <v>464</v>
      </c>
      <c r="V340" t="s">
        <v>307</v>
      </c>
      <c r="W340" t="s">
        <v>439</v>
      </c>
      <c r="X340" s="38">
        <v>44350</v>
      </c>
      <c r="Y340" s="75" t="s">
        <v>478</v>
      </c>
    </row>
    <row r="341" spans="1:25" ht="15" x14ac:dyDescent="0.25">
      <c r="A341">
        <v>2.34</v>
      </c>
      <c r="B341">
        <v>1.63</v>
      </c>
      <c r="C341" s="43">
        <f t="shared" si="61"/>
        <v>4.0847359865764821E-2</v>
      </c>
      <c r="D341" s="44">
        <f>IF(OR($A341="",$B341=""),"",A341*'MPTO_working_2-way'!$G340)</f>
        <v>2.4355828220858897</v>
      </c>
      <c r="E341" s="46">
        <f>IF(OR($A341="",$B341=""),"",B341*'MPTO_working_2-way'!$G340)</f>
        <v>1.6965811965811965</v>
      </c>
      <c r="F341" s="44">
        <f>IF(OR($A341="",$B341=""),"",'MPTO_working_2-way'!D340)</f>
        <v>2.4574447522711167</v>
      </c>
      <c r="G341" s="46">
        <f>IF(OR($A341="",$B341=""),"",'MPTO_working_2-way'!E340)</f>
        <v>1.6861323548914724</v>
      </c>
      <c r="H341" s="44">
        <f>IF(OR($A341="",$B341=""),"",'OddsRatio_working_2-way'!M340)</f>
        <v>2.4584183648679576</v>
      </c>
      <c r="I341" s="44">
        <f>IF(OR($A341="",$B341=""),"",'OddsRatio_working_2-way'!N340)</f>
        <v>1.6856743058707564</v>
      </c>
      <c r="J341" s="44">
        <f>IF('Log_working_2-way'!$D340="","",A341^('Log_working_2-way'!$D340))</f>
        <v>2.4686297213280377</v>
      </c>
      <c r="K341" s="46">
        <f>IF('Log_working_2-way'!$D340="","",B341^('Log_working_2-way'!$D340))</f>
        <v>1.6809068245571044</v>
      </c>
      <c r="L341" s="53">
        <f t="shared" si="53"/>
        <v>0.41057934508816119</v>
      </c>
      <c r="M341" s="53">
        <f t="shared" si="54"/>
        <v>0.58942065491183881</v>
      </c>
      <c r="N341" s="54">
        <v>438</v>
      </c>
      <c r="O341" s="54">
        <f t="shared" si="55"/>
        <v>250.82051282051279</v>
      </c>
      <c r="P341" s="54">
        <f t="shared" si="56"/>
        <v>169.28834355828218</v>
      </c>
      <c r="Q341" s="54">
        <f t="shared" si="57"/>
        <v>268.71165644171782</v>
      </c>
      <c r="R341" s="54">
        <f t="shared" si="58"/>
        <v>187.17948717948718</v>
      </c>
      <c r="S341" s="55">
        <f t="shared" si="59"/>
        <v>-17.891143621205032</v>
      </c>
      <c r="T341" s="55">
        <f t="shared" si="60"/>
        <v>-17.891143621205003</v>
      </c>
      <c r="U341" t="s">
        <v>297</v>
      </c>
      <c r="V341" t="s">
        <v>296</v>
      </c>
      <c r="W341" t="s">
        <v>439</v>
      </c>
      <c r="X341" s="38">
        <v>44350</v>
      </c>
      <c r="Y341" s="76" t="s">
        <v>482</v>
      </c>
    </row>
    <row r="342" spans="1:25" ht="15" x14ac:dyDescent="0.25">
      <c r="A342">
        <v>2.2000000000000002</v>
      </c>
      <c r="B342">
        <v>1.7</v>
      </c>
      <c r="C342" s="43">
        <f t="shared" si="61"/>
        <v>4.2780748663101553E-2</v>
      </c>
      <c r="D342" s="44">
        <f>IF(OR($A342="",$B342=""),"",A342*'MPTO_working_2-way'!$G341)</f>
        <v>2.2941176470588238</v>
      </c>
      <c r="E342" s="46">
        <f>IF(OR($A342="",$B342=""),"",B342*'MPTO_working_2-way'!$G341)</f>
        <v>1.7727272727272725</v>
      </c>
      <c r="F342" s="44">
        <f>IF(OR($A342="",$B342=""),"",'MPTO_working_2-way'!D341)</f>
        <v>2.308641975308642</v>
      </c>
      <c r="G342" s="46">
        <f>IF(OR($A342="",$B342=""),"",'MPTO_working_2-way'!E341)</f>
        <v>1.7641509433962264</v>
      </c>
      <c r="H342" s="44">
        <f>IF(OR($A342="",$B342=""),"",'OddsRatio_working_2-way'!M341)</f>
        <v>2.3093073414159546</v>
      </c>
      <c r="I342" s="44">
        <f>IF(OR($A342="",$B342=""),"",'OddsRatio_working_2-way'!N341)</f>
        <v>1.7637626158259732</v>
      </c>
      <c r="J342" s="44">
        <f>IF('Log_working_2-way'!$D341="","",A342^('Log_working_2-way'!$D341))</f>
        <v>2.3160568010337612</v>
      </c>
      <c r="K342" s="46">
        <f>IF('Log_working_2-way'!$D341="","",B342^('Log_working_2-way'!$D341))</f>
        <v>1.7598456230871857</v>
      </c>
      <c r="L342" s="53">
        <f t="shared" si="53"/>
        <v>0.43589743589743585</v>
      </c>
      <c r="M342" s="53">
        <f t="shared" si="54"/>
        <v>0.56410256410256421</v>
      </c>
      <c r="N342" s="54">
        <v>439</v>
      </c>
      <c r="O342" s="54">
        <f t="shared" si="55"/>
        <v>239.45454545454547</v>
      </c>
      <c r="P342" s="54">
        <f t="shared" si="56"/>
        <v>180.76470588235293</v>
      </c>
      <c r="Q342" s="54">
        <f t="shared" si="57"/>
        <v>258.23529411764707</v>
      </c>
      <c r="R342" s="54">
        <f t="shared" si="58"/>
        <v>199.54545454545453</v>
      </c>
      <c r="S342" s="55">
        <f t="shared" si="59"/>
        <v>-18.780748663101605</v>
      </c>
      <c r="T342" s="55">
        <f t="shared" si="60"/>
        <v>-18.780748663101605</v>
      </c>
      <c r="U342" t="s">
        <v>298</v>
      </c>
      <c r="V342" t="s">
        <v>306</v>
      </c>
      <c r="W342" t="s">
        <v>439</v>
      </c>
      <c r="X342" s="38">
        <v>44350</v>
      </c>
      <c r="Y342" s="75" t="s">
        <v>479</v>
      </c>
    </row>
    <row r="343" spans="1:25" ht="15" x14ac:dyDescent="0.25">
      <c r="A343">
        <v>1.94</v>
      </c>
      <c r="B343">
        <v>1.91</v>
      </c>
      <c r="C343" s="43">
        <f t="shared" si="61"/>
        <v>3.9024126949857019E-2</v>
      </c>
      <c r="D343" s="44">
        <f>IF(OR($A343="",$B343=""),"",A343*'MPTO_working_2-way'!$G342)</f>
        <v>2.0157068062827226</v>
      </c>
      <c r="E343" s="46">
        <f>IF(OR($A343="",$B343=""),"",B343*'MPTO_working_2-way'!$G342)</f>
        <v>1.9845360824742269</v>
      </c>
      <c r="F343" s="44">
        <f>IF(OR($A343="",$B343=""),"",'MPTO_working_2-way'!D342)</f>
        <v>2.0163247537682976</v>
      </c>
      <c r="G343" s="46">
        <f>IF(OR($A343="",$B343=""),"",'MPTO_working_2-way'!E342)</f>
        <v>1.98393746319002</v>
      </c>
      <c r="H343" s="44">
        <f>IF(OR($A343="",$B343=""),"",'OddsRatio_working_2-way'!M342)</f>
        <v>2.0163498575623611</v>
      </c>
      <c r="I343" s="44">
        <f>IF(OR($A343="",$B343=""),"",'OddsRatio_working_2-way'!N342)</f>
        <v>1.9839131599805839</v>
      </c>
      <c r="J343" s="44">
        <f>IF('Log_working_2-way'!$D342="","",A343^('Log_working_2-way'!$D342))</f>
        <v>2.0166326309725022</v>
      </c>
      <c r="K343" s="46">
        <f>IF('Log_working_2-way'!$D342="","",B343^('Log_working_2-way'!$D342))</f>
        <v>1.9836394873960235</v>
      </c>
      <c r="L343" s="53">
        <f t="shared" si="53"/>
        <v>0.4961038961038961</v>
      </c>
      <c r="M343" s="53">
        <f t="shared" si="54"/>
        <v>0.50389610389610384</v>
      </c>
      <c r="N343" s="54">
        <v>440</v>
      </c>
      <c r="O343" s="54">
        <f t="shared" si="55"/>
        <v>213.19587628865983</v>
      </c>
      <c r="P343" s="54">
        <f t="shared" si="56"/>
        <v>209.63350785340313</v>
      </c>
      <c r="Q343" s="54">
        <f t="shared" si="57"/>
        <v>230.36649214659687</v>
      </c>
      <c r="R343" s="54">
        <f t="shared" si="58"/>
        <v>226.80412371134022</v>
      </c>
      <c r="S343" s="55">
        <f t="shared" si="59"/>
        <v>-17.170615857937037</v>
      </c>
      <c r="T343" s="55">
        <f t="shared" si="60"/>
        <v>-17.170615857937094</v>
      </c>
      <c r="U343" t="s">
        <v>299</v>
      </c>
      <c r="V343" t="s">
        <v>469</v>
      </c>
      <c r="W343" t="s">
        <v>439</v>
      </c>
      <c r="X343" s="38">
        <v>44350</v>
      </c>
      <c r="Y343" s="75" t="s">
        <v>489</v>
      </c>
    </row>
    <row r="344" spans="1:25" ht="15" x14ac:dyDescent="0.25">
      <c r="A344">
        <v>2.27</v>
      </c>
      <c r="B344">
        <v>1.66</v>
      </c>
      <c r="C344" s="43">
        <f t="shared" si="61"/>
        <v>4.2938272915450382E-2</v>
      </c>
      <c r="D344" s="44">
        <f>IF(OR($A344="",$B344=""),"",A344*'MPTO_working_2-way'!$G343)</f>
        <v>2.3674698795180724</v>
      </c>
      <c r="E344" s="46">
        <f>IF(OR($A344="",$B344=""),"",B344*'MPTO_working_2-way'!$G343)</f>
        <v>1.7312775330396475</v>
      </c>
      <c r="F344" s="44">
        <f>IF(OR($A344="",$B344=""),"",'MPTO_working_2-way'!D343)</f>
        <v>2.3862959913874993</v>
      </c>
      <c r="G344" s="46">
        <f>IF(OR($A344="",$B344=""),"",'MPTO_working_2-way'!E343)</f>
        <v>1.7213466721483714</v>
      </c>
      <c r="H344" s="44">
        <f>IF(OR($A344="",$B344=""),"",'OddsRatio_working_2-way'!M343)</f>
        <v>2.387170654332921</v>
      </c>
      <c r="I344" s="44">
        <f>IF(OR($A344="",$B344=""),"",'OddsRatio_working_2-way'!N343)</f>
        <v>1.7208918361100216</v>
      </c>
      <c r="J344" s="44">
        <f>IF('Log_working_2-way'!$D343="","",A344^('Log_working_2-way'!$D343))</f>
        <v>2.3959540887220943</v>
      </c>
      <c r="K344" s="46">
        <f>IF('Log_working_2-way'!$D343="","",B344^('Log_working_2-way'!$D343))</f>
        <v>1.7163559375473425</v>
      </c>
      <c r="L344" s="53">
        <f t="shared" si="53"/>
        <v>0.42239185750636132</v>
      </c>
      <c r="M344" s="53">
        <f t="shared" si="54"/>
        <v>0.57760814249363868</v>
      </c>
      <c r="N344" s="54">
        <v>441</v>
      </c>
      <c r="O344" s="54">
        <f t="shared" si="55"/>
        <v>246.72687224669605</v>
      </c>
      <c r="P344" s="54">
        <f t="shared" si="56"/>
        <v>175.33734939759034</v>
      </c>
      <c r="Q344" s="54">
        <f t="shared" si="57"/>
        <v>265.66265060240966</v>
      </c>
      <c r="R344" s="54">
        <f t="shared" si="58"/>
        <v>194.27312775330395</v>
      </c>
      <c r="S344" s="55">
        <f t="shared" si="59"/>
        <v>-18.935778355713609</v>
      </c>
      <c r="T344" s="55">
        <f t="shared" si="60"/>
        <v>-18.935778355713609</v>
      </c>
      <c r="U344" t="s">
        <v>245</v>
      </c>
      <c r="V344" t="s">
        <v>462</v>
      </c>
      <c r="W344" t="s">
        <v>439</v>
      </c>
      <c r="X344" s="38">
        <v>44350</v>
      </c>
      <c r="Y344" s="75" t="s">
        <v>493</v>
      </c>
    </row>
    <row r="345" spans="1:25" ht="15" x14ac:dyDescent="0.25">
      <c r="A345">
        <v>2.11</v>
      </c>
      <c r="B345">
        <v>1.76</v>
      </c>
      <c r="C345" s="43">
        <f t="shared" si="61"/>
        <v>4.2115467470917878E-2</v>
      </c>
      <c r="D345" s="44">
        <f>IF(OR($A345="",$B345=""),"",A345*'MPTO_working_2-way'!$G344)</f>
        <v>2.1988636363636367</v>
      </c>
      <c r="E345" s="46">
        <f>IF(OR($A345="",$B345=""),"",B345*'MPTO_working_2-way'!$G344)</f>
        <v>1.8341232227488156</v>
      </c>
      <c r="F345" s="44">
        <f>IF(OR($A345="",$B345=""),"",'MPTO_working_2-way'!D344)</f>
        <v>2.208110357949816</v>
      </c>
      <c r="G345" s="46">
        <f>IF(OR($A345="",$B345=""),"",'MPTO_working_2-way'!E344)</f>
        <v>1.8277389506841228</v>
      </c>
      <c r="H345" s="44">
        <f>IF(OR($A345="",$B345=""),"",'OddsRatio_working_2-way'!M344)</f>
        <v>2.208522368758425</v>
      </c>
      <c r="I345" s="44">
        <f>IF(OR($A345="",$B345=""),"",'OddsRatio_working_2-way'!N344)</f>
        <v>1.82745675698775</v>
      </c>
      <c r="J345" s="44">
        <f>IF('Log_working_2-way'!$D344="","",A345^('Log_working_2-way'!$D344))</f>
        <v>2.2127965940954506</v>
      </c>
      <c r="K345" s="46">
        <f>IF('Log_working_2-way'!$D344="","",B345^('Log_working_2-way'!$D344))</f>
        <v>1.8245405741311078</v>
      </c>
      <c r="L345" s="53">
        <f t="shared" si="53"/>
        <v>0.4547803617571059</v>
      </c>
      <c r="M345" s="53">
        <f t="shared" si="54"/>
        <v>0.54521963824289399</v>
      </c>
      <c r="N345" s="54">
        <v>442</v>
      </c>
      <c r="O345" s="54">
        <f t="shared" si="55"/>
        <v>232.52132701421797</v>
      </c>
      <c r="P345" s="54">
        <f t="shared" si="56"/>
        <v>190.86363636363635</v>
      </c>
      <c r="Q345" s="54">
        <f t="shared" si="57"/>
        <v>251.13636363636365</v>
      </c>
      <c r="R345" s="54">
        <f t="shared" si="58"/>
        <v>209.478672985782</v>
      </c>
      <c r="S345" s="55">
        <f t="shared" si="59"/>
        <v>-18.615036622145681</v>
      </c>
      <c r="T345" s="55">
        <f t="shared" si="60"/>
        <v>-18.615036622145652</v>
      </c>
      <c r="U345" t="s">
        <v>300</v>
      </c>
      <c r="V345" t="s">
        <v>456</v>
      </c>
      <c r="W345" t="s">
        <v>439</v>
      </c>
      <c r="X345" s="38">
        <v>44350</v>
      </c>
      <c r="Y345" s="75" t="s">
        <v>480</v>
      </c>
    </row>
    <row r="346" spans="1:25" ht="15" x14ac:dyDescent="0.25">
      <c r="A346">
        <v>2.0499999999999998</v>
      </c>
      <c r="B346">
        <v>1.81</v>
      </c>
      <c r="C346" s="43">
        <f t="shared" si="61"/>
        <v>4.0291065894084488E-2</v>
      </c>
      <c r="D346" s="44">
        <f>IF(OR($A346="",$B346=""),"",A346*'MPTO_working_2-way'!$G345)</f>
        <v>2.132596685082873</v>
      </c>
      <c r="E346" s="46">
        <f>IF(OR($A346="",$B346=""),"",B346*'MPTO_working_2-way'!$G345)</f>
        <v>1.882926829268293</v>
      </c>
      <c r="F346" s="44">
        <f>IF(OR($A346="",$B346=""),"",'MPTO_working_2-way'!D345)</f>
        <v>2.1383086010661287</v>
      </c>
      <c r="G346" s="46">
        <f>IF(OR($A346="",$B346=""),"",'MPTO_working_2-way'!E345)</f>
        <v>1.8784963928616634</v>
      </c>
      <c r="H346" s="44">
        <f>IF(OR($A346="",$B346=""),"",'OddsRatio_working_2-way'!M345)</f>
        <v>2.1385500851066221</v>
      </c>
      <c r="I346" s="44">
        <f>IF(OR($A346="",$B346=""),"",'OddsRatio_working_2-way'!N345)</f>
        <v>1.8783100656536802</v>
      </c>
      <c r="J346" s="44">
        <f>IF('Log_working_2-way'!$D345="","",A346^('Log_working_2-way'!$D345))</f>
        <v>2.1411780217081708</v>
      </c>
      <c r="K346" s="46">
        <f>IF('Log_working_2-way'!$D345="","",B346^('Log_working_2-way'!$D345))</f>
        <v>1.8762874687184776</v>
      </c>
      <c r="L346" s="53">
        <f t="shared" si="53"/>
        <v>0.4689119170984456</v>
      </c>
      <c r="M346" s="53">
        <f t="shared" si="54"/>
        <v>0.53108808290155429</v>
      </c>
      <c r="N346" s="54">
        <v>443</v>
      </c>
      <c r="O346" s="54">
        <f t="shared" si="55"/>
        <v>226.90243902439025</v>
      </c>
      <c r="P346" s="54">
        <f t="shared" si="56"/>
        <v>198.24861878453041</v>
      </c>
      <c r="Q346" s="54">
        <f t="shared" si="57"/>
        <v>244.75138121546962</v>
      </c>
      <c r="R346" s="54">
        <f t="shared" si="58"/>
        <v>216.09756097560978</v>
      </c>
      <c r="S346" s="55">
        <f t="shared" si="59"/>
        <v>-17.848942191079374</v>
      </c>
      <c r="T346" s="55">
        <f t="shared" si="60"/>
        <v>-17.848942191079374</v>
      </c>
      <c r="U346" t="s">
        <v>302</v>
      </c>
      <c r="V346" t="s">
        <v>461</v>
      </c>
      <c r="W346" t="s">
        <v>439</v>
      </c>
      <c r="X346" s="38">
        <v>44350</v>
      </c>
      <c r="Y346" s="75" t="s">
        <v>494</v>
      </c>
    </row>
    <row r="347" spans="1:25" ht="15" x14ac:dyDescent="0.25">
      <c r="A347">
        <v>2.1</v>
      </c>
      <c r="B347">
        <v>1.77</v>
      </c>
      <c r="C347" s="43">
        <f t="shared" si="61"/>
        <v>4.1162227602905554E-2</v>
      </c>
      <c r="D347" s="44">
        <f>IF(OR($A347="",$B347=""),"",A347*'MPTO_working_2-way'!$G346)</f>
        <v>2.1864406779661016</v>
      </c>
      <c r="E347" s="46">
        <f>IF(OR($A347="",$B347=""),"",B347*'MPTO_working_2-way'!$G346)</f>
        <v>1.8428571428571427</v>
      </c>
      <c r="F347" s="44">
        <f>IF(OR($A347="",$B347=""),"",'MPTO_working_2-way'!D346)</f>
        <v>2.1948627103631533</v>
      </c>
      <c r="G347" s="46">
        <f>IF(OR($A347="",$B347=""),"",'MPTO_working_2-way'!E346)</f>
        <v>1.8369162342475907</v>
      </c>
      <c r="H347" s="44">
        <f>IF(OR($A347="",$B347=""),"",'OddsRatio_working_2-way'!M346)</f>
        <v>2.1952286093343938</v>
      </c>
      <c r="I347" s="44">
        <f>IF(OR($A347="",$B347=""),"",'OddsRatio_working_2-way'!N346)</f>
        <v>1.8366600265340756</v>
      </c>
      <c r="J347" s="44">
        <f>IF('Log_working_2-way'!$D346="","",A347^('Log_working_2-way'!$D346))</f>
        <v>2.1991156611681375</v>
      </c>
      <c r="K347" s="46">
        <f>IF('Log_working_2-way'!$D346="","",B347^('Log_working_2-way'!$D346))</f>
        <v>1.8339479104339262</v>
      </c>
      <c r="L347" s="53">
        <f t="shared" si="53"/>
        <v>0.45736434108527135</v>
      </c>
      <c r="M347" s="53">
        <f t="shared" si="54"/>
        <v>0.54263565891472876</v>
      </c>
      <c r="N347" s="54">
        <v>444</v>
      </c>
      <c r="O347" s="54">
        <f t="shared" si="55"/>
        <v>232.57142857142861</v>
      </c>
      <c r="P347" s="54">
        <f t="shared" si="56"/>
        <v>193.15254237288136</v>
      </c>
      <c r="Q347" s="54">
        <f t="shared" si="57"/>
        <v>250.84745762711864</v>
      </c>
      <c r="R347" s="54">
        <f t="shared" si="58"/>
        <v>211.42857142857142</v>
      </c>
      <c r="S347" s="55">
        <f t="shared" si="59"/>
        <v>-18.276029055690032</v>
      </c>
      <c r="T347" s="55">
        <f t="shared" si="60"/>
        <v>-18.27602905569006</v>
      </c>
      <c r="U347" t="s">
        <v>457</v>
      </c>
      <c r="V347" t="s">
        <v>305</v>
      </c>
      <c r="W347" t="s">
        <v>439</v>
      </c>
      <c r="X347" s="38">
        <v>44350</v>
      </c>
      <c r="Y347" s="75" t="s">
        <v>485</v>
      </c>
    </row>
    <row r="348" spans="1:25" ht="15" x14ac:dyDescent="0.25">
      <c r="A348">
        <v>2.23</v>
      </c>
      <c r="B348">
        <v>1.68</v>
      </c>
      <c r="C348" s="43">
        <f t="shared" si="61"/>
        <v>4.3668588511637907E-2</v>
      </c>
      <c r="D348" s="44">
        <f>IF(OR($A348="",$B348=""),"",A348*'MPTO_working_2-way'!$G347)</f>
        <v>2.3273809523809526</v>
      </c>
      <c r="E348" s="46">
        <f>IF(OR($A348="",$B348=""),"",B348*'MPTO_working_2-way'!$G347)</f>
        <v>1.7533632286995515</v>
      </c>
      <c r="F348" s="44">
        <f>IF(OR($A348="",$B348=""),"",'MPTO_working_2-way'!D347)</f>
        <v>2.3441371542985863</v>
      </c>
      <c r="G348" s="46">
        <f>IF(OR($A348="",$B348=""),"",'MPTO_working_2-way'!E347)</f>
        <v>1.7439716972348942</v>
      </c>
      <c r="H348" s="44">
        <f>IF(OR($A348="",$B348=""),"",'OddsRatio_working_2-way'!M347)</f>
        <v>2.3449251017851385</v>
      </c>
      <c r="I348" s="44">
        <f>IF(OR($A348="",$B348=""),"",'OddsRatio_working_2-way'!N347)</f>
        <v>1.743535828629182</v>
      </c>
      <c r="J348" s="44">
        <f>IF('Log_working_2-way'!$D347="","",A348^('Log_working_2-way'!$D347))</f>
        <v>2.3527328444015367</v>
      </c>
      <c r="K348" s="46">
        <f>IF('Log_working_2-way'!$D347="","",B348^('Log_working_2-way'!$D347))</f>
        <v>1.7392442669948964</v>
      </c>
      <c r="L348" s="53">
        <f t="shared" si="53"/>
        <v>0.42966751918158563</v>
      </c>
      <c r="M348" s="53">
        <f t="shared" si="54"/>
        <v>0.57033248081841437</v>
      </c>
      <c r="N348" s="54">
        <v>445</v>
      </c>
      <c r="O348" s="54">
        <f t="shared" si="55"/>
        <v>245.44843049327355</v>
      </c>
      <c r="P348" s="54">
        <f t="shared" si="56"/>
        <v>180.11904761904762</v>
      </c>
      <c r="Q348" s="54">
        <f t="shared" si="57"/>
        <v>264.88095238095235</v>
      </c>
      <c r="R348" s="54">
        <f t="shared" si="58"/>
        <v>199.55156950672645</v>
      </c>
      <c r="S348" s="55">
        <f t="shared" si="59"/>
        <v>-19.432521887678803</v>
      </c>
      <c r="T348" s="55">
        <f t="shared" si="60"/>
        <v>-19.432521887678831</v>
      </c>
      <c r="U348" t="s">
        <v>304</v>
      </c>
      <c r="V348" t="s">
        <v>246</v>
      </c>
      <c r="W348" t="s">
        <v>439</v>
      </c>
      <c r="X348" s="38">
        <v>44350</v>
      </c>
      <c r="Y348" s="75" t="s">
        <v>482</v>
      </c>
    </row>
    <row r="349" spans="1:25" ht="15" x14ac:dyDescent="0.25">
      <c r="A349">
        <v>2.4500000000000002</v>
      </c>
      <c r="B349">
        <v>1.57</v>
      </c>
      <c r="C349" s="43">
        <f t="shared" si="61"/>
        <v>4.5105940465357985E-2</v>
      </c>
      <c r="D349" s="44">
        <f>IF(OR($A349="",$B349=""),"",A349*'MPTO_working_2-way'!$G348)</f>
        <v>2.5605095541401273</v>
      </c>
      <c r="E349" s="46">
        <f>IF(OR($A349="",$B349=""),"",B349*'MPTO_working_2-way'!$G348)</f>
        <v>1.6408163265306122</v>
      </c>
      <c r="F349" s="44">
        <f>IF(OR($A349="",$B349=""),"",'MPTO_working_2-way'!D348)</f>
        <v>2.5932917579639305</v>
      </c>
      <c r="G349" s="46">
        <f>IF(OR($A349="",$B349=""),"",'MPTO_working_2-way'!E348)</f>
        <v>1.6276314397545752</v>
      </c>
      <c r="H349" s="44">
        <f>IF(OR($A349="",$B349=""),"",'OddsRatio_working_2-way'!M348)</f>
        <v>2.594948165026941</v>
      </c>
      <c r="I349" s="44">
        <f>IF(OR($A349="",$B349=""),"",'OddsRatio_working_2-way'!N348)</f>
        <v>1.6269796234933487</v>
      </c>
      <c r="J349" s="44">
        <f>IF('Log_working_2-way'!$D348="","",A349^('Log_working_2-way'!$D348))</f>
        <v>2.6104533683676099</v>
      </c>
      <c r="K349" s="46">
        <f>IF('Log_working_2-way'!$D348="","",B349^('Log_working_2-way'!$D348))</f>
        <v>1.6209431577721747</v>
      </c>
      <c r="L349" s="53">
        <f t="shared" si="53"/>
        <v>0.39054726368159204</v>
      </c>
      <c r="M349" s="53">
        <f t="shared" si="54"/>
        <v>0.60945273631840802</v>
      </c>
      <c r="N349" s="54">
        <v>446</v>
      </c>
      <c r="O349" s="54">
        <f t="shared" si="55"/>
        <v>263.9591836734694</v>
      </c>
      <c r="P349" s="54">
        <f t="shared" si="56"/>
        <v>161.92356687898089</v>
      </c>
      <c r="Q349" s="54">
        <f t="shared" si="57"/>
        <v>284.07643312101908</v>
      </c>
      <c r="R349" s="54">
        <f t="shared" si="58"/>
        <v>182.0408163265306</v>
      </c>
      <c r="S349" s="55">
        <f t="shared" si="59"/>
        <v>-20.117249447549682</v>
      </c>
      <c r="T349" s="55">
        <f t="shared" si="60"/>
        <v>-20.11724944754971</v>
      </c>
      <c r="U349" t="s">
        <v>301</v>
      </c>
      <c r="V349" t="s">
        <v>460</v>
      </c>
      <c r="W349" t="s">
        <v>439</v>
      </c>
      <c r="X349" s="38">
        <v>44350</v>
      </c>
      <c r="Y349" s="75" t="s">
        <v>479</v>
      </c>
    </row>
    <row r="350" spans="1:25" ht="15" x14ac:dyDescent="0.25">
      <c r="A350">
        <v>1.88</v>
      </c>
      <c r="B350">
        <v>1.98</v>
      </c>
      <c r="C350" s="43">
        <f t="shared" si="61"/>
        <v>3.6965398667526461E-2</v>
      </c>
      <c r="D350" s="44">
        <f>IF(OR($A350="",$B350=""),"",A350*'MPTO_working_2-way'!$G349)</f>
        <v>1.9494949494949496</v>
      </c>
      <c r="E350" s="46">
        <f>IF(OR($A350="",$B350=""),"",B350*'MPTO_working_2-way'!$G349)</f>
        <v>2.0531914893617023</v>
      </c>
      <c r="F350" s="44">
        <f>IF(OR($A350="",$B350=""),"",'MPTO_working_2-way'!D349)</f>
        <v>1.9476768522394308</v>
      </c>
      <c r="G350" s="46">
        <f>IF(OR($A350="",$B350=""),"",'MPTO_working_2-way'!E349)</f>
        <v>2.0552120141342756</v>
      </c>
      <c r="H350" s="44">
        <f>IF(OR($A350="",$B350=""),"",'OddsRatio_working_2-way'!M349)</f>
        <v>1.947607082958686</v>
      </c>
      <c r="I350" s="44">
        <f>IF(OR($A350="",$B350=""),"",'OddsRatio_working_2-way'!N349)</f>
        <v>2.0552897060221729</v>
      </c>
      <c r="J350" s="44">
        <f>IF('Log_working_2-way'!$D349="","",A350^('Log_working_2-way'!$D349))</f>
        <v>1.9467780797695502</v>
      </c>
      <c r="K350" s="46">
        <f>IF('Log_working_2-way'!$D349="","",B350^('Log_working_2-way'!$D349))</f>
        <v>2.0562137224842738</v>
      </c>
      <c r="L350" s="53">
        <f t="shared" si="53"/>
        <v>0.5129533678756476</v>
      </c>
      <c r="M350" s="53">
        <f t="shared" si="54"/>
        <v>0.48704663212435229</v>
      </c>
      <c r="N350" s="54">
        <v>447</v>
      </c>
      <c r="O350" s="54">
        <f t="shared" si="55"/>
        <v>209.23404255319144</v>
      </c>
      <c r="P350" s="54">
        <f t="shared" si="56"/>
        <v>221.24242424242422</v>
      </c>
      <c r="Q350" s="54">
        <f t="shared" si="57"/>
        <v>225.75757575757578</v>
      </c>
      <c r="R350" s="54">
        <f t="shared" si="58"/>
        <v>237.7659574468085</v>
      </c>
      <c r="S350" s="55">
        <f t="shared" si="59"/>
        <v>-16.523533204384336</v>
      </c>
      <c r="T350" s="55">
        <f t="shared" si="60"/>
        <v>-16.523533204384279</v>
      </c>
      <c r="U350" t="s">
        <v>303</v>
      </c>
      <c r="V350" t="s">
        <v>459</v>
      </c>
      <c r="W350" t="s">
        <v>439</v>
      </c>
      <c r="X350" s="38">
        <v>44350</v>
      </c>
      <c r="Y350" s="75" t="s">
        <v>484</v>
      </c>
    </row>
    <row r="351" spans="1:25" ht="15" x14ac:dyDescent="0.25">
      <c r="A351">
        <v>1.95</v>
      </c>
      <c r="B351">
        <v>1.87</v>
      </c>
      <c r="C351" s="43">
        <f t="shared" si="61"/>
        <v>4.7579871109282745E-2</v>
      </c>
      <c r="D351" s="44">
        <f>IF(OR($A351="",$B351=""),"",A351*'MPTO_working_2-way'!$G350)</f>
        <v>2.0427807486631013</v>
      </c>
      <c r="E351" s="46">
        <f>IF(OR($A351="",$B351=""),"",B351*'MPTO_working_2-way'!$G350)</f>
        <v>1.9589743589743589</v>
      </c>
      <c r="F351" s="44">
        <f>IF(OR($A351="",$B351=""),"",'MPTO_working_2-way'!D350)</f>
        <v>2.0448619094350202</v>
      </c>
      <c r="G351" s="46">
        <f>IF(OR($A351="",$B351=""),"",'MPTO_working_2-way'!E350)</f>
        <v>1.9570642694217093</v>
      </c>
      <c r="H351" s="44">
        <f>IF(OR($A351="",$B351=""),"",'OddsRatio_working_2-way'!M350)</f>
        <v>2.0449660391555815</v>
      </c>
      <c r="I351" s="44">
        <f>IF(OR($A351="",$B351=""),"",'OddsRatio_working_2-way'!N350)</f>
        <v>1.9569688990161649</v>
      </c>
      <c r="J351" s="44">
        <f>IF('Log_working_2-way'!$D350="","",A351^('Log_working_2-way'!$D350))</f>
        <v>2.0459265900711681</v>
      </c>
      <c r="K351" s="46">
        <f>IF('Log_working_2-way'!$D350="","",B351^('Log_working_2-way'!$D350))</f>
        <v>1.9560900444564779</v>
      </c>
      <c r="L351" s="53">
        <f t="shared" si="53"/>
        <v>0.48952879581151837</v>
      </c>
      <c r="M351" s="53">
        <f t="shared" si="54"/>
        <v>0.51047120418848169</v>
      </c>
      <c r="N351" s="54">
        <v>448</v>
      </c>
      <c r="O351" s="54">
        <f t="shared" si="55"/>
        <v>218.25641025641031</v>
      </c>
      <c r="P351" s="54">
        <f t="shared" si="56"/>
        <v>208.42780748663097</v>
      </c>
      <c r="Q351" s="54">
        <f t="shared" si="57"/>
        <v>239.57219251336895</v>
      </c>
      <c r="R351" s="54">
        <f t="shared" si="58"/>
        <v>229.74358974358978</v>
      </c>
      <c r="S351" s="55">
        <f t="shared" si="59"/>
        <v>-21.315782256958641</v>
      </c>
      <c r="T351" s="55">
        <f t="shared" si="60"/>
        <v>-21.315782256958812</v>
      </c>
      <c r="U351" t="s">
        <v>470</v>
      </c>
      <c r="V351" t="s">
        <v>317</v>
      </c>
      <c r="W351" t="s">
        <v>445</v>
      </c>
      <c r="X351" s="38">
        <v>44350</v>
      </c>
      <c r="Y351" s="75" t="s">
        <v>487</v>
      </c>
    </row>
    <row r="352" spans="1:25" ht="15" x14ac:dyDescent="0.25">
      <c r="A352">
        <v>2.0099999999999998</v>
      </c>
      <c r="B352">
        <v>1.82</v>
      </c>
      <c r="C352" s="43">
        <f t="shared" si="61"/>
        <v>4.6962987261494726E-2</v>
      </c>
      <c r="D352" s="44">
        <f>IF(OR($A352="",$B352=""),"",A352*'MPTO_working_2-way'!$G351)</f>
        <v>2.104395604395604</v>
      </c>
      <c r="E352" s="46">
        <f>IF(OR($A352="",$B352=""),"",B352*'MPTO_working_2-way'!$G351)</f>
        <v>1.9054726368159205</v>
      </c>
      <c r="F352" s="44">
        <f>IF(OR($A352="",$B352=""),"",'MPTO_working_2-way'!D351)</f>
        <v>2.1095669223228186</v>
      </c>
      <c r="G352" s="46">
        <f>IF(OR($A352="",$B352=""),"",'MPTO_working_2-way'!E351)</f>
        <v>1.9012525336520971</v>
      </c>
      <c r="H352" s="44">
        <f>IF(OR($A352="",$B352=""),"",'OddsRatio_working_2-way'!M351)</f>
        <v>2.109823101702776</v>
      </c>
      <c r="I352" s="44">
        <f>IF(OR($A352="",$B352=""),"",'OddsRatio_working_2-way'!N351)</f>
        <v>1.9010444984121553</v>
      </c>
      <c r="J352" s="44">
        <f>IF('Log_working_2-way'!$D351="","",A352^('Log_working_2-way'!$D351))</f>
        <v>2.112214798332626</v>
      </c>
      <c r="K352" s="46">
        <f>IF('Log_working_2-way'!$D351="","",B352^('Log_working_2-way'!$D351))</f>
        <v>1.8991069004823022</v>
      </c>
      <c r="L352" s="53">
        <f t="shared" si="53"/>
        <v>0.47519582245430819</v>
      </c>
      <c r="M352" s="53">
        <f t="shared" si="54"/>
        <v>0.52480417754569186</v>
      </c>
      <c r="N352" s="54">
        <v>449</v>
      </c>
      <c r="O352" s="54">
        <f t="shared" si="55"/>
        <v>225.61691542288554</v>
      </c>
      <c r="P352" s="54">
        <f t="shared" si="56"/>
        <v>202.2967032967033</v>
      </c>
      <c r="Q352" s="54">
        <f t="shared" si="57"/>
        <v>246.70329670329667</v>
      </c>
      <c r="R352" s="54">
        <f t="shared" si="58"/>
        <v>223.38308457711446</v>
      </c>
      <c r="S352" s="55">
        <f t="shared" si="59"/>
        <v>-21.086381280411132</v>
      </c>
      <c r="T352" s="55">
        <f t="shared" si="60"/>
        <v>-21.08638128041116</v>
      </c>
      <c r="U352" t="s">
        <v>310</v>
      </c>
      <c r="V352" t="s">
        <v>309</v>
      </c>
      <c r="W352" t="s">
        <v>445</v>
      </c>
      <c r="X352" s="38">
        <v>44350</v>
      </c>
      <c r="Y352" s="75" t="s">
        <v>481</v>
      </c>
    </row>
    <row r="353" spans="1:25" ht="15" x14ac:dyDescent="0.25">
      <c r="A353">
        <v>1.85</v>
      </c>
      <c r="B353">
        <v>1.97</v>
      </c>
      <c r="C353" s="43">
        <f t="shared" si="61"/>
        <v>4.8154753738510081E-2</v>
      </c>
      <c r="D353" s="44">
        <f>IF(OR($A353="",$B353=""),"",A353*'MPTO_working_2-way'!$G352)</f>
        <v>1.9390862944162437</v>
      </c>
      <c r="E353" s="46">
        <f>IF(OR($A353="",$B353=""),"",B353*'MPTO_working_2-way'!$G352)</f>
        <v>2.0648648648648646</v>
      </c>
      <c r="F353" s="44">
        <f>IF(OR($A353="",$B353=""),"",'MPTO_working_2-way'!D352)</f>
        <v>1.9362465134812061</v>
      </c>
      <c r="G353" s="46">
        <f>IF(OR($A353="",$B353=""),"",'MPTO_working_2-way'!E352)</f>
        <v>2.0680947652149242</v>
      </c>
      <c r="H353" s="44">
        <f>IF(OR($A353="",$B353=""),"",'OddsRatio_working_2-way'!M352)</f>
        <v>1.936102910899125</v>
      </c>
      <c r="I353" s="44">
        <f>IF(OR($A353="",$B353=""),"",'OddsRatio_working_2-way'!N352)</f>
        <v>2.0682586159672365</v>
      </c>
      <c r="J353" s="44">
        <f>IF('Log_working_2-way'!$D352="","",A353^('Log_working_2-way'!$D352))</f>
        <v>1.9347965200176827</v>
      </c>
      <c r="K353" s="46">
        <f>IF('Log_working_2-way'!$D352="","",B353^('Log_working_2-way'!$D352))</f>
        <v>2.0697515219465816</v>
      </c>
      <c r="L353" s="53">
        <f t="shared" si="53"/>
        <v>0.51570680628272247</v>
      </c>
      <c r="M353" s="53">
        <f t="shared" si="54"/>
        <v>0.48429319371727753</v>
      </c>
      <c r="N353" s="54">
        <v>450</v>
      </c>
      <c r="O353" s="54">
        <f t="shared" si="55"/>
        <v>206.75675675675672</v>
      </c>
      <c r="P353" s="54">
        <f t="shared" si="56"/>
        <v>221.57360406091368</v>
      </c>
      <c r="Q353" s="54">
        <f t="shared" si="57"/>
        <v>228.42639593908629</v>
      </c>
      <c r="R353" s="54">
        <f t="shared" si="58"/>
        <v>243.2432432432432</v>
      </c>
      <c r="S353" s="55">
        <f t="shared" si="59"/>
        <v>-21.669639182329576</v>
      </c>
      <c r="T353" s="55">
        <f t="shared" si="60"/>
        <v>-21.669639182329519</v>
      </c>
      <c r="U353" t="s">
        <v>503</v>
      </c>
      <c r="V353" t="s">
        <v>318</v>
      </c>
      <c r="W353" t="s">
        <v>445</v>
      </c>
      <c r="X353" s="38">
        <v>44350</v>
      </c>
      <c r="Y353" s="75" t="s">
        <v>480</v>
      </c>
    </row>
    <row r="354" spans="1:25" ht="15" x14ac:dyDescent="0.25">
      <c r="A354">
        <v>1.93</v>
      </c>
      <c r="B354">
        <v>1.89</v>
      </c>
      <c r="C354" s="43">
        <f t="shared" si="61"/>
        <v>4.7235244126436093E-2</v>
      </c>
      <c r="D354" s="44">
        <f>IF(OR($A354="",$B354=""),"",A354*'MPTO_working_2-way'!$G353)</f>
        <v>2.0211640211640214</v>
      </c>
      <c r="E354" s="46">
        <f>IF(OR($A354="",$B354=""),"",B354*'MPTO_working_2-way'!$G353)</f>
        <v>1.9792746113989641</v>
      </c>
      <c r="F354" s="44">
        <f>IF(OR($A354="",$B354=""),"",'MPTO_working_2-way'!D353)</f>
        <v>2.0221747928042801</v>
      </c>
      <c r="G354" s="46">
        <f>IF(OR($A354="",$B354=""),"",'MPTO_working_2-way'!E353)</f>
        <v>1.9783062613553166</v>
      </c>
      <c r="H354" s="44">
        <f>IF(OR($A354="",$B354=""),"",'OddsRatio_working_2-way'!M353)</f>
        <v>2.0222249362174249</v>
      </c>
      <c r="I354" s="44">
        <f>IF(OR($A354="",$B354=""),"",'OddsRatio_working_2-way'!N353)</f>
        <v>1.9782582722940953</v>
      </c>
      <c r="J354" s="44">
        <f>IF('Log_working_2-way'!$D353="","",A354^('Log_working_2-way'!$D353))</f>
        <v>2.0226909100425914</v>
      </c>
      <c r="K354" s="46">
        <f>IF('Log_working_2-way'!$D353="","",B354^('Log_working_2-way'!$D353))</f>
        <v>1.9778125435355127</v>
      </c>
      <c r="L354" s="53">
        <f t="shared" ref="L354:L417" si="62">(1/D354)</f>
        <v>0.4947643979057591</v>
      </c>
      <c r="M354" s="53">
        <f t="shared" ref="M354:M417" si="63">(1/E354)</f>
        <v>0.50523560209424079</v>
      </c>
      <c r="N354" s="54">
        <v>451</v>
      </c>
      <c r="O354" s="54">
        <f t="shared" ref="O354:O417" si="64">(1/A354)*((N354*A354)-N354)</f>
        <v>217.32124352331607</v>
      </c>
      <c r="P354" s="54">
        <f t="shared" ref="P354:P417" si="65">(1/B354)*((N354*B354)-N354)</f>
        <v>212.37566137566139</v>
      </c>
      <c r="Q354" s="54">
        <f t="shared" ref="Q354:Q417" si="66">(1/B354)*N354</f>
        <v>238.62433862433866</v>
      </c>
      <c r="R354" s="54">
        <f t="shared" ref="R354:R417" si="67">(1/A354)*N354</f>
        <v>233.67875647668396</v>
      </c>
      <c r="S354" s="55">
        <f t="shared" ref="S354:S417" si="68">O354-Q354</f>
        <v>-21.303095101022592</v>
      </c>
      <c r="T354" s="55">
        <f t="shared" ref="T354:T417" si="69">P354-R354</f>
        <v>-21.303095101022564</v>
      </c>
      <c r="U354" t="s">
        <v>313</v>
      </c>
      <c r="V354" t="s">
        <v>512</v>
      </c>
      <c r="W354" t="s">
        <v>445</v>
      </c>
      <c r="X354" s="38">
        <v>44350</v>
      </c>
      <c r="Y354" s="76" t="s">
        <v>482</v>
      </c>
    </row>
    <row r="355" spans="1:25" ht="15" x14ac:dyDescent="0.25">
      <c r="A355">
        <v>1.92</v>
      </c>
      <c r="B355">
        <v>1.9</v>
      </c>
      <c r="C355" s="43">
        <f t="shared" si="61"/>
        <v>4.7149122807017552E-2</v>
      </c>
      <c r="D355" s="44">
        <f>IF(OR($A355="",$B355=""),"",A355*'MPTO_working_2-way'!$G354)</f>
        <v>2.0105263157894737</v>
      </c>
      <c r="E355" s="46">
        <f>IF(OR($A355="",$B355=""),"",B355*'MPTO_working_2-way'!$G354)</f>
        <v>1.9895833333333333</v>
      </c>
      <c r="F355" s="44">
        <f>IF(OR($A355="",$B355=""),"",'MPTO_working_2-way'!D354)</f>
        <v>2.0110253583241455</v>
      </c>
      <c r="G355" s="46">
        <f>IF(OR($A355="",$B355=""),"",'MPTO_working_2-way'!E354)</f>
        <v>1.9890948745910577</v>
      </c>
      <c r="H355" s="44">
        <f>IF(OR($A355="",$B355=""),"",'OddsRatio_working_2-way'!M354)</f>
        <v>2.0110500592068727</v>
      </c>
      <c r="I355" s="44">
        <f>IF(OR($A355="",$B355=""),"",'OddsRatio_working_2-way'!N354)</f>
        <v>1.9890707100936806</v>
      </c>
      <c r="J355" s="44">
        <f>IF('Log_working_2-way'!$D354="","",A355^('Log_working_2-way'!$D354))</f>
        <v>2.0112800109902316</v>
      </c>
      <c r="K355" s="46">
        <f>IF('Log_working_2-way'!$D354="","",B355^('Log_working_2-way'!$D354))</f>
        <v>1.9888458084128613</v>
      </c>
      <c r="L355" s="53">
        <f t="shared" si="62"/>
        <v>0.49738219895287955</v>
      </c>
      <c r="M355" s="53">
        <f t="shared" si="63"/>
        <v>0.50261780104712039</v>
      </c>
      <c r="N355" s="54">
        <v>452</v>
      </c>
      <c r="O355" s="54">
        <f t="shared" si="64"/>
        <v>216.58333333333331</v>
      </c>
      <c r="P355" s="54">
        <f t="shared" si="65"/>
        <v>214.10526315789471</v>
      </c>
      <c r="Q355" s="54">
        <f t="shared" si="66"/>
        <v>237.89473684210526</v>
      </c>
      <c r="R355" s="54">
        <f t="shared" si="67"/>
        <v>235.41666666666669</v>
      </c>
      <c r="S355" s="55">
        <f t="shared" si="68"/>
        <v>-21.311403508771946</v>
      </c>
      <c r="T355" s="55">
        <f t="shared" si="69"/>
        <v>-21.311403508771974</v>
      </c>
      <c r="U355" t="s">
        <v>513</v>
      </c>
      <c r="V355" t="s">
        <v>311</v>
      </c>
      <c r="W355" t="s">
        <v>445</v>
      </c>
      <c r="X355" s="38">
        <v>44350</v>
      </c>
      <c r="Y355" s="75" t="s">
        <v>484</v>
      </c>
    </row>
    <row r="356" spans="1:25" ht="15" x14ac:dyDescent="0.25">
      <c r="A356">
        <v>1.65</v>
      </c>
      <c r="B356">
        <v>2.25</v>
      </c>
      <c r="C356" s="43">
        <f t="shared" si="61"/>
        <v>5.0505050505050608E-2</v>
      </c>
      <c r="D356" s="44">
        <f>IF(OR($A356="",$B356=""),"",A356*'MPTO_working_2-way'!$G355)</f>
        <v>1.7333333333333334</v>
      </c>
      <c r="E356" s="46">
        <f>IF(OR($A356="",$B356=""),"",B356*'MPTO_working_2-way'!$G355)</f>
        <v>2.3636363636363638</v>
      </c>
      <c r="F356" s="44">
        <f>IF(OR($A356="",$B356=""),"",'MPTO_working_2-way'!D355)</f>
        <v>1.7217391304347827</v>
      </c>
      <c r="G356" s="46">
        <f>IF(OR($A356="",$B356=""),"",'MPTO_working_2-way'!E355)</f>
        <v>2.3855421686746991</v>
      </c>
      <c r="H356" s="44">
        <f>IF(OR($A356="",$B356=""),"",'OddsRatio_working_2-way'!M355)</f>
        <v>1.7211102550927979</v>
      </c>
      <c r="I356" s="44">
        <f>IF(OR($A356="",$B356=""),"",'OddsRatio_working_2-way'!N355)</f>
        <v>2.3867504905630734</v>
      </c>
      <c r="J356" s="44">
        <f>IF('Log_working_2-way'!$D355="","",A356^('Log_working_2-way'!$D355))</f>
        <v>1.7157888581421401</v>
      </c>
      <c r="K356" s="46">
        <f>IF('Log_working_2-way'!$D355="","",B356^('Log_working_2-way'!$D355))</f>
        <v>2.3970600249268958</v>
      </c>
      <c r="L356" s="53">
        <f t="shared" si="62"/>
        <v>0.57692307692307687</v>
      </c>
      <c r="M356" s="53">
        <f t="shared" si="63"/>
        <v>0.42307692307692307</v>
      </c>
      <c r="N356" s="54">
        <v>453</v>
      </c>
      <c r="O356" s="54">
        <f t="shared" si="64"/>
        <v>178.45454545454541</v>
      </c>
      <c r="P356" s="54">
        <f t="shared" si="65"/>
        <v>251.66666666666666</v>
      </c>
      <c r="Q356" s="54">
        <f t="shared" si="66"/>
        <v>201.33333333333331</v>
      </c>
      <c r="R356" s="54">
        <f t="shared" si="67"/>
        <v>274.54545454545456</v>
      </c>
      <c r="S356" s="55">
        <f t="shared" si="68"/>
        <v>-22.878787878787904</v>
      </c>
      <c r="T356" s="55">
        <f t="shared" si="69"/>
        <v>-22.878787878787904</v>
      </c>
      <c r="U356" t="s">
        <v>314</v>
      </c>
      <c r="V356" t="s">
        <v>501</v>
      </c>
      <c r="W356" t="s">
        <v>445</v>
      </c>
      <c r="X356" s="38">
        <v>44350</v>
      </c>
      <c r="Y356" s="75" t="s">
        <v>480</v>
      </c>
    </row>
    <row r="357" spans="1:25" ht="15" x14ac:dyDescent="0.25">
      <c r="A357">
        <v>1.89</v>
      </c>
      <c r="B357">
        <v>1.93</v>
      </c>
      <c r="C357" s="43">
        <f t="shared" si="61"/>
        <v>4.7235244126436093E-2</v>
      </c>
      <c r="D357" s="44">
        <f>IF(OR($A357="",$B357=""),"",A357*'MPTO_working_2-way'!$G356)</f>
        <v>1.9792746113989641</v>
      </c>
      <c r="E357" s="46">
        <f>IF(OR($A357="",$B357=""),"",B357*'MPTO_working_2-way'!$G356)</f>
        <v>2.0211640211640214</v>
      </c>
      <c r="F357" s="44">
        <f>IF(OR($A357="",$B357=""),"",'MPTO_working_2-way'!D356)</f>
        <v>1.9783062613553166</v>
      </c>
      <c r="G357" s="46">
        <f>IF(OR($A357="",$B357=""),"",'MPTO_working_2-way'!E356)</f>
        <v>2.0221747928042801</v>
      </c>
      <c r="H357" s="44">
        <f>IF(OR($A357="",$B357=""),"",'OddsRatio_working_2-way'!M356)</f>
        <v>1.9782582722940953</v>
      </c>
      <c r="I357" s="44">
        <f>IF(OR($A357="",$B357=""),"",'OddsRatio_working_2-way'!N356)</f>
        <v>2.0222249362174249</v>
      </c>
      <c r="J357" s="44">
        <f>IF('Log_working_2-way'!$D356="","",A357^('Log_working_2-way'!$D356))</f>
        <v>1.9778125435355127</v>
      </c>
      <c r="K357" s="46">
        <f>IF('Log_working_2-way'!$D356="","",B357^('Log_working_2-way'!$D356))</f>
        <v>2.0226909100425914</v>
      </c>
      <c r="L357" s="53">
        <f t="shared" si="62"/>
        <v>0.50523560209424079</v>
      </c>
      <c r="M357" s="53">
        <f t="shared" si="63"/>
        <v>0.4947643979057591</v>
      </c>
      <c r="N357" s="54">
        <v>454</v>
      </c>
      <c r="O357" s="54">
        <f t="shared" si="64"/>
        <v>213.7883597883598</v>
      </c>
      <c r="P357" s="54">
        <f t="shared" si="65"/>
        <v>218.76683937823839</v>
      </c>
      <c r="Q357" s="54">
        <f t="shared" si="66"/>
        <v>235.2331606217617</v>
      </c>
      <c r="R357" s="54">
        <f t="shared" si="67"/>
        <v>240.21164021164026</v>
      </c>
      <c r="S357" s="55">
        <f t="shared" si="68"/>
        <v>-21.444800833401899</v>
      </c>
      <c r="T357" s="55">
        <f t="shared" si="69"/>
        <v>-21.444800833401871</v>
      </c>
      <c r="U357" t="s">
        <v>315</v>
      </c>
      <c r="V357" t="s">
        <v>316</v>
      </c>
      <c r="W357" t="s">
        <v>445</v>
      </c>
      <c r="X357" s="38">
        <v>44350</v>
      </c>
      <c r="Y357" s="75" t="s">
        <v>479</v>
      </c>
    </row>
    <row r="358" spans="1:25" ht="15" x14ac:dyDescent="0.25">
      <c r="A358">
        <v>2.0699999999999998</v>
      </c>
      <c r="B358">
        <v>1.76</v>
      </c>
      <c r="C358" s="43">
        <f t="shared" si="61"/>
        <v>5.1273605621431795E-2</v>
      </c>
      <c r="D358" s="44">
        <f>IF(OR($A358="",$B358=""),"",A358*'MPTO_working_2-way'!$G357)</f>
        <v>2.1761363636363638</v>
      </c>
      <c r="E358" s="46">
        <f>IF(OR($A358="",$B358=""),"",B358*'MPTO_working_2-way'!$G357)</f>
        <v>1.85024154589372</v>
      </c>
      <c r="F358" s="44">
        <f>IF(OR($A358="",$B358=""),"",'MPTO_working_2-way'!D357)</f>
        <v>2.1860074402976122</v>
      </c>
      <c r="G358" s="46">
        <f>IF(OR($A358="",$B358=""),"",'MPTO_working_2-way'!E357)</f>
        <v>1.8431650308610747</v>
      </c>
      <c r="H358" s="44">
        <f>IF(OR($A358="",$B358=""),"",'OddsRatio_working_2-way'!M357)</f>
        <v>2.1865474018521578</v>
      </c>
      <c r="I358" s="44">
        <f>IF(OR($A358="",$B358=""),"",'OddsRatio_working_2-way'!N357)</f>
        <v>1.8427813321566728</v>
      </c>
      <c r="J358" s="44">
        <f>IF('Log_working_2-way'!$D357="","",A358^('Log_working_2-way'!$D357))</f>
        <v>2.1911482081422213</v>
      </c>
      <c r="K358" s="46">
        <f>IF('Log_working_2-way'!$D357="","",B358^('Log_working_2-way'!$D357))</f>
        <v>1.8395260918524756</v>
      </c>
      <c r="L358" s="53">
        <f t="shared" si="62"/>
        <v>0.45953002610966054</v>
      </c>
      <c r="M358" s="53">
        <f t="shared" si="63"/>
        <v>0.54046997389033935</v>
      </c>
      <c r="N358" s="54">
        <v>455</v>
      </c>
      <c r="O358" s="54">
        <f t="shared" si="64"/>
        <v>235.19323671497582</v>
      </c>
      <c r="P358" s="54">
        <f t="shared" si="65"/>
        <v>196.47727272727272</v>
      </c>
      <c r="Q358" s="54">
        <f t="shared" si="66"/>
        <v>258.52272727272731</v>
      </c>
      <c r="R358" s="54">
        <f t="shared" si="67"/>
        <v>219.80676328502418</v>
      </c>
      <c r="S358" s="55">
        <f t="shared" si="68"/>
        <v>-23.329490557751484</v>
      </c>
      <c r="T358" s="55">
        <f t="shared" si="69"/>
        <v>-23.329490557751456</v>
      </c>
      <c r="U358" t="s">
        <v>502</v>
      </c>
      <c r="V358" t="s">
        <v>312</v>
      </c>
      <c r="W358" t="s">
        <v>445</v>
      </c>
      <c r="X358" s="38">
        <v>44350</v>
      </c>
      <c r="Y358" s="75" t="s">
        <v>485</v>
      </c>
    </row>
    <row r="359" spans="1:25" ht="15" x14ac:dyDescent="0.25">
      <c r="A359">
        <v>2.27</v>
      </c>
      <c r="B359">
        <v>1.64</v>
      </c>
      <c r="C359" s="43">
        <f t="shared" si="61"/>
        <v>5.0284731922209058E-2</v>
      </c>
      <c r="D359" s="44">
        <f>IF(OR($A359="",$B359=""),"",A359*'MPTO_working_2-way'!$G358)</f>
        <v>2.3841463414634148</v>
      </c>
      <c r="E359" s="46">
        <f>IF(OR($A359="",$B359=""),"",B359*'MPTO_working_2-way'!$G358)</f>
        <v>1.7224669603524227</v>
      </c>
      <c r="F359" s="44">
        <f>IF(OR($A359="",$B359=""),"",'MPTO_working_2-way'!D358)</f>
        <v>2.4073978272115881</v>
      </c>
      <c r="G359" s="46">
        <f>IF(OR($A359="",$B359=""),"",'MPTO_working_2-way'!E358)</f>
        <v>1.7105311523616982</v>
      </c>
      <c r="H359" s="44">
        <f>IF(OR($A359="",$B359=""),"",'OddsRatio_working_2-way'!M358)</f>
        <v>2.4086784586980814</v>
      </c>
      <c r="I359" s="44">
        <f>IF(OR($A359="",$B359=""),"",'OddsRatio_working_2-way'!N358)</f>
        <v>1.7098852075328907</v>
      </c>
      <c r="J359" s="44">
        <f>IF('Log_working_2-way'!$D358="","",A359^('Log_working_2-way'!$D358))</f>
        <v>2.4196318483824113</v>
      </c>
      <c r="K359" s="46">
        <f>IF('Log_working_2-way'!$D358="","",B359^('Log_working_2-way'!$D358))</f>
        <v>1.7044079781232619</v>
      </c>
      <c r="L359" s="53">
        <f t="shared" si="62"/>
        <v>0.41943734015345269</v>
      </c>
      <c r="M359" s="53">
        <f t="shared" si="63"/>
        <v>0.58056265984654731</v>
      </c>
      <c r="N359" s="54">
        <v>456</v>
      </c>
      <c r="O359" s="54">
        <f t="shared" si="64"/>
        <v>255.11894273127757</v>
      </c>
      <c r="P359" s="54">
        <f t="shared" si="65"/>
        <v>177.95121951219508</v>
      </c>
      <c r="Q359" s="54">
        <f t="shared" si="66"/>
        <v>278.04878048780489</v>
      </c>
      <c r="R359" s="54">
        <f t="shared" si="67"/>
        <v>200.88105726872246</v>
      </c>
      <c r="S359" s="55">
        <f t="shared" si="68"/>
        <v>-22.92983775652732</v>
      </c>
      <c r="T359" s="55">
        <f t="shared" si="69"/>
        <v>-22.929837756527377</v>
      </c>
      <c r="U359" t="s">
        <v>93</v>
      </c>
      <c r="V359" t="s">
        <v>343</v>
      </c>
      <c r="W359" t="s">
        <v>447</v>
      </c>
      <c r="X359" s="38">
        <v>44350</v>
      </c>
      <c r="Y359" s="75" t="s">
        <v>510</v>
      </c>
    </row>
    <row r="360" spans="1:25" ht="15" x14ac:dyDescent="0.25">
      <c r="A360">
        <v>2.38</v>
      </c>
      <c r="B360">
        <v>1.58</v>
      </c>
      <c r="C360" s="43">
        <f t="shared" si="61"/>
        <v>5.3079459631953929E-2</v>
      </c>
      <c r="D360" s="44">
        <f>IF(OR($A360="",$B360=""),"",A360*'MPTO_working_2-way'!$G359)</f>
        <v>2.5063291139240502</v>
      </c>
      <c r="E360" s="46">
        <f>IF(OR($A360="",$B360=""),"",B360*'MPTO_working_2-way'!$G359)</f>
        <v>1.6638655462184873</v>
      </c>
      <c r="F360" s="44">
        <f>IF(OR($A360="",$B360=""),"",'MPTO_working_2-way'!D359)</f>
        <v>2.5404675043912981</v>
      </c>
      <c r="G360" s="46">
        <f>IF(OR($A360="",$B360=""),"",'MPTO_working_2-way'!E359)</f>
        <v>1.6491535830190334</v>
      </c>
      <c r="H360" s="44">
        <f>IF(OR($A360="",$B360=""),"",'OddsRatio_working_2-way'!M359)</f>
        <v>2.5425013273341408</v>
      </c>
      <c r="I360" s="44">
        <f>IF(OR($A360="",$B360=""),"",'OddsRatio_working_2-way'!N359)</f>
        <v>1.648297659314349</v>
      </c>
      <c r="J360" s="44">
        <f>IF('Log_working_2-way'!$D359="","",A360^('Log_working_2-way'!$D359))</f>
        <v>2.5587645597566064</v>
      </c>
      <c r="K360" s="46">
        <f>IF('Log_working_2-way'!$D359="","",B360^('Log_working_2-way'!$D359))</f>
        <v>1.6415337029172934</v>
      </c>
      <c r="L360" s="53">
        <f t="shared" si="62"/>
        <v>0.39898989898989906</v>
      </c>
      <c r="M360" s="53">
        <f t="shared" si="63"/>
        <v>0.60101010101010111</v>
      </c>
      <c r="N360" s="54">
        <v>457</v>
      </c>
      <c r="O360" s="54">
        <f t="shared" si="64"/>
        <v>264.98319327731087</v>
      </c>
      <c r="P360" s="54">
        <f t="shared" si="65"/>
        <v>167.75949367088609</v>
      </c>
      <c r="Q360" s="54">
        <f t="shared" si="66"/>
        <v>289.24050632911388</v>
      </c>
      <c r="R360" s="54">
        <f t="shared" si="67"/>
        <v>192.01680672268907</v>
      </c>
      <c r="S360" s="55">
        <f t="shared" si="68"/>
        <v>-24.25731305180301</v>
      </c>
      <c r="T360" s="55">
        <f t="shared" si="69"/>
        <v>-24.257313051802981</v>
      </c>
      <c r="U360" t="s">
        <v>410</v>
      </c>
      <c r="V360" t="s">
        <v>345</v>
      </c>
      <c r="W360" t="s">
        <v>447</v>
      </c>
      <c r="X360" s="38">
        <v>44350</v>
      </c>
      <c r="Y360" s="75" t="s">
        <v>482</v>
      </c>
    </row>
    <row r="361" spans="1:25" ht="15" x14ac:dyDescent="0.25">
      <c r="A361">
        <v>2.61</v>
      </c>
      <c r="B361">
        <v>1.5</v>
      </c>
      <c r="C361" s="43">
        <f t="shared" si="61"/>
        <v>4.9808429118773923E-2</v>
      </c>
      <c r="D361" s="44">
        <f>IF(OR($A361="",$B361=""),"",A361*'MPTO_working_2-way'!$G360)</f>
        <v>2.7399999999999998</v>
      </c>
      <c r="E361" s="46">
        <f>IF(OR($A361="",$B361=""),"",B361*'MPTO_working_2-way'!$G360)</f>
        <v>1.5747126436781609</v>
      </c>
      <c r="F361" s="44">
        <f>IF(OR($A361="",$B361=""),"",'MPTO_working_2-way'!D360)</f>
        <v>2.7914438502673793</v>
      </c>
      <c r="G361" s="46">
        <f>IF(OR($A361="",$B361=""),"",'MPTO_working_2-way'!E360)</f>
        <v>1.5582089552238805</v>
      </c>
      <c r="H361" s="44">
        <f>IF(OR($A361="",$B361=""),"",'OddsRatio_working_2-way'!M360)</f>
        <v>2.7944358444926354</v>
      </c>
      <c r="I361" s="44">
        <f>IF(OR($A361="",$B361=""),"",'OddsRatio_working_2-way'!N360)</f>
        <v>1.557278212575353</v>
      </c>
      <c r="J361" s="44">
        <f>IF('Log_working_2-way'!$D360="","",A361^('Log_working_2-way'!$D360))</f>
        <v>2.8192115732799534</v>
      </c>
      <c r="K361" s="46">
        <f>IF('Log_working_2-way'!$D360="","",B361^('Log_working_2-way'!$D360))</f>
        <v>1.5496886754044212</v>
      </c>
      <c r="L361" s="53">
        <f t="shared" si="62"/>
        <v>0.36496350364963509</v>
      </c>
      <c r="M361" s="53">
        <f t="shared" si="63"/>
        <v>0.63503649635036497</v>
      </c>
      <c r="N361" s="54">
        <v>458</v>
      </c>
      <c r="O361" s="54">
        <f t="shared" si="64"/>
        <v>282.52107279693485</v>
      </c>
      <c r="P361" s="54">
        <f t="shared" si="65"/>
        <v>152.66666666666666</v>
      </c>
      <c r="Q361" s="54">
        <f t="shared" si="66"/>
        <v>305.33333333333331</v>
      </c>
      <c r="R361" s="54">
        <f t="shared" si="67"/>
        <v>175.47892720306513</v>
      </c>
      <c r="S361" s="55">
        <f t="shared" si="68"/>
        <v>-22.812260536398469</v>
      </c>
      <c r="T361" s="55">
        <f t="shared" si="69"/>
        <v>-22.812260536398469</v>
      </c>
      <c r="U361" t="s">
        <v>409</v>
      </c>
      <c r="V361" t="s">
        <v>91</v>
      </c>
      <c r="W361" t="s">
        <v>447</v>
      </c>
      <c r="X361" s="38">
        <v>44350</v>
      </c>
      <c r="Y361" s="75" t="s">
        <v>479</v>
      </c>
    </row>
    <row r="362" spans="1:25" ht="15" x14ac:dyDescent="0.25">
      <c r="A362">
        <v>1.96</v>
      </c>
      <c r="B362">
        <v>1.94</v>
      </c>
      <c r="C362" s="43">
        <f t="shared" si="61"/>
        <v>2.5667999158426325E-2</v>
      </c>
      <c r="D362" s="44">
        <f>IF(OR($A362="",$B362=""),"",A362*'MPTO_working_2-way'!$G361)</f>
        <v>2.0103092783505154</v>
      </c>
      <c r="E362" s="46">
        <f>IF(OR($A362="",$B362=""),"",B362*'MPTO_working_2-way'!$G361)</f>
        <v>1.989795918367347</v>
      </c>
      <c r="F362" s="44">
        <f>IF(OR($A362="",$B362=""),"",'MPTO_working_2-way'!D361)</f>
        <v>2.0105752961082914</v>
      </c>
      <c r="G362" s="46">
        <f>IF(OR($A362="",$B362=""),"",'MPTO_working_2-way'!E361)</f>
        <v>1.9895353704478862</v>
      </c>
      <c r="H362" s="44">
        <f>IF(OR($A362="",$B362=""),"",'OddsRatio_working_2-way'!M361)</f>
        <v>2.0105823052798226</v>
      </c>
      <c r="I362" s="44">
        <f>IF(OR($A362="",$B362=""),"",'OddsRatio_working_2-way'!N361)</f>
        <v>1.9895285072531594</v>
      </c>
      <c r="J362" s="44">
        <f>IF('Log_working_2-way'!$D361="","",A362^('Log_working_2-way'!$D361))</f>
        <v>2.0107026250536491</v>
      </c>
      <c r="K362" s="46">
        <f>IF('Log_working_2-way'!$D361="","",B362^('Log_working_2-way'!$D361))</f>
        <v>1.9894107081664238</v>
      </c>
      <c r="L362" s="53">
        <f t="shared" si="62"/>
        <v>0.49743589743589745</v>
      </c>
      <c r="M362" s="53">
        <f t="shared" si="63"/>
        <v>0.50256410256410255</v>
      </c>
      <c r="N362" s="54">
        <v>459</v>
      </c>
      <c r="O362" s="54">
        <f t="shared" si="64"/>
        <v>224.81632653061223</v>
      </c>
      <c r="P362" s="54">
        <f t="shared" si="65"/>
        <v>222.4020618556701</v>
      </c>
      <c r="Q362" s="54">
        <f t="shared" si="66"/>
        <v>236.59793814432993</v>
      </c>
      <c r="R362" s="54">
        <f t="shared" si="67"/>
        <v>234.18367346938777</v>
      </c>
      <c r="S362" s="55">
        <f t="shared" si="68"/>
        <v>-11.7816116137177</v>
      </c>
      <c r="T362" s="55">
        <f t="shared" si="69"/>
        <v>-11.781611613717672</v>
      </c>
      <c r="U362" t="s">
        <v>413</v>
      </c>
      <c r="V362" t="s">
        <v>347</v>
      </c>
      <c r="W362" t="s">
        <v>441</v>
      </c>
      <c r="X362" s="38">
        <v>44350</v>
      </c>
      <c r="Y362" s="76" t="s">
        <v>482</v>
      </c>
    </row>
    <row r="363" spans="1:25" ht="15" x14ac:dyDescent="0.25">
      <c r="A363">
        <v>2</v>
      </c>
      <c r="B363">
        <v>1.91</v>
      </c>
      <c r="C363" s="43">
        <f t="shared" si="61"/>
        <v>2.3560209424083656E-2</v>
      </c>
      <c r="D363" s="44">
        <f>IF(OR($A363="",$B363=""),"",A363*'MPTO_working_2-way'!$G362)</f>
        <v>2.0471204188481673</v>
      </c>
      <c r="E363" s="46">
        <f>IF(OR($A363="",$B363=""),"",B363*'MPTO_working_2-way'!$G362)</f>
        <v>1.9549999999999996</v>
      </c>
      <c r="F363" s="44">
        <f>IF(OR($A363="",$B363=""),"",'MPTO_working_2-way'!D362)</f>
        <v>2.0482573726541551</v>
      </c>
      <c r="G363" s="46">
        <f>IF(OR($A363="",$B363=""),"",'MPTO_working_2-way'!E362)</f>
        <v>1.9539641943734012</v>
      </c>
      <c r="H363" s="44">
        <f>IF(OR($A363="",$B363=""),"",'OddsRatio_working_2-way'!M362)</f>
        <v>2.0482848367219182</v>
      </c>
      <c r="I363" s="44">
        <f>IF(OR($A363="",$B363=""),"",'OddsRatio_working_2-way'!N362)</f>
        <v>1.9539392014169454</v>
      </c>
      <c r="J363" s="44">
        <f>IF('Log_working_2-way'!$D362="","",A363^('Log_working_2-way'!$D362))</f>
        <v>2.0487985391091357</v>
      </c>
      <c r="K363" s="46">
        <f>IF('Log_working_2-way'!$D362="","",B363^('Log_working_2-way'!$D362))</f>
        <v>1.95347196121136</v>
      </c>
      <c r="L363" s="53">
        <f t="shared" si="62"/>
        <v>0.48849104859335046</v>
      </c>
      <c r="M363" s="53">
        <f t="shared" si="63"/>
        <v>0.51150895140664976</v>
      </c>
      <c r="N363" s="54">
        <v>460</v>
      </c>
      <c r="O363" s="54">
        <f t="shared" si="64"/>
        <v>230</v>
      </c>
      <c r="P363" s="54">
        <f t="shared" si="65"/>
        <v>219.16230366492141</v>
      </c>
      <c r="Q363" s="54">
        <f t="shared" si="66"/>
        <v>240.83769633507853</v>
      </c>
      <c r="R363" s="54">
        <f t="shared" si="67"/>
        <v>230</v>
      </c>
      <c r="S363" s="55">
        <f t="shared" si="68"/>
        <v>-10.837696335078533</v>
      </c>
      <c r="T363" s="55">
        <f t="shared" si="69"/>
        <v>-10.83769633507859</v>
      </c>
      <c r="U363" t="s">
        <v>141</v>
      </c>
      <c r="V363" t="s">
        <v>101</v>
      </c>
      <c r="W363" t="s">
        <v>441</v>
      </c>
      <c r="X363" s="38">
        <v>44350</v>
      </c>
      <c r="Y363" s="75" t="s">
        <v>478</v>
      </c>
    </row>
    <row r="364" spans="1:25" ht="15" x14ac:dyDescent="0.25">
      <c r="A364">
        <v>1.7</v>
      </c>
      <c r="B364">
        <v>2.2599999999999998</v>
      </c>
      <c r="C364" s="43">
        <f t="shared" si="61"/>
        <v>3.0713170223841679E-2</v>
      </c>
      <c r="D364" s="44">
        <f>IF(OR($A364="",$B364=""),"",A364*'MPTO_working_2-way'!$G363)</f>
        <v>1.7522123893805308</v>
      </c>
      <c r="E364" s="46">
        <f>IF(OR($A364="",$B364=""),"",B364*'MPTO_working_2-way'!$G363)</f>
        <v>2.3294117647058821</v>
      </c>
      <c r="F364" s="44">
        <f>IF(OR($A364="",$B364=""),"",'MPTO_working_2-way'!D363)</f>
        <v>1.7455701953657428</v>
      </c>
      <c r="G364" s="46">
        <f>IF(OR($A364="",$B364=""),"",'MPTO_working_2-way'!E363)</f>
        <v>2.3412553321145642</v>
      </c>
      <c r="H364" s="44">
        <f>IF(OR($A364="",$B364=""),"",'OddsRatio_working_2-way'!M363)</f>
        <v>1.7453559924999296</v>
      </c>
      <c r="I364" s="44">
        <f>IF(OR($A364="",$B364=""),"",'OddsRatio_working_2-way'!N363)</f>
        <v>2.3416407864998732</v>
      </c>
      <c r="J364" s="44">
        <f>IF('Log_working_2-way'!$D363="","",A364^('Log_working_2-way'!$D363))</f>
        <v>1.7423463494336857</v>
      </c>
      <c r="K364" s="46">
        <f>IF('Log_working_2-way'!$D363="","",B364^('Log_working_2-way'!$D363))</f>
        <v>2.3470801072340981</v>
      </c>
      <c r="L364" s="53">
        <f t="shared" si="62"/>
        <v>0.57070707070707072</v>
      </c>
      <c r="M364" s="53">
        <f t="shared" si="63"/>
        <v>0.42929292929292934</v>
      </c>
      <c r="N364" s="54">
        <v>461</v>
      </c>
      <c r="O364" s="54">
        <f t="shared" si="64"/>
        <v>189.82352941176467</v>
      </c>
      <c r="P364" s="54">
        <f t="shared" si="65"/>
        <v>257.01769911504419</v>
      </c>
      <c r="Q364" s="54">
        <f t="shared" si="66"/>
        <v>203.98230088495575</v>
      </c>
      <c r="R364" s="54">
        <f t="shared" si="67"/>
        <v>271.1764705882353</v>
      </c>
      <c r="S364" s="55">
        <f t="shared" si="68"/>
        <v>-14.158771473191081</v>
      </c>
      <c r="T364" s="55">
        <f t="shared" si="69"/>
        <v>-14.158771473191109</v>
      </c>
      <c r="U364" t="s">
        <v>53</v>
      </c>
      <c r="V364" t="s">
        <v>51</v>
      </c>
      <c r="W364" t="s">
        <v>441</v>
      </c>
      <c r="X364" s="38">
        <v>44350</v>
      </c>
      <c r="Y364" s="75" t="s">
        <v>494</v>
      </c>
    </row>
    <row r="365" spans="1:25" ht="15" x14ac:dyDescent="0.25">
      <c r="A365">
        <v>2.58</v>
      </c>
      <c r="B365">
        <v>1.55</v>
      </c>
      <c r="C365" s="43">
        <f t="shared" si="61"/>
        <v>3.275818954738674E-2</v>
      </c>
      <c r="D365" s="44">
        <f>IF(OR($A365="",$B365=""),"",A365*'MPTO_working_2-way'!$G364)</f>
        <v>2.6645161290322577</v>
      </c>
      <c r="E365" s="46">
        <f>IF(OR($A365="",$B365=""),"",B365*'MPTO_working_2-way'!$G364)</f>
        <v>1.6007751937984496</v>
      </c>
      <c r="F365" s="44">
        <f>IF(OR($A365="",$B365=""),"",'MPTO_working_2-way'!D364)</f>
        <v>2.6938363085213872</v>
      </c>
      <c r="G365" s="46">
        <f>IF(OR($A365="",$B365=""),"",'MPTO_working_2-way'!E364)</f>
        <v>1.5903758202425928</v>
      </c>
      <c r="H365" s="44">
        <f>IF(OR($A365="",$B365=""),"",'OddsRatio_working_2-way'!M364)</f>
        <v>2.6949121725703877</v>
      </c>
      <c r="I365" s="44">
        <f>IF(OR($A365="",$B365=""),"",'OddsRatio_working_2-way'!N364)</f>
        <v>1.5900010727301979</v>
      </c>
      <c r="J365" s="44">
        <f>IF('Log_working_2-way'!$D364="","",A365^('Log_working_2-way'!$D364))</f>
        <v>2.7086271490229712</v>
      </c>
      <c r="K365" s="46">
        <f>IF('Log_working_2-way'!$D364="","",B365^('Log_working_2-way'!$D364))</f>
        <v>1.5852651940897229</v>
      </c>
      <c r="L365" s="53">
        <f t="shared" si="62"/>
        <v>0.37530266343825669</v>
      </c>
      <c r="M365" s="53">
        <f t="shared" si="63"/>
        <v>0.62469733656174331</v>
      </c>
      <c r="N365" s="54">
        <v>462</v>
      </c>
      <c r="O365" s="54">
        <f t="shared" si="64"/>
        <v>282.93023255813955</v>
      </c>
      <c r="P365" s="54">
        <f t="shared" si="65"/>
        <v>163.93548387096774</v>
      </c>
      <c r="Q365" s="54">
        <f t="shared" si="66"/>
        <v>298.06451612903226</v>
      </c>
      <c r="R365" s="54">
        <f t="shared" si="67"/>
        <v>179.06976744186045</v>
      </c>
      <c r="S365" s="55">
        <f t="shared" si="68"/>
        <v>-15.134283570892705</v>
      </c>
      <c r="T365" s="55">
        <f t="shared" si="69"/>
        <v>-15.134283570892705</v>
      </c>
      <c r="U365" t="s">
        <v>353</v>
      </c>
      <c r="V365" t="s">
        <v>350</v>
      </c>
      <c r="W365" t="s">
        <v>434</v>
      </c>
      <c r="X365" s="38">
        <v>44350</v>
      </c>
      <c r="Y365" s="75" t="s">
        <v>480</v>
      </c>
    </row>
    <row r="366" spans="1:25" ht="15" x14ac:dyDescent="0.25">
      <c r="A366">
        <v>2.0299999999999998</v>
      </c>
      <c r="B366">
        <v>1.86</v>
      </c>
      <c r="C366" s="43">
        <f t="shared" si="61"/>
        <v>3.0245246040574214E-2</v>
      </c>
      <c r="D366" s="44">
        <f>IF(OR($A366="",$B366=""),"",A366*'MPTO_working_2-way'!$G365)</f>
        <v>2.0913978494623655</v>
      </c>
      <c r="E366" s="46">
        <f>IF(OR($A366="",$B366=""),"",B366*'MPTO_working_2-way'!$G365)</f>
        <v>1.9162561576354682</v>
      </c>
      <c r="F366" s="44">
        <f>IF(OR($A366="",$B366=""),"",'MPTO_working_2-way'!D365)</f>
        <v>2.0942925287037548</v>
      </c>
      <c r="G366" s="46">
        <f>IF(OR($A366="",$B366=""),"",'MPTO_working_2-way'!E365)</f>
        <v>1.9138324294186226</v>
      </c>
      <c r="H366" s="44">
        <f>IF(OR($A366="",$B366=""),"",'OddsRatio_working_2-way'!M365)</f>
        <v>2.0943831224048783</v>
      </c>
      <c r="I366" s="44">
        <f>IF(OR($A366="",$B366=""),"",'OddsRatio_working_2-way'!N365)</f>
        <v>1.9137567818137824</v>
      </c>
      <c r="J366" s="44">
        <f>IF('Log_working_2-way'!$D365="","",A366^('Log_working_2-way'!$D365))</f>
        <v>2.0957003958101184</v>
      </c>
      <c r="K366" s="46">
        <f>IF('Log_working_2-way'!$D365="","",B366^('Log_working_2-way'!$D365))</f>
        <v>1.9126582447390832</v>
      </c>
      <c r="L366" s="53">
        <f t="shared" si="62"/>
        <v>0.47814910025706941</v>
      </c>
      <c r="M366" s="53">
        <f t="shared" si="63"/>
        <v>0.52185089974293053</v>
      </c>
      <c r="N366" s="54">
        <v>463</v>
      </c>
      <c r="O366" s="54">
        <f t="shared" si="64"/>
        <v>234.92118226600982</v>
      </c>
      <c r="P366" s="54">
        <f t="shared" si="65"/>
        <v>214.07526881720432</v>
      </c>
      <c r="Q366" s="54">
        <f t="shared" si="66"/>
        <v>248.92473118279568</v>
      </c>
      <c r="R366" s="54">
        <f t="shared" si="67"/>
        <v>228.07881773399018</v>
      </c>
      <c r="S366" s="55">
        <f t="shared" si="68"/>
        <v>-14.00354891678586</v>
      </c>
      <c r="T366" s="55">
        <f t="shared" si="69"/>
        <v>-14.00354891678586</v>
      </c>
      <c r="U366" t="s">
        <v>419</v>
      </c>
      <c r="V366" t="s">
        <v>235</v>
      </c>
      <c r="W366" t="s">
        <v>434</v>
      </c>
      <c r="X366" s="38">
        <v>44350</v>
      </c>
      <c r="Y366" s="75" t="s">
        <v>484</v>
      </c>
    </row>
    <row r="367" spans="1:25" ht="15" x14ac:dyDescent="0.25">
      <c r="A367">
        <v>2.27</v>
      </c>
      <c r="B367">
        <v>1.68</v>
      </c>
      <c r="C367" s="43">
        <f t="shared" si="61"/>
        <v>3.5766729599328695E-2</v>
      </c>
      <c r="D367" s="44">
        <f>IF(OR($A367="",$B367=""),"",A367*'MPTO_working_2-way'!$G366)</f>
        <v>2.3511904761904763</v>
      </c>
      <c r="E367" s="46">
        <f>IF(OR($A367="",$B367=""),"",B367*'MPTO_working_2-way'!$G366)</f>
        <v>1.7400881057268722</v>
      </c>
      <c r="F367" s="44">
        <f>IF(OR($A367="",$B367=""),"",'MPTO_working_2-way'!D366)</f>
        <v>2.3660503784588656</v>
      </c>
      <c r="G367" s="46">
        <f>IF(OR($A367="",$B367=""),"",'MPTO_working_2-way'!E366)</f>
        <v>1.7320374239258789</v>
      </c>
      <c r="H367" s="44">
        <f>IF(OR($A367="",$B367=""),"",'OddsRatio_working_2-way'!M366)</f>
        <v>2.3666188418222287</v>
      </c>
      <c r="I367" s="44">
        <f>IF(OR($A367="",$B367=""),"",'OddsRatio_working_2-way'!N366)</f>
        <v>1.7317329231804059</v>
      </c>
      <c r="J367" s="44">
        <f>IF('Log_working_2-way'!$D366="","",A367^('Log_working_2-way'!$D366))</f>
        <v>2.37348902776783</v>
      </c>
      <c r="K367" s="46">
        <f>IF('Log_working_2-way'!$D366="","",B367^('Log_working_2-way'!$D366))</f>
        <v>1.72807279838637</v>
      </c>
      <c r="L367" s="53">
        <f t="shared" si="62"/>
        <v>0.42531645569620252</v>
      </c>
      <c r="M367" s="53">
        <f t="shared" si="63"/>
        <v>0.57468354430379742</v>
      </c>
      <c r="N367" s="54">
        <v>464</v>
      </c>
      <c r="O367" s="54">
        <f t="shared" si="64"/>
        <v>259.59471365638763</v>
      </c>
      <c r="P367" s="54">
        <f t="shared" si="65"/>
        <v>187.8095238095238</v>
      </c>
      <c r="Q367" s="54">
        <f t="shared" si="66"/>
        <v>276.1904761904762</v>
      </c>
      <c r="R367" s="54">
        <f t="shared" si="67"/>
        <v>204.40528634361232</v>
      </c>
      <c r="S367" s="55">
        <f t="shared" si="68"/>
        <v>-16.595762534088578</v>
      </c>
      <c r="T367" s="55">
        <f t="shared" si="69"/>
        <v>-16.595762534088522</v>
      </c>
      <c r="U367" t="s">
        <v>416</v>
      </c>
      <c r="V367" t="s">
        <v>140</v>
      </c>
      <c r="W367" t="s">
        <v>434</v>
      </c>
      <c r="X367" s="38">
        <v>44350</v>
      </c>
      <c r="Y367" s="75" t="s">
        <v>484</v>
      </c>
    </row>
    <row r="368" spans="1:25" ht="15" x14ac:dyDescent="0.25">
      <c r="A368">
        <v>2.2200000000000002</v>
      </c>
      <c r="B368">
        <v>1.71</v>
      </c>
      <c r="C368" s="43">
        <f t="shared" si="61"/>
        <v>3.5245772087877381E-2</v>
      </c>
      <c r="D368" s="44">
        <f>IF(OR($A368="",$B368=""),"",A368*'MPTO_working_2-way'!$G367)</f>
        <v>2.2982456140350882</v>
      </c>
      <c r="E368" s="46">
        <f>IF(OR($A368="",$B368=""),"",B368*'MPTO_working_2-way'!$G367)</f>
        <v>1.7702702702702702</v>
      </c>
      <c r="F368" s="44">
        <f>IF(OR($A368="",$B368=""),"",'MPTO_working_2-way'!D367)</f>
        <v>2.3103888990323171</v>
      </c>
      <c r="G368" s="46">
        <f>IF(OR($A368="",$B368=""),"",'MPTO_working_2-way'!E367)</f>
        <v>1.7631322279503969</v>
      </c>
      <c r="H368" s="44">
        <f>IF(OR($A368="",$B368=""),"",'OddsRatio_working_2-way'!M367)</f>
        <v>2.310843186332725</v>
      </c>
      <c r="I368" s="44">
        <f>IF(OR($A368="",$B368=""),"",'OddsRatio_working_2-way'!N367)</f>
        <v>1.7628677559805201</v>
      </c>
      <c r="J368" s="44">
        <f>IF('Log_working_2-way'!$D367="","",A368^('Log_working_2-way'!$D367))</f>
        <v>2.3164405926032319</v>
      </c>
      <c r="K368" s="46">
        <f>IF('Log_working_2-way'!$D367="","",B368^('Log_working_2-way'!$D367))</f>
        <v>1.7596240997267032</v>
      </c>
      <c r="L368" s="53">
        <f t="shared" si="62"/>
        <v>0.43511450381679379</v>
      </c>
      <c r="M368" s="53">
        <f t="shared" si="63"/>
        <v>0.56488549618320616</v>
      </c>
      <c r="N368" s="54">
        <v>465</v>
      </c>
      <c r="O368" s="54">
        <f t="shared" si="64"/>
        <v>255.5405405405406</v>
      </c>
      <c r="P368" s="54">
        <f t="shared" si="65"/>
        <v>193.07017543859646</v>
      </c>
      <c r="Q368" s="54">
        <f t="shared" si="66"/>
        <v>271.92982456140351</v>
      </c>
      <c r="R368" s="54">
        <f t="shared" si="67"/>
        <v>209.45945945945942</v>
      </c>
      <c r="S368" s="55">
        <f t="shared" si="68"/>
        <v>-16.389284020862902</v>
      </c>
      <c r="T368" s="55">
        <f t="shared" si="69"/>
        <v>-16.389284020862959</v>
      </c>
      <c r="U368" t="s">
        <v>354</v>
      </c>
      <c r="V368" t="s">
        <v>234</v>
      </c>
      <c r="W368" t="s">
        <v>434</v>
      </c>
      <c r="X368" s="38">
        <v>44350</v>
      </c>
      <c r="Y368" s="75" t="s">
        <v>485</v>
      </c>
    </row>
    <row r="369" spans="1:25" ht="15" x14ac:dyDescent="0.25">
      <c r="A369">
        <v>2.21</v>
      </c>
      <c r="B369">
        <v>1.72</v>
      </c>
      <c r="C369" s="43">
        <f t="shared" si="61"/>
        <v>3.3884036620014824E-2</v>
      </c>
      <c r="D369" s="44">
        <f>IF(OR($A369="",$B369=""),"",A369*'MPTO_working_2-way'!$G368)</f>
        <v>2.2848837209302326</v>
      </c>
      <c r="E369" s="46">
        <f>IF(OR($A369="",$B369=""),"",B369*'MPTO_working_2-way'!$G368)</f>
        <v>1.7782805429864255</v>
      </c>
      <c r="F369" s="44">
        <f>IF(OR($A369="",$B369=""),"",'MPTO_working_2-way'!D368)</f>
        <v>2.2959652089876781</v>
      </c>
      <c r="G369" s="46">
        <f>IF(OR($A369="",$B369=""),"",'MPTO_working_2-way'!E368)</f>
        <v>1.7716256524981358</v>
      </c>
      <c r="H369" s="44">
        <f>IF(OR($A369="",$B369=""),"",'OddsRatio_working_2-way'!M368)</f>
        <v>2.2963624321753371</v>
      </c>
      <c r="I369" s="44">
        <f>IF(OR($A369="",$B369=""),"",'OddsRatio_working_2-way'!N368)</f>
        <v>1.7713892158398703</v>
      </c>
      <c r="J369" s="44">
        <f>IF('Log_working_2-way'!$D368="","",A369^('Log_working_2-way'!$D368))</f>
        <v>2.3014598613122459</v>
      </c>
      <c r="K369" s="46">
        <f>IF('Log_working_2-way'!$D368="","",B369^('Log_working_2-way'!$D368))</f>
        <v>1.7683679149287428</v>
      </c>
      <c r="L369" s="53">
        <f t="shared" si="62"/>
        <v>0.43765903307888038</v>
      </c>
      <c r="M369" s="53">
        <f t="shared" si="63"/>
        <v>0.56234096692111957</v>
      </c>
      <c r="N369" s="54">
        <v>466</v>
      </c>
      <c r="O369" s="54">
        <f t="shared" si="64"/>
        <v>255.14027149321262</v>
      </c>
      <c r="P369" s="54">
        <f t="shared" si="65"/>
        <v>195.06976744186048</v>
      </c>
      <c r="Q369" s="54">
        <f t="shared" si="66"/>
        <v>270.93023255813955</v>
      </c>
      <c r="R369" s="54">
        <f t="shared" si="67"/>
        <v>210.85972850678732</v>
      </c>
      <c r="S369" s="55">
        <f t="shared" si="68"/>
        <v>-15.789961064926928</v>
      </c>
      <c r="T369" s="55">
        <f t="shared" si="69"/>
        <v>-15.789961064926842</v>
      </c>
      <c r="U369" t="s">
        <v>352</v>
      </c>
      <c r="V369" t="s">
        <v>348</v>
      </c>
      <c r="W369" t="s">
        <v>434</v>
      </c>
      <c r="X369" s="38">
        <v>44350</v>
      </c>
      <c r="Y369" s="75" t="s">
        <v>485</v>
      </c>
    </row>
    <row r="370" spans="1:25" ht="15" x14ac:dyDescent="0.25">
      <c r="A370">
        <v>1.95</v>
      </c>
      <c r="B370">
        <v>1.92</v>
      </c>
      <c r="C370" s="43">
        <f t="shared" si="61"/>
        <v>3.3653846153846256E-2</v>
      </c>
      <c r="D370" s="44">
        <f>IF(OR($A370="",$B370=""),"",A370*'MPTO_working_2-way'!$G369)</f>
        <v>2.015625</v>
      </c>
      <c r="E370" s="46">
        <f>IF(OR($A370="",$B370=""),"",B370*'MPTO_working_2-way'!$G369)</f>
        <v>1.9846153846153847</v>
      </c>
      <c r="F370" s="44">
        <f>IF(OR($A370="",$B370=""),"",'MPTO_working_2-way'!D369)</f>
        <v>2.0161550888529889</v>
      </c>
      <c r="G370" s="46">
        <f>IF(OR($A370="",$B370=""),"",'MPTO_working_2-way'!E369)</f>
        <v>1.9841017488076311</v>
      </c>
      <c r="H370" s="44">
        <f>IF(OR($A370="",$B370=""),"",'OddsRatio_working_2-way'!M369)</f>
        <v>2.0161735558713256</v>
      </c>
      <c r="I370" s="44">
        <f>IF(OR($A370="",$B370=""),"",'OddsRatio_working_2-way'!N369)</f>
        <v>1.9840838646332837</v>
      </c>
      <c r="J370" s="44">
        <f>IF('Log_working_2-way'!$D369="","",A370^('Log_working_2-way'!$D369))</f>
        <v>2.0164149948926431</v>
      </c>
      <c r="K370" s="46">
        <f>IF('Log_working_2-way'!$D369="","",B370^('Log_working_2-way'!$D369))</f>
        <v>1.9838501055423525</v>
      </c>
      <c r="L370" s="53">
        <f t="shared" si="62"/>
        <v>0.49612403100775193</v>
      </c>
      <c r="M370" s="53">
        <f t="shared" si="63"/>
        <v>0.50387596899224807</v>
      </c>
      <c r="N370" s="54">
        <v>467</v>
      </c>
      <c r="O370" s="54">
        <f t="shared" si="64"/>
        <v>227.51282051282053</v>
      </c>
      <c r="P370" s="54">
        <f t="shared" si="65"/>
        <v>223.77083333333334</v>
      </c>
      <c r="Q370" s="54">
        <f t="shared" si="66"/>
        <v>243.22916666666669</v>
      </c>
      <c r="R370" s="54">
        <f t="shared" si="67"/>
        <v>239.48717948717953</v>
      </c>
      <c r="S370" s="55">
        <f t="shared" si="68"/>
        <v>-15.71634615384616</v>
      </c>
      <c r="T370" s="55">
        <f t="shared" si="69"/>
        <v>-15.716346153846189</v>
      </c>
      <c r="U370" t="s">
        <v>250</v>
      </c>
      <c r="V370" t="s">
        <v>105</v>
      </c>
      <c r="W370" t="s">
        <v>434</v>
      </c>
      <c r="X370" s="38">
        <v>44350</v>
      </c>
      <c r="Y370" s="75" t="s">
        <v>484</v>
      </c>
    </row>
    <row r="371" spans="1:25" ht="15" x14ac:dyDescent="0.25">
      <c r="A371">
        <v>2.1800000000000002</v>
      </c>
      <c r="B371">
        <v>1.72</v>
      </c>
      <c r="C371" s="43">
        <f t="shared" si="61"/>
        <v>4.0110945167484591E-2</v>
      </c>
      <c r="D371" s="44">
        <f>IF(OR($A371="",$B371=""),"",A371*'MPTO_working_2-way'!$G370)</f>
        <v>2.2674418604651168</v>
      </c>
      <c r="E371" s="46">
        <f>IF(OR($A371="",$B371=""),"",B371*'MPTO_working_2-way'!$G370)</f>
        <v>1.7889908256880735</v>
      </c>
      <c r="F371" s="44">
        <f>IF(OR($A371="",$B371=""),"",'MPTO_working_2-way'!D370)</f>
        <v>2.2796692607003894</v>
      </c>
      <c r="G371" s="46">
        <f>IF(OR($A371="",$B371=""),"",'MPTO_working_2-way'!E370)</f>
        <v>1.7814519194222731</v>
      </c>
      <c r="H371" s="44">
        <f>IF(OR($A371="",$B371=""),"",'OddsRatio_working_2-way'!M370)</f>
        <v>2.2801909579781015</v>
      </c>
      <c r="I371" s="44">
        <f>IF(OR($A371="",$B371=""),"",'OddsRatio_working_2-way'!N370)</f>
        <v>1.7811334658849434</v>
      </c>
      <c r="J371" s="44">
        <f>IF('Log_working_2-way'!$D370="","",A371^('Log_working_2-way'!$D370))</f>
        <v>2.2858490727693308</v>
      </c>
      <c r="K371" s="46">
        <f>IF('Log_working_2-way'!$D370="","",B371^('Log_working_2-way'!$D370))</f>
        <v>1.7776962484765699</v>
      </c>
      <c r="L371" s="53">
        <f t="shared" si="62"/>
        <v>0.44102564102564096</v>
      </c>
      <c r="M371" s="53">
        <f t="shared" si="63"/>
        <v>0.55897435897435888</v>
      </c>
      <c r="N371" s="54">
        <v>468</v>
      </c>
      <c r="O371" s="54">
        <f t="shared" si="64"/>
        <v>253.32110091743124</v>
      </c>
      <c r="P371" s="54">
        <f t="shared" si="65"/>
        <v>195.90697674418607</v>
      </c>
      <c r="Q371" s="54">
        <f t="shared" si="66"/>
        <v>272.09302325581399</v>
      </c>
      <c r="R371" s="54">
        <f t="shared" si="67"/>
        <v>214.67889908256879</v>
      </c>
      <c r="S371" s="55">
        <f t="shared" si="68"/>
        <v>-18.771922338382751</v>
      </c>
      <c r="T371" s="55">
        <f t="shared" si="69"/>
        <v>-18.771922338382723</v>
      </c>
      <c r="U371" t="s">
        <v>417</v>
      </c>
      <c r="V371" t="s">
        <v>351</v>
      </c>
      <c r="W371" t="s">
        <v>434</v>
      </c>
      <c r="X371" s="38">
        <v>44350</v>
      </c>
      <c r="Y371" s="75" t="s">
        <v>478</v>
      </c>
    </row>
    <row r="372" spans="1:25" ht="15" x14ac:dyDescent="0.25">
      <c r="A372">
        <v>1.36</v>
      </c>
      <c r="B372">
        <v>3.27</v>
      </c>
      <c r="C372" s="43">
        <f t="shared" si="61"/>
        <v>4.1104515200575564E-2</v>
      </c>
      <c r="D372" s="44">
        <f>IF(OR($A372="",$B372=""),"",A372*'MPTO_working_2-way'!$G371)</f>
        <v>1.415902140672783</v>
      </c>
      <c r="E372" s="46">
        <f>IF(OR($A372="",$B372=""),"",B372*'MPTO_working_2-way'!$G371)</f>
        <v>3.4044117647058822</v>
      </c>
      <c r="F372" s="44">
        <f>IF(OR($A372="",$B372=""),"",'MPTO_working_2-way'!D371)</f>
        <v>1.3991065248851697</v>
      </c>
      <c r="G372" s="46">
        <f>IF(OR($A372="",$B372=""),"",'MPTO_working_2-way'!E371)</f>
        <v>3.5055967207945762</v>
      </c>
      <c r="H372" s="44">
        <f>IF(OR($A372="",$B372=""),"",'OddsRatio_working_2-way'!M371)</f>
        <v>1.3982339869599831</v>
      </c>
      <c r="I372" s="44">
        <f>IF(OR($A372="",$B372=""),"",'OddsRatio_working_2-way'!N371)</f>
        <v>3.5110865288865609</v>
      </c>
      <c r="J372" s="44">
        <f>IF('Log_working_2-way'!$D371="","",A372^('Log_working_2-way'!$D371))</f>
        <v>1.3904441783282842</v>
      </c>
      <c r="K372" s="46">
        <f>IF('Log_working_2-way'!$D371="","",B372^('Log_working_2-way'!$D371))</f>
        <v>3.5611855817069182</v>
      </c>
      <c r="L372" s="53">
        <f t="shared" si="62"/>
        <v>0.70626349892008633</v>
      </c>
      <c r="M372" s="53">
        <f t="shared" si="63"/>
        <v>0.29373650107991361</v>
      </c>
      <c r="N372" s="54">
        <v>469</v>
      </c>
      <c r="O372" s="54">
        <f t="shared" si="64"/>
        <v>124.14705882352942</v>
      </c>
      <c r="P372" s="54">
        <f t="shared" si="65"/>
        <v>325.5749235474006</v>
      </c>
      <c r="Q372" s="54">
        <f t="shared" si="66"/>
        <v>143.42507645259937</v>
      </c>
      <c r="R372" s="54">
        <f t="shared" si="67"/>
        <v>344.85294117647055</v>
      </c>
      <c r="S372" s="55">
        <f t="shared" si="68"/>
        <v>-19.27801762906995</v>
      </c>
      <c r="T372" s="55">
        <f t="shared" si="69"/>
        <v>-19.27801762906995</v>
      </c>
      <c r="U372" t="s">
        <v>422</v>
      </c>
      <c r="V372" t="s">
        <v>361</v>
      </c>
      <c r="W372" t="s">
        <v>448</v>
      </c>
      <c r="X372" s="38">
        <v>44350</v>
      </c>
      <c r="Y372" s="75" t="s">
        <v>514</v>
      </c>
    </row>
    <row r="373" spans="1:25" ht="15" x14ac:dyDescent="0.25">
      <c r="A373">
        <v>1.76</v>
      </c>
      <c r="B373">
        <v>2.15</v>
      </c>
      <c r="C373" s="43">
        <f t="shared" si="61"/>
        <v>3.3298097251585723E-2</v>
      </c>
      <c r="D373" s="44">
        <f>IF(OR($A373="",$B373=""),"",A373*'MPTO_working_2-way'!$G372)</f>
        <v>1.8186046511627909</v>
      </c>
      <c r="E373" s="46">
        <f>IF(OR($A373="",$B373=""),"",B373*'MPTO_working_2-way'!$G372)</f>
        <v>2.2215909090909092</v>
      </c>
      <c r="F373" s="44">
        <f>IF(OR($A373="",$B373=""),"",'MPTO_working_2-way'!D372)</f>
        <v>1.8131288931480596</v>
      </c>
      <c r="G373" s="46">
        <f>IF(OR($A373="",$B373=""),"",'MPTO_working_2-way'!E372)</f>
        <v>2.2298173246906305</v>
      </c>
      <c r="H373" s="44">
        <f>IF(OR($A373="",$B373=""),"",'OddsRatio_working_2-way'!M372)</f>
        <v>1.8129388446970602</v>
      </c>
      <c r="I373" s="44">
        <f>IF(OR($A373="",$B373=""),"",'OddsRatio_working_2-way'!N372)</f>
        <v>2.2301048307916052</v>
      </c>
      <c r="J373" s="44">
        <f>IF('Log_working_2-way'!$D372="","",A373^('Log_working_2-way'!$D372))</f>
        <v>1.8104537322239227</v>
      </c>
      <c r="K373" s="46">
        <f>IF('Log_working_2-way'!$D372="","",B373^('Log_working_2-way'!$D372))</f>
        <v>2.2338767288490446</v>
      </c>
      <c r="L373" s="53">
        <f t="shared" si="62"/>
        <v>0.54987212276214825</v>
      </c>
      <c r="M373" s="53">
        <f t="shared" si="63"/>
        <v>0.45012787723785164</v>
      </c>
      <c r="N373" s="54">
        <v>470</v>
      </c>
      <c r="O373" s="54">
        <f t="shared" si="64"/>
        <v>202.9545454545455</v>
      </c>
      <c r="P373" s="54">
        <f t="shared" si="65"/>
        <v>251.3953488372093</v>
      </c>
      <c r="Q373" s="54">
        <f t="shared" si="66"/>
        <v>218.6046511627907</v>
      </c>
      <c r="R373" s="54">
        <f t="shared" si="67"/>
        <v>267.04545454545456</v>
      </c>
      <c r="S373" s="55">
        <f t="shared" si="68"/>
        <v>-15.650105708245206</v>
      </c>
      <c r="T373" s="55">
        <f t="shared" si="69"/>
        <v>-15.650105708245263</v>
      </c>
      <c r="U373" t="s">
        <v>420</v>
      </c>
      <c r="V373" t="s">
        <v>424</v>
      </c>
      <c r="W373" t="s">
        <v>448</v>
      </c>
      <c r="X373" s="38">
        <v>44350</v>
      </c>
      <c r="Y373" s="75" t="s">
        <v>482</v>
      </c>
    </row>
    <row r="374" spans="1:25" ht="15" x14ac:dyDescent="0.25">
      <c r="A374">
        <v>1.63</v>
      </c>
      <c r="B374">
        <v>2.38</v>
      </c>
      <c r="C374" s="43">
        <f t="shared" si="61"/>
        <v>3.3664999742228252E-2</v>
      </c>
      <c r="D374" s="44">
        <f>IF(OR($A374="",$B374=""),"",A374*'MPTO_working_2-way'!$G373)</f>
        <v>1.6848739495798319</v>
      </c>
      <c r="E374" s="46">
        <f>IF(OR($A374="",$B374=""),"",B374*'MPTO_working_2-way'!$G373)</f>
        <v>2.4601226993865031</v>
      </c>
      <c r="F374" s="44">
        <f>IF(OR($A374="",$B374=""),"",'MPTO_working_2-way'!D373)</f>
        <v>1.6759839288028686</v>
      </c>
      <c r="G374" s="46">
        <f>IF(OR($A374="",$B374=""),"",'MPTO_working_2-way'!E373)</f>
        <v>2.4793251102447753</v>
      </c>
      <c r="H374" s="44">
        <f>IF(OR($A374="",$B374=""),"",'OddsRatio_working_2-way'!M373)</f>
        <v>1.6756639246921761</v>
      </c>
      <c r="I374" s="44">
        <f>IF(OR($A374="",$B374=""),"",'OddsRatio_working_2-way'!N373)</f>
        <v>2.4800257398019103</v>
      </c>
      <c r="J374" s="44">
        <f>IF('Log_working_2-way'!$D373="","",A374^('Log_working_2-way'!$D373))</f>
        <v>1.6716243688761041</v>
      </c>
      <c r="K374" s="46">
        <f>IF('Log_working_2-way'!$D373="","",B374^('Log_working_2-way'!$D373))</f>
        <v>2.4889275111820632</v>
      </c>
      <c r="L374" s="53">
        <f t="shared" si="62"/>
        <v>0.59351620947630923</v>
      </c>
      <c r="M374" s="53">
        <f t="shared" si="63"/>
        <v>0.40648379052369077</v>
      </c>
      <c r="N374" s="54">
        <v>471</v>
      </c>
      <c r="O374" s="54">
        <f t="shared" si="64"/>
        <v>182.04294478527601</v>
      </c>
      <c r="P374" s="54">
        <f t="shared" si="65"/>
        <v>273.10084033613447</v>
      </c>
      <c r="Q374" s="54">
        <f t="shared" si="66"/>
        <v>197.89915966386556</v>
      </c>
      <c r="R374" s="54">
        <f t="shared" si="67"/>
        <v>288.95705521472394</v>
      </c>
      <c r="S374" s="55">
        <f t="shared" si="68"/>
        <v>-15.856214878589554</v>
      </c>
      <c r="T374" s="55">
        <f t="shared" si="69"/>
        <v>-15.856214878589469</v>
      </c>
      <c r="U374" t="s">
        <v>421</v>
      </c>
      <c r="V374" t="s">
        <v>428</v>
      </c>
      <c r="W374" t="s">
        <v>448</v>
      </c>
      <c r="X374" s="38">
        <v>44350</v>
      </c>
      <c r="Y374" s="75" t="s">
        <v>487</v>
      </c>
    </row>
    <row r="375" spans="1:25" ht="15" x14ac:dyDescent="0.25">
      <c r="A375">
        <v>1.74</v>
      </c>
      <c r="B375">
        <v>2.1800000000000002</v>
      </c>
      <c r="C375" s="43">
        <f t="shared" si="61"/>
        <v>3.3428240008436028E-2</v>
      </c>
      <c r="D375" s="44">
        <f>IF(OR($A375="",$B375=""),"",A375*'MPTO_working_2-way'!$G374)</f>
        <v>1.7981651376146788</v>
      </c>
      <c r="E375" s="46">
        <f>IF(OR($A375="",$B375=""),"",B375*'MPTO_working_2-way'!$G374)</f>
        <v>2.2528735632183907</v>
      </c>
      <c r="F375" s="44">
        <f>IF(OR($A375="",$B375=""),"",'MPTO_working_2-way'!D374)</f>
        <v>1.7921194368326561</v>
      </c>
      <c r="G375" s="46">
        <f>IF(OR($A375="",$B375=""),"",'MPTO_working_2-way'!E374)</f>
        <v>2.2624358821424311</v>
      </c>
      <c r="H375" s="44">
        <f>IF(OR($A375="",$B375=""),"",'OddsRatio_working_2-way'!M374)</f>
        <v>1.7919082295744857</v>
      </c>
      <c r="I375" s="44">
        <f>IF(OR($A375="",$B375=""),"",'OddsRatio_working_2-way'!N374)</f>
        <v>2.26277258229445</v>
      </c>
      <c r="J375" s="44">
        <f>IF('Log_working_2-way'!$D374="","",A375^('Log_working_2-way'!$D374))</f>
        <v>1.7891643629660847</v>
      </c>
      <c r="K375" s="46">
        <f>IF('Log_working_2-way'!$D374="","",B375^('Log_working_2-way'!$D374))</f>
        <v>2.2671631499443738</v>
      </c>
      <c r="L375" s="53">
        <f t="shared" si="62"/>
        <v>0.55612244897959184</v>
      </c>
      <c r="M375" s="53">
        <f t="shared" si="63"/>
        <v>0.44387755102040816</v>
      </c>
      <c r="N375" s="54">
        <v>472</v>
      </c>
      <c r="O375" s="54">
        <f t="shared" si="64"/>
        <v>200.73563218390802</v>
      </c>
      <c r="P375" s="54">
        <f t="shared" si="65"/>
        <v>255.48623853211009</v>
      </c>
      <c r="Q375" s="54">
        <f t="shared" si="66"/>
        <v>216.51376146788991</v>
      </c>
      <c r="R375" s="54">
        <f t="shared" si="67"/>
        <v>271.26436781609192</v>
      </c>
      <c r="S375" s="55">
        <f t="shared" si="68"/>
        <v>-15.778129283981883</v>
      </c>
      <c r="T375" s="55">
        <f t="shared" si="69"/>
        <v>-15.778129283981826</v>
      </c>
      <c r="U375" t="s">
        <v>363</v>
      </c>
      <c r="V375" t="s">
        <v>358</v>
      </c>
      <c r="W375" t="s">
        <v>448</v>
      </c>
      <c r="X375" s="38">
        <v>44350</v>
      </c>
      <c r="Y375" s="75" t="s">
        <v>480</v>
      </c>
    </row>
    <row r="376" spans="1:25" ht="15" x14ac:dyDescent="0.25">
      <c r="A376">
        <v>2.15</v>
      </c>
      <c r="B376">
        <v>1.76</v>
      </c>
      <c r="C376" s="43">
        <f t="shared" si="61"/>
        <v>3.3298097251585723E-2</v>
      </c>
      <c r="D376" s="44">
        <f>IF(OR($A376="",$B376=""),"",A376*'MPTO_working_2-way'!$G375)</f>
        <v>2.2215909090909092</v>
      </c>
      <c r="E376" s="46">
        <f>IF(OR($A376="",$B376=""),"",B376*'MPTO_working_2-way'!$G375)</f>
        <v>1.8186046511627909</v>
      </c>
      <c r="F376" s="44">
        <f>IF(OR($A376="",$B376=""),"",'MPTO_working_2-way'!D375)</f>
        <v>2.2298173246906305</v>
      </c>
      <c r="G376" s="46">
        <f>IF(OR($A376="",$B376=""),"",'MPTO_working_2-way'!E375)</f>
        <v>1.8131288931480596</v>
      </c>
      <c r="H376" s="44">
        <f>IF(OR($A376="",$B376=""),"",'OddsRatio_working_2-way'!M375)</f>
        <v>2.2301048307916052</v>
      </c>
      <c r="I376" s="44">
        <f>IF(OR($A376="",$B376=""),"",'OddsRatio_working_2-way'!N375)</f>
        <v>1.8129388446970602</v>
      </c>
      <c r="J376" s="44">
        <f>IF('Log_working_2-way'!$D375="","",A376^('Log_working_2-way'!$D375))</f>
        <v>2.2338767288490446</v>
      </c>
      <c r="K376" s="46">
        <f>IF('Log_working_2-way'!$D375="","",B376^('Log_working_2-way'!$D375))</f>
        <v>1.8104537322239227</v>
      </c>
      <c r="L376" s="53">
        <f t="shared" si="62"/>
        <v>0.45012787723785164</v>
      </c>
      <c r="M376" s="53">
        <f t="shared" si="63"/>
        <v>0.54987212276214825</v>
      </c>
      <c r="N376" s="54">
        <v>473</v>
      </c>
      <c r="O376" s="54">
        <f t="shared" si="64"/>
        <v>252.99999999999997</v>
      </c>
      <c r="P376" s="54">
        <f t="shared" si="65"/>
        <v>204.25000000000003</v>
      </c>
      <c r="Q376" s="54">
        <f t="shared" si="66"/>
        <v>268.75</v>
      </c>
      <c r="R376" s="54">
        <f t="shared" si="67"/>
        <v>220</v>
      </c>
      <c r="S376" s="55">
        <f t="shared" si="68"/>
        <v>-15.750000000000028</v>
      </c>
      <c r="T376" s="55">
        <f t="shared" si="69"/>
        <v>-15.749999999999972</v>
      </c>
      <c r="U376" t="s">
        <v>145</v>
      </c>
      <c r="V376" t="s">
        <v>146</v>
      </c>
      <c r="W376" t="s">
        <v>435</v>
      </c>
      <c r="X376" s="38">
        <v>44350</v>
      </c>
      <c r="Y376" s="75" t="s">
        <v>487</v>
      </c>
    </row>
    <row r="377" spans="1:25" ht="15" x14ac:dyDescent="0.25">
      <c r="A377">
        <v>2.12</v>
      </c>
      <c r="B377">
        <v>1.78</v>
      </c>
      <c r="C377" s="43">
        <f t="shared" si="61"/>
        <v>3.3495866016535869E-2</v>
      </c>
      <c r="D377" s="44">
        <f>IF(OR($A377="",$B377=""),"",A377*'MPTO_working_2-way'!$G376)</f>
        <v>2.191011235955056</v>
      </c>
      <c r="E377" s="46">
        <f>IF(OR($A377="",$B377=""),"",B377*'MPTO_working_2-way'!$G376)</f>
        <v>1.8396226415094339</v>
      </c>
      <c r="F377" s="44">
        <f>IF(OR($A377="",$B377=""),"",'MPTO_working_2-way'!D376)</f>
        <v>2.1980428704566637</v>
      </c>
      <c r="G377" s="46">
        <f>IF(OR($A377="",$B377=""),"",'MPTO_working_2-way'!E376)</f>
        <v>1.8346946713341112</v>
      </c>
      <c r="H377" s="44">
        <f>IF(OR($A377="",$B377=""),"",'OddsRatio_working_2-way'!M376)</f>
        <v>2.1982893790305562</v>
      </c>
      <c r="I377" s="44">
        <f>IF(OR($A377="",$B377=""),"",'OddsRatio_working_2-way'!N376)</f>
        <v>1.83452296039628</v>
      </c>
      <c r="J377" s="44">
        <f>IF('Log_working_2-way'!$D376="","",A377^('Log_working_2-way'!$D376))</f>
        <v>2.2015102621380289</v>
      </c>
      <c r="K377" s="46">
        <f>IF('Log_working_2-way'!$D376="","",B377^('Log_working_2-way'!$D376))</f>
        <v>1.8322858584832242</v>
      </c>
      <c r="L377" s="53">
        <f t="shared" si="62"/>
        <v>0.45641025641025645</v>
      </c>
      <c r="M377" s="53">
        <f t="shared" si="63"/>
        <v>0.54358974358974366</v>
      </c>
      <c r="N377" s="54">
        <v>474</v>
      </c>
      <c r="O377" s="54">
        <f t="shared" si="64"/>
        <v>250.41509433962261</v>
      </c>
      <c r="P377" s="54">
        <f t="shared" si="65"/>
        <v>207.70786516853934</v>
      </c>
      <c r="Q377" s="54">
        <f t="shared" si="66"/>
        <v>266.29213483146071</v>
      </c>
      <c r="R377" s="54">
        <f t="shared" si="67"/>
        <v>223.58490566037733</v>
      </c>
      <c r="S377" s="55">
        <f t="shared" si="68"/>
        <v>-15.877040491838102</v>
      </c>
      <c r="T377" s="55">
        <f t="shared" si="69"/>
        <v>-15.877040491837988</v>
      </c>
      <c r="U377" t="s">
        <v>171</v>
      </c>
      <c r="V377" t="s">
        <v>147</v>
      </c>
      <c r="W377" t="s">
        <v>435</v>
      </c>
      <c r="X377" s="38">
        <v>44350</v>
      </c>
      <c r="Y377" s="75" t="s">
        <v>493</v>
      </c>
    </row>
    <row r="378" spans="1:25" ht="15" x14ac:dyDescent="0.25">
      <c r="A378">
        <v>2.37</v>
      </c>
      <c r="B378">
        <v>1.63</v>
      </c>
      <c r="C378" s="43">
        <f t="shared" si="61"/>
        <v>3.5437860785379582E-2</v>
      </c>
      <c r="D378" s="44">
        <f>IF(OR($A378="",$B378=""),"",A378*'MPTO_working_2-way'!$G377)</f>
        <v>2.4539877300613497</v>
      </c>
      <c r="E378" s="46">
        <f>IF(OR($A378="",$B378=""),"",B378*'MPTO_working_2-way'!$G377)</f>
        <v>1.6877637130801686</v>
      </c>
      <c r="F378" s="44">
        <f>IF(OR($A378="",$B378=""),"",'MPTO_working_2-way'!D377)</f>
        <v>2.4738881239793793</v>
      </c>
      <c r="G378" s="46">
        <f>IF(OR($A378="",$B378=""),"",'MPTO_working_2-way'!E377)</f>
        <v>1.6784775477395666</v>
      </c>
      <c r="H378" s="44">
        <f>IF(OR($A378="",$B378=""),"",'OddsRatio_working_2-way'!M377)</f>
        <v>2.4746535778287639</v>
      </c>
      <c r="I378" s="44">
        <f>IF(OR($A378="",$B378=""),"",'OddsRatio_working_2-way'!N377)</f>
        <v>1.6781253679066579</v>
      </c>
      <c r="J378" s="44">
        <f>IF('Log_working_2-way'!$D377="","",A378^('Log_working_2-way'!$D377))</f>
        <v>2.4838961866439853</v>
      </c>
      <c r="K378" s="46">
        <f>IF('Log_working_2-way'!$D377="","",B378^('Log_working_2-way'!$D377))</f>
        <v>1.6739015902867895</v>
      </c>
      <c r="L378" s="53">
        <f t="shared" si="62"/>
        <v>0.40749999999999997</v>
      </c>
      <c r="M378" s="53">
        <f t="shared" si="63"/>
        <v>0.59250000000000003</v>
      </c>
      <c r="N378" s="54">
        <v>475</v>
      </c>
      <c r="O378" s="54">
        <f t="shared" si="64"/>
        <v>274.57805907172991</v>
      </c>
      <c r="P378" s="54">
        <f t="shared" si="65"/>
        <v>183.58895705521473</v>
      </c>
      <c r="Q378" s="54">
        <f t="shared" si="66"/>
        <v>291.41104294478527</v>
      </c>
      <c r="R378" s="54">
        <f t="shared" si="67"/>
        <v>200.42194092827003</v>
      </c>
      <c r="S378" s="55">
        <f t="shared" si="68"/>
        <v>-16.832983873055355</v>
      </c>
      <c r="T378" s="55">
        <f t="shared" si="69"/>
        <v>-16.832983873055298</v>
      </c>
      <c r="U378" t="s">
        <v>106</v>
      </c>
      <c r="V378" t="s">
        <v>148</v>
      </c>
      <c r="W378" t="s">
        <v>435</v>
      </c>
      <c r="X378" s="38">
        <v>44350</v>
      </c>
      <c r="Y378" s="75" t="s">
        <v>487</v>
      </c>
    </row>
    <row r="379" spans="1:25" ht="15" x14ac:dyDescent="0.25">
      <c r="A379">
        <v>2.04</v>
      </c>
      <c r="B379">
        <v>1.85</v>
      </c>
      <c r="C379" s="43">
        <f t="shared" si="61"/>
        <v>3.0736618971912932E-2</v>
      </c>
      <c r="D379" s="44">
        <f>IF(OR($A379="",$B379=""),"",A379*'MPTO_working_2-way'!$G378)</f>
        <v>2.1027027027027025</v>
      </c>
      <c r="E379" s="46">
        <f>IF(OR($A379="",$B379=""),"",B379*'MPTO_working_2-way'!$G378)</f>
        <v>1.9068627450980391</v>
      </c>
      <c r="F379" s="44">
        <f>IF(OR($A379="",$B379=""),"",'MPTO_working_2-way'!D378)</f>
        <v>2.1060267857142851</v>
      </c>
      <c r="G379" s="46">
        <f>IF(OR($A379="",$B379=""),"",'MPTO_working_2-way'!E378)</f>
        <v>1.9041372351160444</v>
      </c>
      <c r="H379" s="44">
        <f>IF(OR($A379="",$B379=""),"",'OddsRatio_working_2-way'!M378)</f>
        <v>2.1061326375099441</v>
      </c>
      <c r="I379" s="44">
        <f>IF(OR($A379="",$B379=""),"",'OddsRatio_working_2-way'!N378)</f>
        <v>1.904050713349474</v>
      </c>
      <c r="J379" s="44">
        <f>IF('Log_working_2-way'!$D378="","",A379^('Log_working_2-way'!$D378))</f>
        <v>2.1076465292124213</v>
      </c>
      <c r="K379" s="46">
        <f>IF('Log_working_2-way'!$D378="","",B379^('Log_working_2-way'!$D378))</f>
        <v>1.9028150891340896</v>
      </c>
      <c r="L379" s="53">
        <f t="shared" si="62"/>
        <v>0.47557840616966585</v>
      </c>
      <c r="M379" s="53">
        <f t="shared" si="63"/>
        <v>0.52442159383033427</v>
      </c>
      <c r="N379" s="54">
        <v>476</v>
      </c>
      <c r="O379" s="54">
        <f t="shared" si="64"/>
        <v>242.66666666666663</v>
      </c>
      <c r="P379" s="54">
        <f t="shared" si="65"/>
        <v>218.70270270270268</v>
      </c>
      <c r="Q379" s="54">
        <f t="shared" si="66"/>
        <v>257.29729729729723</v>
      </c>
      <c r="R379" s="54">
        <f t="shared" si="67"/>
        <v>233.33333333333331</v>
      </c>
      <c r="S379" s="55">
        <f t="shared" si="68"/>
        <v>-14.630630630630606</v>
      </c>
      <c r="T379" s="55">
        <f t="shared" si="69"/>
        <v>-14.630630630630634</v>
      </c>
      <c r="U379" t="s">
        <v>371</v>
      </c>
      <c r="V379" t="s">
        <v>505</v>
      </c>
      <c r="W379" t="s">
        <v>449</v>
      </c>
      <c r="X379" s="38">
        <v>44350</v>
      </c>
      <c r="Y379" s="75" t="s">
        <v>485</v>
      </c>
    </row>
    <row r="380" spans="1:25" ht="15" x14ac:dyDescent="0.25">
      <c r="A380">
        <v>2.4</v>
      </c>
      <c r="B380">
        <v>1.62</v>
      </c>
      <c r="C380" s="43">
        <f t="shared" si="61"/>
        <v>3.3950617283950546E-2</v>
      </c>
      <c r="D380" s="44">
        <f>IF(OR($A380="",$B380=""),"",A380*'MPTO_working_2-way'!$G379)</f>
        <v>2.4814814814814814</v>
      </c>
      <c r="E380" s="46">
        <f>IF(OR($A380="",$B380=""),"",B380*'MPTO_working_2-way'!$G379)</f>
        <v>1.675</v>
      </c>
      <c r="F380" s="44">
        <f>IF(OR($A380="",$B380=""),"",'MPTO_working_2-way'!D379)</f>
        <v>2.5019305019305014</v>
      </c>
      <c r="G380" s="46">
        <f>IF(OR($A380="",$B380=""),"",'MPTO_working_2-way'!E379)</f>
        <v>1.6658097686375322</v>
      </c>
      <c r="H380" s="44">
        <f>IF(OR($A380="",$B380=""),"",'OddsRatio_working_2-way'!M379)</f>
        <v>2.502685767593821</v>
      </c>
      <c r="I380" s="44">
        <f>IF(OR($A380="",$B380=""),"",'OddsRatio_working_2-way'!N379)</f>
        <v>1.6654751256486924</v>
      </c>
      <c r="J380" s="44">
        <f>IF('Log_working_2-way'!$D379="","",A380^('Log_working_2-way'!$D379))</f>
        <v>2.5121786003771214</v>
      </c>
      <c r="K380" s="46">
        <f>IF('Log_working_2-way'!$D379="","",B380^('Log_working_2-way'!$D379))</f>
        <v>1.6612975476246807</v>
      </c>
      <c r="L380" s="53">
        <f t="shared" si="62"/>
        <v>0.40298507462686567</v>
      </c>
      <c r="M380" s="53">
        <f t="shared" si="63"/>
        <v>0.59701492537313428</v>
      </c>
      <c r="N380" s="54">
        <v>477</v>
      </c>
      <c r="O380" s="54">
        <f t="shared" si="64"/>
        <v>278.25</v>
      </c>
      <c r="P380" s="54">
        <f t="shared" si="65"/>
        <v>182.55555555555554</v>
      </c>
      <c r="Q380" s="54">
        <f t="shared" si="66"/>
        <v>294.4444444444444</v>
      </c>
      <c r="R380" s="54">
        <f t="shared" si="67"/>
        <v>198.75</v>
      </c>
      <c r="S380" s="55">
        <f t="shared" si="68"/>
        <v>-16.1944444444444</v>
      </c>
      <c r="T380" s="55">
        <f t="shared" si="69"/>
        <v>-16.194444444444457</v>
      </c>
      <c r="U380" t="s">
        <v>454</v>
      </c>
      <c r="V380" t="s">
        <v>507</v>
      </c>
      <c r="W380" t="s">
        <v>449</v>
      </c>
      <c r="X380" s="38">
        <v>44350</v>
      </c>
      <c r="Y380" s="75" t="s">
        <v>494</v>
      </c>
    </row>
    <row r="381" spans="1:25" ht="15" x14ac:dyDescent="0.25">
      <c r="A381">
        <v>1.72</v>
      </c>
      <c r="B381">
        <v>2.2000000000000002</v>
      </c>
      <c r="C381" s="43">
        <f t="shared" si="61"/>
        <v>3.5940803382663811E-2</v>
      </c>
      <c r="D381" s="44">
        <f>IF(OR($A381="",$B381=""),"",A381*'MPTO_working_2-way'!$G380)</f>
        <v>1.7818181818181817</v>
      </c>
      <c r="E381" s="46">
        <f>IF(OR($A381="",$B381=""),"",B381*'MPTO_working_2-way'!$G380)</f>
        <v>2.2790697674418605</v>
      </c>
      <c r="F381" s="44">
        <f>IF(OR($A381="",$B381=""),"",'MPTO_working_2-way'!D380)</f>
        <v>1.7748592870544089</v>
      </c>
      <c r="G381" s="46">
        <f>IF(OR($A381="",$B381=""),"",'MPTO_working_2-way'!E380)</f>
        <v>2.2905569007263922</v>
      </c>
      <c r="H381" s="44">
        <f>IF(OR($A381="",$B381=""),"",'OddsRatio_working_2-way'!M380)</f>
        <v>1.7745966692414832</v>
      </c>
      <c r="I381" s="44">
        <f>IF(OR($A381="",$B381=""),"",'OddsRatio_working_2-way'!N380)</f>
        <v>2.2909944487358058</v>
      </c>
      <c r="J381" s="44">
        <f>IF('Log_working_2-way'!$D380="","",A381^('Log_working_2-way'!$D380))</f>
        <v>1.7714329684655428</v>
      </c>
      <c r="K381" s="46">
        <f>IF('Log_working_2-way'!$D380="","",B381^('Log_working_2-way'!$D380))</f>
        <v>2.2962889076273294</v>
      </c>
      <c r="L381" s="53">
        <f t="shared" si="62"/>
        <v>0.56122448979591844</v>
      </c>
      <c r="M381" s="53">
        <f t="shared" si="63"/>
        <v>0.43877551020408162</v>
      </c>
      <c r="N381" s="54">
        <v>478</v>
      </c>
      <c r="O381" s="54">
        <f t="shared" si="64"/>
        <v>200.09302325581393</v>
      </c>
      <c r="P381" s="54">
        <f t="shared" si="65"/>
        <v>260.7272727272728</v>
      </c>
      <c r="Q381" s="54">
        <f t="shared" si="66"/>
        <v>217.27272727272725</v>
      </c>
      <c r="R381" s="54">
        <f t="shared" si="67"/>
        <v>277.90697674418607</v>
      </c>
      <c r="S381" s="55">
        <f t="shared" si="68"/>
        <v>-17.17970401691332</v>
      </c>
      <c r="T381" s="55">
        <f t="shared" si="69"/>
        <v>-17.179704016913263</v>
      </c>
      <c r="U381" t="s">
        <v>508</v>
      </c>
      <c r="V381" t="s">
        <v>367</v>
      </c>
      <c r="W381" t="s">
        <v>449</v>
      </c>
      <c r="X381" s="38">
        <v>44350</v>
      </c>
      <c r="Y381" s="75" t="s">
        <v>487</v>
      </c>
    </row>
    <row r="382" spans="1:25" ht="15" x14ac:dyDescent="0.25">
      <c r="A382">
        <v>2.27</v>
      </c>
      <c r="B382">
        <v>1.68</v>
      </c>
      <c r="C382" s="43">
        <f t="shared" si="61"/>
        <v>3.5766729599328695E-2</v>
      </c>
      <c r="D382" s="44">
        <f>IF(OR($A382="",$B382=""),"",A382*'MPTO_working_2-way'!$G381)</f>
        <v>2.3511904761904763</v>
      </c>
      <c r="E382" s="46">
        <f>IF(OR($A382="",$B382=""),"",B382*'MPTO_working_2-way'!$G381)</f>
        <v>1.7400881057268722</v>
      </c>
      <c r="F382" s="44">
        <f>IF(OR($A382="",$B382=""),"",'MPTO_working_2-way'!D381)</f>
        <v>2.3660503784588656</v>
      </c>
      <c r="G382" s="46">
        <f>IF(OR($A382="",$B382=""),"",'MPTO_working_2-way'!E381)</f>
        <v>1.7320374239258789</v>
      </c>
      <c r="H382" s="44">
        <f>IF(OR($A382="",$B382=""),"",'OddsRatio_working_2-way'!M381)</f>
        <v>2.3666188418222287</v>
      </c>
      <c r="I382" s="44">
        <f>IF(OR($A382="",$B382=""),"",'OddsRatio_working_2-way'!N381)</f>
        <v>1.7317329231804059</v>
      </c>
      <c r="J382" s="44">
        <f>IF('Log_working_2-way'!$D381="","",A382^('Log_working_2-way'!$D381))</f>
        <v>2.37348902776783</v>
      </c>
      <c r="K382" s="46">
        <f>IF('Log_working_2-way'!$D381="","",B382^('Log_working_2-way'!$D381))</f>
        <v>1.72807279838637</v>
      </c>
      <c r="L382" s="53">
        <f t="shared" si="62"/>
        <v>0.42531645569620252</v>
      </c>
      <c r="M382" s="53">
        <f t="shared" si="63"/>
        <v>0.57468354430379742</v>
      </c>
      <c r="N382" s="54">
        <v>479</v>
      </c>
      <c r="O382" s="54">
        <f t="shared" si="64"/>
        <v>267.98678414096912</v>
      </c>
      <c r="P382" s="54">
        <f t="shared" si="65"/>
        <v>193.88095238095232</v>
      </c>
      <c r="Q382" s="54">
        <f t="shared" si="66"/>
        <v>285.11904761904759</v>
      </c>
      <c r="R382" s="54">
        <f t="shared" si="67"/>
        <v>211.01321585903082</v>
      </c>
      <c r="S382" s="55">
        <f t="shared" si="68"/>
        <v>-17.132263478078471</v>
      </c>
      <c r="T382" s="55">
        <f t="shared" si="69"/>
        <v>-17.132263478078499</v>
      </c>
      <c r="U382" t="s">
        <v>453</v>
      </c>
      <c r="V382" t="s">
        <v>370</v>
      </c>
      <c r="W382" t="s">
        <v>449</v>
      </c>
      <c r="X382" s="38">
        <v>44350</v>
      </c>
      <c r="Y382" s="75" t="s">
        <v>489</v>
      </c>
    </row>
    <row r="383" spans="1:25" ht="15" x14ac:dyDescent="0.25">
      <c r="A383">
        <v>2.36</v>
      </c>
      <c r="B383">
        <v>1.64</v>
      </c>
      <c r="C383" s="43">
        <f t="shared" si="61"/>
        <v>3.3484911120297722E-2</v>
      </c>
      <c r="D383" s="44">
        <f>IF(OR($A383="",$B383=""),"",A383*'MPTO_working_2-way'!$G382)</f>
        <v>2.4390243902439024</v>
      </c>
      <c r="E383" s="46">
        <f>IF(OR($A383="",$B383=""),"",B383*'MPTO_working_2-way'!$G382)</f>
        <v>1.6949152542372881</v>
      </c>
      <c r="F383" s="44">
        <f>IF(OR($A383="",$B383=""),"",'MPTO_working_2-way'!D382)</f>
        <v>2.4570848146267141</v>
      </c>
      <c r="G383" s="46">
        <f>IF(OR($A383="",$B383=""),"",'MPTO_working_2-way'!E382)</f>
        <v>1.6863018473335656</v>
      </c>
      <c r="H383" s="44">
        <f>IF(OR($A383="",$B383=""),"",'OddsRatio_working_2-way'!M382)</f>
        <v>2.4577379737113252</v>
      </c>
      <c r="I383" s="44">
        <f>IF(OR($A383="",$B383=""),"",'OddsRatio_working_2-way'!N382)</f>
        <v>1.6859943405700353</v>
      </c>
      <c r="J383" s="44">
        <f>IF('Log_working_2-way'!$D382="","",A383^('Log_working_2-way'!$D382))</f>
        <v>2.4661000827478752</v>
      </c>
      <c r="K383" s="46">
        <f>IF('Log_working_2-way'!$D382="","",B383^('Log_working_2-way'!$D382))</f>
        <v>1.6820816748919711</v>
      </c>
      <c r="L383" s="53">
        <f t="shared" si="62"/>
        <v>0.41000000000000003</v>
      </c>
      <c r="M383" s="53">
        <f t="shared" si="63"/>
        <v>0.59000000000000008</v>
      </c>
      <c r="N383" s="54">
        <v>480</v>
      </c>
      <c r="O383" s="54">
        <f t="shared" si="64"/>
        <v>276.61016949152543</v>
      </c>
      <c r="P383" s="54">
        <f t="shared" si="65"/>
        <v>187.31707317073167</v>
      </c>
      <c r="Q383" s="54">
        <f t="shared" si="66"/>
        <v>292.6829268292683</v>
      </c>
      <c r="R383" s="54">
        <f t="shared" si="67"/>
        <v>203.3898305084746</v>
      </c>
      <c r="S383" s="55">
        <f t="shared" si="68"/>
        <v>-16.072757337742871</v>
      </c>
      <c r="T383" s="55">
        <f t="shared" si="69"/>
        <v>-16.072757337742928</v>
      </c>
      <c r="U383" t="s">
        <v>506</v>
      </c>
      <c r="V383" t="s">
        <v>369</v>
      </c>
      <c r="W383" t="s">
        <v>449</v>
      </c>
      <c r="X383" s="38">
        <v>44350</v>
      </c>
      <c r="Y383" s="75" t="s">
        <v>479</v>
      </c>
    </row>
    <row r="384" spans="1:25" ht="15" x14ac:dyDescent="0.25">
      <c r="A384">
        <v>1.67</v>
      </c>
      <c r="B384">
        <v>2.25</v>
      </c>
      <c r="C384" s="43">
        <f t="shared" si="61"/>
        <v>4.3246839654025315E-2</v>
      </c>
      <c r="D384" s="44">
        <f>IF(OR($A384="",$B384=""),"",A384*'MPTO_working_2-way'!$G383)</f>
        <v>1.7422222222222221</v>
      </c>
      <c r="E384" s="46">
        <f>IF(OR($A384="",$B384=""),"",B384*'MPTO_working_2-way'!$G383)</f>
        <v>2.3473053892215567</v>
      </c>
      <c r="F384" s="44">
        <f>IF(OR($A384="",$B384=""),"",'MPTO_working_2-way'!D383)</f>
        <v>1.732564841498559</v>
      </c>
      <c r="G384" s="46">
        <f>IF(OR($A384="",$B384=""),"",'MPTO_working_2-way'!E383)</f>
        <v>2.3650668764752165</v>
      </c>
      <c r="H384" s="44">
        <f>IF(OR($A384="",$B384=""),"",'OddsRatio_working_2-way'!M383)</f>
        <v>1.7321202087089249</v>
      </c>
      <c r="I384" s="44">
        <f>IF(OR($A384="",$B384=""),"",'OddsRatio_working_2-way'!N383)</f>
        <v>2.3658959117703833</v>
      </c>
      <c r="J384" s="44">
        <f>IF('Log_working_2-way'!$D383="","",A384^('Log_working_2-way'!$D383))</f>
        <v>1.7277084220437684</v>
      </c>
      <c r="K384" s="46">
        <f>IF('Log_working_2-way'!$D383="","",B384^('Log_working_2-way'!$D383))</f>
        <v>2.3741767577611035</v>
      </c>
      <c r="L384" s="53">
        <f t="shared" si="62"/>
        <v>0.57397959183673475</v>
      </c>
      <c r="M384" s="53">
        <f t="shared" si="63"/>
        <v>0.42602040816326531</v>
      </c>
      <c r="N384" s="54">
        <v>481</v>
      </c>
      <c r="O384" s="54">
        <f t="shared" si="64"/>
        <v>192.97604790419163</v>
      </c>
      <c r="P384" s="54">
        <f t="shared" si="65"/>
        <v>267.22222222222223</v>
      </c>
      <c r="Q384" s="54">
        <f t="shared" si="66"/>
        <v>213.77777777777777</v>
      </c>
      <c r="R384" s="54">
        <f t="shared" si="67"/>
        <v>288.0239520958084</v>
      </c>
      <c r="S384" s="55">
        <f t="shared" si="68"/>
        <v>-20.80172987358614</v>
      </c>
      <c r="T384" s="55">
        <f t="shared" si="69"/>
        <v>-20.801729873586169</v>
      </c>
      <c r="U384" t="s">
        <v>372</v>
      </c>
      <c r="V384" t="s">
        <v>374</v>
      </c>
      <c r="W384" t="s">
        <v>450</v>
      </c>
      <c r="X384" s="38">
        <v>44350</v>
      </c>
      <c r="Y384" s="75" t="s">
        <v>482</v>
      </c>
    </row>
    <row r="385" spans="1:25" ht="15" x14ac:dyDescent="0.25">
      <c r="A385">
        <v>2.09</v>
      </c>
      <c r="B385">
        <v>1.78</v>
      </c>
      <c r="C385" s="43">
        <f t="shared" si="61"/>
        <v>4.0266652330519959E-2</v>
      </c>
      <c r="D385" s="44">
        <f>IF(OR($A385="",$B385=""),"",A385*'MPTO_working_2-way'!$G384)</f>
        <v>2.1741573033707864</v>
      </c>
      <c r="E385" s="46">
        <f>IF(OR($A385="",$B385=""),"",B385*'MPTO_working_2-way'!$G384)</f>
        <v>1.8516746411483256</v>
      </c>
      <c r="F385" s="44">
        <f>IF(OR($A385="",$B385=""),"",'MPTO_working_2-way'!D384)</f>
        <v>2.1818075186206087</v>
      </c>
      <c r="G385" s="46">
        <f>IF(OR($A385="",$B385=""),"",'MPTO_working_2-way'!E384)</f>
        <v>1.8461614808198106</v>
      </c>
      <c r="H385" s="44">
        <f>IF(OR($A385="",$B385=""),"",'OddsRatio_working_2-way'!M384)</f>
        <v>2.1821319289469754</v>
      </c>
      <c r="I385" s="44">
        <f>IF(OR($A385="",$B385=""),"",'OddsRatio_working_2-way'!N384)</f>
        <v>1.8459292702556338</v>
      </c>
      <c r="J385" s="44">
        <f>IF('Log_working_2-way'!$D384="","",A385^('Log_working_2-way'!$D384))</f>
        <v>2.1856576768529026</v>
      </c>
      <c r="K385" s="46">
        <f>IF('Log_working_2-way'!$D384="","",B385^('Log_working_2-way'!$D384))</f>
        <v>1.8434137605840082</v>
      </c>
      <c r="L385" s="53">
        <f t="shared" si="62"/>
        <v>0.4599483204134367</v>
      </c>
      <c r="M385" s="53">
        <f t="shared" si="63"/>
        <v>0.54005167958656319</v>
      </c>
      <c r="N385" s="54">
        <v>482</v>
      </c>
      <c r="O385" s="54">
        <f t="shared" si="64"/>
        <v>251.37799043062199</v>
      </c>
      <c r="P385" s="54">
        <f t="shared" si="65"/>
        <v>211.21348314606746</v>
      </c>
      <c r="Q385" s="54">
        <f t="shared" si="66"/>
        <v>270.7865168539326</v>
      </c>
      <c r="R385" s="54">
        <f t="shared" si="67"/>
        <v>230.62200956937801</v>
      </c>
      <c r="S385" s="55">
        <f t="shared" si="68"/>
        <v>-19.408526423310605</v>
      </c>
      <c r="T385" s="55">
        <f t="shared" si="69"/>
        <v>-19.408526423310548</v>
      </c>
      <c r="U385" t="s">
        <v>377</v>
      </c>
      <c r="V385" t="s">
        <v>375</v>
      </c>
      <c r="W385" t="s">
        <v>450</v>
      </c>
      <c r="X385" s="38">
        <v>44350</v>
      </c>
      <c r="Y385" s="75" t="s">
        <v>515</v>
      </c>
    </row>
    <row r="386" spans="1:25" ht="15" x14ac:dyDescent="0.25">
      <c r="A386">
        <v>1.72</v>
      </c>
      <c r="B386">
        <v>2.17</v>
      </c>
      <c r="C386" s="43">
        <f t="shared" si="61"/>
        <v>4.2224841924766832E-2</v>
      </c>
      <c r="D386" s="44">
        <f>IF(OR($A386="",$B386=""),"",A386*'MPTO_working_2-way'!$G385)</f>
        <v>1.792626728110599</v>
      </c>
      <c r="E386" s="46">
        <f>IF(OR($A386="",$B386=""),"",B386*'MPTO_working_2-way'!$G385)</f>
        <v>2.2616279069767438</v>
      </c>
      <c r="F386" s="44">
        <f>IF(OR($A386="",$B386=""),"",'MPTO_working_2-way'!D385)</f>
        <v>1.7848125478194337</v>
      </c>
      <c r="G386" s="46">
        <f>IF(OR($A386="",$B386=""),"",'MPTO_working_2-way'!E385)</f>
        <v>2.2741896173531559</v>
      </c>
      <c r="H386" s="44">
        <f>IF(OR($A386="",$B386=""),"",'OddsRatio_working_2-way'!M385)</f>
        <v>1.784464540552736</v>
      </c>
      <c r="I386" s="44">
        <f>IF(OR($A386="",$B386=""),"",'OddsRatio_working_2-way'!N385)</f>
        <v>2.2747548783981961</v>
      </c>
      <c r="J386" s="44">
        <f>IF('Log_working_2-way'!$D385="","",A386^('Log_working_2-way'!$D385))</f>
        <v>1.7808965459020807</v>
      </c>
      <c r="K386" s="46">
        <f>IF('Log_working_2-way'!$D385="","",B386^('Log_working_2-way'!$D385))</f>
        <v>2.2805793613089871</v>
      </c>
      <c r="L386" s="53">
        <f t="shared" si="62"/>
        <v>0.55784061696658105</v>
      </c>
      <c r="M386" s="53">
        <f t="shared" si="63"/>
        <v>0.44215938303341912</v>
      </c>
      <c r="N386" s="54">
        <v>483</v>
      </c>
      <c r="O386" s="54">
        <f t="shared" si="64"/>
        <v>202.18604651162792</v>
      </c>
      <c r="P386" s="54">
        <f t="shared" si="65"/>
        <v>260.41935483870964</v>
      </c>
      <c r="Q386" s="54">
        <f t="shared" si="66"/>
        <v>222.58064516129033</v>
      </c>
      <c r="R386" s="54">
        <f t="shared" si="67"/>
        <v>280.81395348837214</v>
      </c>
      <c r="S386" s="55">
        <f t="shared" si="68"/>
        <v>-20.394598649662413</v>
      </c>
      <c r="T386" s="55">
        <f t="shared" si="69"/>
        <v>-20.394598649662498</v>
      </c>
      <c r="U386" t="s">
        <v>373</v>
      </c>
      <c r="V386" t="s">
        <v>473</v>
      </c>
      <c r="W386" t="s">
        <v>450</v>
      </c>
      <c r="X386" s="38">
        <v>44350</v>
      </c>
      <c r="Y386" s="75" t="s">
        <v>483</v>
      </c>
    </row>
    <row r="387" spans="1:25" ht="15" x14ac:dyDescent="0.25">
      <c r="A387">
        <v>1.9</v>
      </c>
      <c r="B387">
        <v>1.95</v>
      </c>
      <c r="C387" s="43">
        <f t="shared" ref="C387:C450" si="70">IF(OR($A387="",$B387=""),"",(1/A387)+(1/B387)-1)</f>
        <v>3.9136302294197067E-2</v>
      </c>
      <c r="D387" s="44">
        <f>IF(OR($A387="",$B387=""),"",A387*'MPTO_working_2-way'!$G386)</f>
        <v>1.9743589743589742</v>
      </c>
      <c r="E387" s="46">
        <f>IF(OR($A387="",$B387=""),"",B387*'MPTO_working_2-way'!$G386)</f>
        <v>2.0263157894736841</v>
      </c>
      <c r="F387" s="44">
        <f>IF(OR($A387="",$B387=""),"",'MPTO_working_2-way'!D386)</f>
        <v>1.9733688415446073</v>
      </c>
      <c r="G387" s="46">
        <f>IF(OR($A387="",$B387=""),"",'MPTO_working_2-way'!E386)</f>
        <v>2.027359781121751</v>
      </c>
      <c r="H387" s="44">
        <f>IF(OR($A387="",$B387=""),"",'OddsRatio_working_2-way'!M386)</f>
        <v>1.9733285267845753</v>
      </c>
      <c r="I387" s="44">
        <f>IF(OR($A387="",$B387=""),"",'OddsRatio_working_2-way'!N386)</f>
        <v>2.0274023338281628</v>
      </c>
      <c r="J387" s="44">
        <f>IF('Log_working_2-way'!$D386="","",A387^('Log_working_2-way'!$D386))</f>
        <v>1.9728759519930477</v>
      </c>
      <c r="K387" s="46">
        <f>IF('Log_working_2-way'!$D386="","",B387^('Log_working_2-way'!$D386))</f>
        <v>2.02788027389437</v>
      </c>
      <c r="L387" s="53">
        <f t="shared" si="62"/>
        <v>0.50649350649350655</v>
      </c>
      <c r="M387" s="53">
        <f t="shared" si="63"/>
        <v>0.49350649350649356</v>
      </c>
      <c r="N387" s="54">
        <v>484</v>
      </c>
      <c r="O387" s="54">
        <f t="shared" si="64"/>
        <v>229.26315789473679</v>
      </c>
      <c r="P387" s="54">
        <f t="shared" si="65"/>
        <v>235.7948717948718</v>
      </c>
      <c r="Q387" s="54">
        <f t="shared" si="66"/>
        <v>248.20512820512823</v>
      </c>
      <c r="R387" s="54">
        <f t="shared" si="67"/>
        <v>254.73684210526315</v>
      </c>
      <c r="S387" s="55">
        <f t="shared" si="68"/>
        <v>-18.94197031039144</v>
      </c>
      <c r="T387" s="55">
        <f t="shared" si="69"/>
        <v>-18.941970310391355</v>
      </c>
      <c r="U387" t="s">
        <v>376</v>
      </c>
      <c r="V387" t="s">
        <v>472</v>
      </c>
      <c r="W387" t="s">
        <v>450</v>
      </c>
      <c r="X387" s="38">
        <v>44350</v>
      </c>
      <c r="Y387" s="75" t="s">
        <v>493</v>
      </c>
    </row>
    <row r="388" spans="1:25" ht="15" x14ac:dyDescent="0.25">
      <c r="A388">
        <v>3.23</v>
      </c>
      <c r="B388">
        <v>1.38</v>
      </c>
      <c r="C388" s="43">
        <f t="shared" si="70"/>
        <v>3.4235204379234663E-2</v>
      </c>
      <c r="D388" s="44">
        <f>IF(OR($A388="",$B388=""),"",A388*'MPTO_working_2-way'!$G387)</f>
        <v>3.3405797101449282</v>
      </c>
      <c r="E388" s="46">
        <f>IF(OR($A388="",$B388=""),"",B388*'MPTO_working_2-way'!$G387)</f>
        <v>1.4272445820433437</v>
      </c>
      <c r="F388" s="44">
        <f>IF(OR($A388="",$B388=""),"",'MPTO_working_2-way'!D387)</f>
        <v>3.4190381222673936</v>
      </c>
      <c r="G388" s="46">
        <f>IF(OR($A388="",$B388=""),"",'MPTO_working_2-way'!E387)</f>
        <v>1.4133874496623013</v>
      </c>
      <c r="H388" s="44">
        <f>IF(OR($A388="",$B388=""),"",'OddsRatio_working_2-way'!M387)</f>
        <v>3.4224824153400126</v>
      </c>
      <c r="I388" s="44">
        <f>IF(OR($A388="",$B388=""),"",'OddsRatio_working_2-way'!N387)</f>
        <v>1.4127996940938139</v>
      </c>
      <c r="J388" s="44">
        <f>IF('Log_working_2-way'!$D387="","",A388^('Log_working_2-way'!$D387))</f>
        <v>3.4606499777948065</v>
      </c>
      <c r="K388" s="46">
        <f>IF('Log_working_2-way'!$D387="","",B388^('Log_working_2-way'!$D387))</f>
        <v>1.4063966874701026</v>
      </c>
      <c r="L388" s="53">
        <f t="shared" si="62"/>
        <v>0.29934924078091102</v>
      </c>
      <c r="M388" s="53">
        <f t="shared" si="63"/>
        <v>0.70065075921908893</v>
      </c>
      <c r="N388" s="54">
        <v>485</v>
      </c>
      <c r="O388" s="54">
        <f t="shared" si="64"/>
        <v>334.84520123839008</v>
      </c>
      <c r="P388" s="54">
        <f t="shared" si="65"/>
        <v>133.55072463768116</v>
      </c>
      <c r="Q388" s="54">
        <f t="shared" si="66"/>
        <v>351.44927536231887</v>
      </c>
      <c r="R388" s="54">
        <f t="shared" si="67"/>
        <v>150.15479876160992</v>
      </c>
      <c r="S388" s="55">
        <f t="shared" si="68"/>
        <v>-16.604074123928797</v>
      </c>
      <c r="T388" s="55">
        <f t="shared" si="69"/>
        <v>-16.604074123928768</v>
      </c>
      <c r="U388" t="s">
        <v>55</v>
      </c>
      <c r="V388" t="s">
        <v>112</v>
      </c>
      <c r="W388" t="s">
        <v>436</v>
      </c>
      <c r="X388" s="38">
        <v>44350</v>
      </c>
      <c r="Y388" s="75" t="s">
        <v>483</v>
      </c>
    </row>
    <row r="389" spans="1:25" ht="15" x14ac:dyDescent="0.25">
      <c r="A389">
        <v>2.4500000000000002</v>
      </c>
      <c r="B389">
        <v>1.61</v>
      </c>
      <c r="C389" s="43">
        <f t="shared" si="70"/>
        <v>2.9281277728482547E-2</v>
      </c>
      <c r="D389" s="44">
        <f>IF(OR($A389="",$B389=""),"",A389*'MPTO_working_2-way'!$G388)</f>
        <v>2.5217391304347823</v>
      </c>
      <c r="E389" s="46">
        <f>IF(OR($A389="",$B389=""),"",B389*'MPTO_working_2-way'!$G388)</f>
        <v>1.657142857142857</v>
      </c>
      <c r="F389" s="44">
        <f>IF(OR($A389="",$B389=""),"",'MPTO_working_2-way'!D388)</f>
        <v>2.5411499436302138</v>
      </c>
      <c r="G389" s="46">
        <f>IF(OR($A389="",$B389=""),"",'MPTO_working_2-way'!E388)</f>
        <v>1.6488661302121432</v>
      </c>
      <c r="H389" s="44">
        <f>IF(OR($A389="",$B389=""),"",'OddsRatio_working_2-way'!M388)</f>
        <v>2.5417681992854404</v>
      </c>
      <c r="I389" s="44">
        <f>IF(OR($A389="",$B389=""),"",'OddsRatio_working_2-way'!N388)</f>
        <v>1.648605932113185</v>
      </c>
      <c r="J389" s="44">
        <f>IF('Log_working_2-way'!$D388="","",A389^('Log_working_2-way'!$D388))</f>
        <v>2.5507436683605564</v>
      </c>
      <c r="K389" s="46">
        <f>IF('Log_working_2-way'!$D388="","",B389^('Log_working_2-way'!$D388))</f>
        <v>1.6448518993839698</v>
      </c>
      <c r="L389" s="53">
        <f t="shared" si="62"/>
        <v>0.39655172413793111</v>
      </c>
      <c r="M389" s="53">
        <f t="shared" si="63"/>
        <v>0.60344827586206906</v>
      </c>
      <c r="N389" s="54">
        <v>486</v>
      </c>
      <c r="O389" s="54">
        <f t="shared" si="64"/>
        <v>287.63265306122446</v>
      </c>
      <c r="P389" s="54">
        <f t="shared" si="65"/>
        <v>184.13664596273293</v>
      </c>
      <c r="Q389" s="54">
        <f t="shared" si="66"/>
        <v>301.86335403726707</v>
      </c>
      <c r="R389" s="54">
        <f t="shared" si="67"/>
        <v>198.36734693877548</v>
      </c>
      <c r="S389" s="55">
        <f t="shared" si="68"/>
        <v>-14.230700976042613</v>
      </c>
      <c r="T389" s="55">
        <f t="shared" si="69"/>
        <v>-14.230700976042556</v>
      </c>
      <c r="U389" t="s">
        <v>59</v>
      </c>
      <c r="V389" t="s">
        <v>155</v>
      </c>
      <c r="W389" t="s">
        <v>436</v>
      </c>
      <c r="X389" s="38">
        <v>44350</v>
      </c>
      <c r="Y389" s="75" t="s">
        <v>483</v>
      </c>
    </row>
    <row r="390" spans="1:25" ht="15" x14ac:dyDescent="0.25">
      <c r="A390">
        <v>2.74</v>
      </c>
      <c r="B390">
        <v>1.51</v>
      </c>
      <c r="C390" s="43">
        <f t="shared" si="70"/>
        <v>2.7215159278774159E-2</v>
      </c>
      <c r="D390" s="44">
        <f>IF(OR($A390="",$B390=""),"",A390*'MPTO_working_2-way'!$G389)</f>
        <v>2.8145695364238414</v>
      </c>
      <c r="E390" s="46">
        <f>IF(OR($A390="",$B390=""),"",B390*'MPTO_working_2-way'!$G389)</f>
        <v>1.551094890510949</v>
      </c>
      <c r="F390" s="44">
        <f>IF(OR($A390="",$B390=""),"",'MPTO_working_2-way'!D389)</f>
        <v>2.8461168053931352</v>
      </c>
      <c r="G390" s="46">
        <f>IF(OR($A390="",$B390=""),"",'MPTO_working_2-way'!E389)</f>
        <v>1.5416775347468048</v>
      </c>
      <c r="H390" s="44">
        <f>IF(OR($A390="",$B390=""),"",'OddsRatio_working_2-way'!M389)</f>
        <v>2.8470962903655983</v>
      </c>
      <c r="I390" s="44">
        <f>IF(OR($A390="",$B390=""),"",'OddsRatio_working_2-way'!N389)</f>
        <v>1.5413902920037097</v>
      </c>
      <c r="J390" s="44">
        <f>IF('Log_working_2-way'!$D389="","",A390^('Log_working_2-way'!$D389))</f>
        <v>2.861845563679331</v>
      </c>
      <c r="K390" s="46">
        <f>IF('Log_working_2-way'!$D389="","",B390^('Log_working_2-way'!$D389))</f>
        <v>1.5371014758193979</v>
      </c>
      <c r="L390" s="53">
        <f t="shared" si="62"/>
        <v>0.35529411764705876</v>
      </c>
      <c r="M390" s="53">
        <f t="shared" si="63"/>
        <v>0.64470588235294113</v>
      </c>
      <c r="N390" s="54">
        <v>487</v>
      </c>
      <c r="O390" s="54">
        <f t="shared" si="64"/>
        <v>309.2627737226278</v>
      </c>
      <c r="P390" s="54">
        <f t="shared" si="65"/>
        <v>164.48344370860929</v>
      </c>
      <c r="Q390" s="54">
        <f t="shared" si="66"/>
        <v>322.51655629139077</v>
      </c>
      <c r="R390" s="54">
        <f t="shared" si="67"/>
        <v>177.73722627737226</v>
      </c>
      <c r="S390" s="55">
        <f t="shared" si="68"/>
        <v>-13.253782568762972</v>
      </c>
      <c r="T390" s="55">
        <f t="shared" si="69"/>
        <v>-13.253782568762972</v>
      </c>
      <c r="U390" t="s">
        <v>63</v>
      </c>
      <c r="V390" t="s">
        <v>150</v>
      </c>
      <c r="W390" t="s">
        <v>436</v>
      </c>
      <c r="X390" s="38">
        <v>44350</v>
      </c>
      <c r="Y390" s="75" t="s">
        <v>479</v>
      </c>
    </row>
    <row r="391" spans="1:25" ht="15" x14ac:dyDescent="0.25">
      <c r="A391">
        <v>1.67</v>
      </c>
      <c r="B391">
        <v>2.3199999999999998</v>
      </c>
      <c r="C391" s="43">
        <f t="shared" si="70"/>
        <v>2.9836877968201669E-2</v>
      </c>
      <c r="D391" s="44">
        <f>IF(OR($A391="",$B391=""),"",A391*'MPTO_working_2-way'!$G390)</f>
        <v>1.7198275862068968</v>
      </c>
      <c r="E391" s="46">
        <f>IF(OR($A391="",$B391=""),"",B391*'MPTO_working_2-way'!$G390)</f>
        <v>2.3892215568862278</v>
      </c>
      <c r="F391" s="44">
        <f>IF(OR($A391="",$B391=""),"",'MPTO_working_2-way'!D390)</f>
        <v>1.7126690831933518</v>
      </c>
      <c r="G391" s="46">
        <f>IF(OR($A391="",$B391=""),"",'MPTO_working_2-way'!E390)</f>
        <v>2.4031757846421042</v>
      </c>
      <c r="H391" s="44">
        <f>IF(OR($A391="",$B391=""),"",'OddsRatio_working_2-way'!M390)</f>
        <v>1.7124435118490151</v>
      </c>
      <c r="I391" s="44">
        <f>IF(OR($A391="",$B391=""),"",'OddsRatio_working_2-way'!N390)</f>
        <v>2.4036200531950747</v>
      </c>
      <c r="J391" s="44">
        <f>IF('Log_working_2-way'!$D390="","",A391^('Log_working_2-way'!$D390))</f>
        <v>1.7092004057926933</v>
      </c>
      <c r="K391" s="46">
        <f>IF('Log_working_2-way'!$D390="","",B391^('Log_working_2-way'!$D390))</f>
        <v>2.4100386743042619</v>
      </c>
      <c r="L391" s="53">
        <f t="shared" si="62"/>
        <v>0.581453634085213</v>
      </c>
      <c r="M391" s="53">
        <f t="shared" si="63"/>
        <v>0.41854636591478689</v>
      </c>
      <c r="N391" s="54">
        <v>488</v>
      </c>
      <c r="O391" s="54">
        <f t="shared" si="64"/>
        <v>195.78443113772451</v>
      </c>
      <c r="P391" s="54">
        <f t="shared" si="65"/>
        <v>277.65517241379308</v>
      </c>
      <c r="Q391" s="54">
        <f t="shared" si="66"/>
        <v>210.34482758620692</v>
      </c>
      <c r="R391" s="54">
        <f t="shared" si="67"/>
        <v>292.21556886227546</v>
      </c>
      <c r="S391" s="55">
        <f t="shared" si="68"/>
        <v>-14.560396448482408</v>
      </c>
      <c r="T391" s="55">
        <f t="shared" si="69"/>
        <v>-14.560396448482379</v>
      </c>
      <c r="U391" t="s">
        <v>111</v>
      </c>
      <c r="V391" t="s">
        <v>114</v>
      </c>
      <c r="W391" t="s">
        <v>436</v>
      </c>
      <c r="X391" s="38">
        <v>44350</v>
      </c>
      <c r="Y391" s="75" t="s">
        <v>493</v>
      </c>
    </row>
    <row r="392" spans="1:25" ht="15" x14ac:dyDescent="0.25">
      <c r="A392">
        <v>3.02</v>
      </c>
      <c r="B392">
        <v>1.4</v>
      </c>
      <c r="C392" s="43">
        <f t="shared" si="70"/>
        <v>4.5411542100283864E-2</v>
      </c>
      <c r="D392" s="44">
        <f>IF(OR($A392="",$B392=""),"",A392*'MPTO_working_2-way'!$G391)</f>
        <v>3.1571428571428575</v>
      </c>
      <c r="E392" s="46">
        <f>IF(OR($A392="",$B392=""),"",B392*'MPTO_working_2-way'!$G391)</f>
        <v>1.4635761589403973</v>
      </c>
      <c r="F392" s="44">
        <f>IF(OR($A392="",$B392=""),"",'MPTO_working_2-way'!D391)</f>
        <v>3.2423312883435584</v>
      </c>
      <c r="G392" s="46">
        <f>IF(OR($A392="",$B392=""),"",'MPTO_working_2-way'!E391)</f>
        <v>1.4459644322845417</v>
      </c>
      <c r="H392" s="44">
        <f>IF(OR($A392="",$B392=""),"",'OddsRatio_working_2-way'!M391)</f>
        <v>3.2472205054244236</v>
      </c>
      <c r="I392" s="44">
        <f>IF(OR($A392="",$B392=""),"",'OddsRatio_working_2-way'!N391)</f>
        <v>1.4449941594899844</v>
      </c>
      <c r="J392" s="44">
        <f>IF('Log_working_2-way'!$D391="","",A392^('Log_working_2-way'!$D391))</f>
        <v>3.2890903194128835</v>
      </c>
      <c r="K392" s="46">
        <f>IF('Log_working_2-way'!$D391="","",B392^('Log_working_2-way'!$D391))</f>
        <v>1.4368547590781025</v>
      </c>
      <c r="L392" s="53">
        <f t="shared" si="62"/>
        <v>0.31674208144796379</v>
      </c>
      <c r="M392" s="53">
        <f t="shared" si="63"/>
        <v>0.68325791855203621</v>
      </c>
      <c r="N392" s="54">
        <v>489</v>
      </c>
      <c r="O392" s="54">
        <f t="shared" si="64"/>
        <v>327.07947019867549</v>
      </c>
      <c r="P392" s="54">
        <f t="shared" si="65"/>
        <v>139.71428571428567</v>
      </c>
      <c r="Q392" s="54">
        <f t="shared" si="66"/>
        <v>349.28571428571428</v>
      </c>
      <c r="R392" s="54">
        <f t="shared" si="67"/>
        <v>161.92052980132451</v>
      </c>
      <c r="S392" s="55">
        <f t="shared" si="68"/>
        <v>-22.206244087038783</v>
      </c>
      <c r="T392" s="55">
        <f t="shared" si="69"/>
        <v>-22.20624408703884</v>
      </c>
      <c r="U392" t="s">
        <v>163</v>
      </c>
      <c r="V392" t="s">
        <v>162</v>
      </c>
      <c r="W392" t="s">
        <v>437</v>
      </c>
      <c r="X392" s="38">
        <v>44350</v>
      </c>
      <c r="Y392" s="75" t="s">
        <v>479</v>
      </c>
    </row>
    <row r="393" spans="1:25" ht="15" x14ac:dyDescent="0.25">
      <c r="A393">
        <v>2.58</v>
      </c>
      <c r="B393">
        <v>1.54</v>
      </c>
      <c r="C393" s="43">
        <f t="shared" si="70"/>
        <v>3.6947548575455569E-2</v>
      </c>
      <c r="D393" s="44">
        <f>IF(OR($A393="",$B393=""),"",A393*'MPTO_working_2-way'!$G392)</f>
        <v>2.6753246753246755</v>
      </c>
      <c r="E393" s="46">
        <f>IF(OR($A393="",$B393=""),"",B393*'MPTO_working_2-way'!$G392)</f>
        <v>1.5968992248062017</v>
      </c>
      <c r="F393" s="44">
        <f>IF(OR($A393="",$B393=""),"",'MPTO_working_2-way'!D392)</f>
        <v>2.7091231419609985</v>
      </c>
      <c r="G393" s="46">
        <f>IF(OR($A393="",$B393=""),"",'MPTO_working_2-way'!E392)</f>
        <v>1.5850953482805394</v>
      </c>
      <c r="H393" s="44">
        <f>IF(OR($A393="",$B393=""),"",'OddsRatio_working_2-way'!M392)</f>
        <v>2.7105338131489622</v>
      </c>
      <c r="I393" s="44">
        <f>IF(OR($A393="",$B393=""),"",'OddsRatio_working_2-way'!N392)</f>
        <v>1.5846128222154678</v>
      </c>
      <c r="J393" s="44">
        <f>IF('Log_working_2-way'!$D392="","",A393^('Log_working_2-way'!$D392))</f>
        <v>2.7264456405419453</v>
      </c>
      <c r="K393" s="46">
        <f>IF('Log_working_2-way'!$D392="","",B393^('Log_working_2-way'!$D392))</f>
        <v>1.5792247242061004</v>
      </c>
      <c r="L393" s="53">
        <f t="shared" si="62"/>
        <v>0.37378640776699024</v>
      </c>
      <c r="M393" s="53">
        <f t="shared" si="63"/>
        <v>0.62621359223300965</v>
      </c>
      <c r="N393" s="54">
        <v>490</v>
      </c>
      <c r="O393" s="54">
        <f t="shared" si="64"/>
        <v>300.07751937984494</v>
      </c>
      <c r="P393" s="54">
        <f t="shared" si="65"/>
        <v>171.81818181818184</v>
      </c>
      <c r="Q393" s="54">
        <f t="shared" si="66"/>
        <v>318.18181818181819</v>
      </c>
      <c r="R393" s="54">
        <f t="shared" si="67"/>
        <v>189.92248062015503</v>
      </c>
      <c r="S393" s="55">
        <f t="shared" si="68"/>
        <v>-18.104298801973243</v>
      </c>
      <c r="T393" s="55">
        <f t="shared" si="69"/>
        <v>-18.104298801973187</v>
      </c>
      <c r="U393" t="s">
        <v>119</v>
      </c>
      <c r="V393" t="s">
        <v>158</v>
      </c>
      <c r="W393" t="s">
        <v>437</v>
      </c>
      <c r="X393" s="38">
        <v>44350</v>
      </c>
      <c r="Y393" s="75" t="s">
        <v>482</v>
      </c>
    </row>
    <row r="394" spans="1:25" ht="15" x14ac:dyDescent="0.25">
      <c r="A394">
        <v>2.56</v>
      </c>
      <c r="B394">
        <v>1.54</v>
      </c>
      <c r="C394" s="43">
        <f t="shared" si="70"/>
        <v>3.9975649350649345E-2</v>
      </c>
      <c r="D394" s="44">
        <f>IF(OR($A394="",$B394=""),"",A394*'MPTO_working_2-way'!$G393)</f>
        <v>2.6623376623376624</v>
      </c>
      <c r="E394" s="46">
        <f>IF(OR($A394="",$B394=""),"",B394*'MPTO_working_2-way'!$G393)</f>
        <v>1.6015625</v>
      </c>
      <c r="F394" s="44">
        <f>IF(OR($A394="",$B394=""),"",'MPTO_working_2-way'!D393)</f>
        <v>2.6980563920065701</v>
      </c>
      <c r="G394" s="46">
        <f>IF(OR($A394="",$B394=""),"",'MPTO_working_2-way'!E393)</f>
        <v>1.5889085926164759</v>
      </c>
      <c r="H394" s="44">
        <f>IF(OR($A394="",$B394=""),"",'OddsRatio_working_2-way'!M393)</f>
        <v>2.699673171197595</v>
      </c>
      <c r="I394" s="44">
        <f>IF(OR($A394="",$B394=""),"",'OddsRatio_working_2-way'!N393)</f>
        <v>1.588348405414552</v>
      </c>
      <c r="J394" s="44">
        <f>IF('Log_working_2-way'!$D393="","",A394^('Log_working_2-way'!$D393))</f>
        <v>2.7165487520876641</v>
      </c>
      <c r="K394" s="46">
        <f>IF('Log_working_2-way'!$D393="","",B394^('Log_working_2-way'!$D393))</f>
        <v>1.5825642870808749</v>
      </c>
      <c r="L394" s="53">
        <f t="shared" si="62"/>
        <v>0.37560975609756098</v>
      </c>
      <c r="M394" s="53">
        <f t="shared" si="63"/>
        <v>0.62439024390243902</v>
      </c>
      <c r="N394" s="54">
        <v>491</v>
      </c>
      <c r="O394" s="54">
        <f t="shared" si="64"/>
        <v>299.203125</v>
      </c>
      <c r="P394" s="54">
        <f t="shared" si="65"/>
        <v>172.16883116883116</v>
      </c>
      <c r="Q394" s="54">
        <f t="shared" si="66"/>
        <v>318.83116883116884</v>
      </c>
      <c r="R394" s="54">
        <f t="shared" si="67"/>
        <v>191.796875</v>
      </c>
      <c r="S394" s="55">
        <f t="shared" si="68"/>
        <v>-19.628043831168839</v>
      </c>
      <c r="T394" s="55">
        <f t="shared" si="69"/>
        <v>-19.628043831168839</v>
      </c>
      <c r="U394" t="s">
        <v>151</v>
      </c>
      <c r="V394" t="s">
        <v>378</v>
      </c>
      <c r="W394" t="s">
        <v>437</v>
      </c>
      <c r="X394" s="38">
        <v>44350</v>
      </c>
      <c r="Y394" s="75" t="s">
        <v>485</v>
      </c>
    </row>
    <row r="395" spans="1:25" ht="15" x14ac:dyDescent="0.25">
      <c r="A395">
        <v>2.9</v>
      </c>
      <c r="B395">
        <v>1.43</v>
      </c>
      <c r="C395" s="43">
        <f t="shared" si="70"/>
        <v>4.4128285507595955E-2</v>
      </c>
      <c r="D395" s="44">
        <f>IF(OR($A395="",$B395=""),"",A395*'MPTO_working_2-way'!$G394)</f>
        <v>3.0279720279720284</v>
      </c>
      <c r="E395" s="46">
        <f>IF(OR($A395="",$B395=""),"",B395*'MPTO_working_2-way'!$G394)</f>
        <v>1.4931034482758621</v>
      </c>
      <c r="F395" s="44">
        <f>IF(OR($A395="",$B395=""),"",'MPTO_working_2-way'!D394)</f>
        <v>3.0982443033246176</v>
      </c>
      <c r="G395" s="46">
        <f>IF(OR($A395="",$B395=""),"",'MPTO_working_2-way'!E394)</f>
        <v>1.4765889264732064</v>
      </c>
      <c r="H395" s="44">
        <f>IF(OR($A395="",$B395=""),"",'OddsRatio_working_2-way'!M394)</f>
        <v>3.1020477280886829</v>
      </c>
      <c r="I395" s="44">
        <f>IF(OR($A395="",$B395=""),"",'OddsRatio_working_2-way'!N394)</f>
        <v>1.4757265910937543</v>
      </c>
      <c r="J395" s="44">
        <f>IF('Log_working_2-way'!$D394="","",A395^('Log_working_2-way'!$D394))</f>
        <v>3.1362184372898758</v>
      </c>
      <c r="K395" s="46">
        <f>IF('Log_working_2-way'!$D394="","",B395^('Log_working_2-way'!$D394))</f>
        <v>1.4681169221935553</v>
      </c>
      <c r="L395" s="53">
        <f t="shared" si="62"/>
        <v>0.33025404157043875</v>
      </c>
      <c r="M395" s="53">
        <f t="shared" si="63"/>
        <v>0.66974595842956119</v>
      </c>
      <c r="N395" s="54">
        <v>492</v>
      </c>
      <c r="O395" s="54">
        <f t="shared" si="64"/>
        <v>322.34482758620692</v>
      </c>
      <c r="P395" s="54">
        <f t="shared" si="65"/>
        <v>147.94405594405592</v>
      </c>
      <c r="Q395" s="54">
        <f t="shared" si="66"/>
        <v>344.05594405594411</v>
      </c>
      <c r="R395" s="54">
        <f t="shared" si="67"/>
        <v>169.65517241379311</v>
      </c>
      <c r="S395" s="55">
        <f t="shared" si="68"/>
        <v>-21.711116469737192</v>
      </c>
      <c r="T395" s="55">
        <f t="shared" si="69"/>
        <v>-21.711116469737192</v>
      </c>
      <c r="U395" t="s">
        <v>156</v>
      </c>
      <c r="V395" t="s">
        <v>237</v>
      </c>
      <c r="W395" t="s">
        <v>437</v>
      </c>
      <c r="X395" s="38">
        <v>44350</v>
      </c>
      <c r="Y395" s="75" t="s">
        <v>482</v>
      </c>
    </row>
    <row r="396" spans="1:25" s="50" customFormat="1" ht="15" x14ac:dyDescent="0.25">
      <c r="A396">
        <v>2.21</v>
      </c>
      <c r="B396">
        <v>1.72</v>
      </c>
      <c r="C396" s="43">
        <f t="shared" si="70"/>
        <v>3.3884036620014824E-2</v>
      </c>
      <c r="D396" s="44">
        <f>IF(OR($A396="",$B396=""),"",A396*'MPTO_working_2-way'!$G395)</f>
        <v>2.2848837209302326</v>
      </c>
      <c r="E396" s="46">
        <f>IF(OR($A396="",$B396=""),"",B396*'MPTO_working_2-way'!$G395)</f>
        <v>1.7782805429864255</v>
      </c>
      <c r="F396" s="44">
        <f>IF(OR($A396="",$B396=""),"",'MPTO_working_2-way'!D395)</f>
        <v>2.2959652089876781</v>
      </c>
      <c r="G396" s="46">
        <f>IF(OR($A396="",$B396=""),"",'MPTO_working_2-way'!E395)</f>
        <v>1.7716256524981358</v>
      </c>
      <c r="H396" s="44">
        <f>IF(OR($A396="",$B396=""),"",'OddsRatio_working_2-way'!M395)</f>
        <v>2.2963624321753371</v>
      </c>
      <c r="I396" s="44">
        <f>IF(OR($A396="",$B396=""),"",'OddsRatio_working_2-way'!N395)</f>
        <v>1.7713892158398703</v>
      </c>
      <c r="J396" s="44">
        <f>IF('Log_working_2-way'!$D395="","",A396^('Log_working_2-way'!$D395))</f>
        <v>2.3014598613122459</v>
      </c>
      <c r="K396" s="46">
        <f>IF('Log_working_2-way'!$D395="","",B396^('Log_working_2-way'!$D395))</f>
        <v>1.7683679149287428</v>
      </c>
      <c r="L396" s="53">
        <f t="shared" si="62"/>
        <v>0.43765903307888038</v>
      </c>
      <c r="M396" s="53">
        <f t="shared" si="63"/>
        <v>0.56234096692111957</v>
      </c>
      <c r="N396" s="54">
        <v>493</v>
      </c>
      <c r="O396" s="54">
        <f t="shared" si="64"/>
        <v>269.92307692307691</v>
      </c>
      <c r="P396" s="54">
        <f t="shared" si="65"/>
        <v>206.37209302325584</v>
      </c>
      <c r="Q396" s="54">
        <f t="shared" si="66"/>
        <v>286.62790697674421</v>
      </c>
      <c r="R396" s="54">
        <f t="shared" si="67"/>
        <v>223.07692307692307</v>
      </c>
      <c r="S396" s="55">
        <f t="shared" si="68"/>
        <v>-16.704830053667308</v>
      </c>
      <c r="T396" s="55">
        <f t="shared" si="69"/>
        <v>-16.704830053667223</v>
      </c>
      <c r="U396" t="s">
        <v>67</v>
      </c>
      <c r="V396" t="s">
        <v>125</v>
      </c>
      <c r="W396" t="s">
        <v>442</v>
      </c>
      <c r="X396" s="38">
        <v>44350</v>
      </c>
      <c r="Y396" s="75" t="s">
        <v>489</v>
      </c>
    </row>
    <row r="397" spans="1:25" ht="15" x14ac:dyDescent="0.25">
      <c r="A397">
        <v>1.55</v>
      </c>
      <c r="B397">
        <v>2.58</v>
      </c>
      <c r="C397" s="43">
        <f t="shared" si="70"/>
        <v>3.275818954738674E-2</v>
      </c>
      <c r="D397" s="44">
        <f>IF(OR($A397="",$B397=""),"",A397*'MPTO_working_2-way'!$G396)</f>
        <v>1.6007751937984496</v>
      </c>
      <c r="E397" s="46">
        <f>IF(OR($A397="",$B397=""),"",B397*'MPTO_working_2-way'!$G396)</f>
        <v>2.6645161290322577</v>
      </c>
      <c r="F397" s="44">
        <f>IF(OR($A397="",$B397=""),"",'MPTO_working_2-way'!D396)</f>
        <v>1.5903758202425928</v>
      </c>
      <c r="G397" s="46">
        <f>IF(OR($A397="",$B397=""),"",'MPTO_working_2-way'!E396)</f>
        <v>2.6938363085213872</v>
      </c>
      <c r="H397" s="44">
        <f>IF(OR($A397="",$B397=""),"",'OddsRatio_working_2-way'!M396)</f>
        <v>1.5900010727301979</v>
      </c>
      <c r="I397" s="44">
        <f>IF(OR($A397="",$B397=""),"",'OddsRatio_working_2-way'!N396)</f>
        <v>2.6949121725703877</v>
      </c>
      <c r="J397" s="44">
        <f>IF('Log_working_2-way'!$D396="","",A397^('Log_working_2-way'!$D396))</f>
        <v>1.5852651940897229</v>
      </c>
      <c r="K397" s="46">
        <f>IF('Log_working_2-way'!$D396="","",B397^('Log_working_2-way'!$D396))</f>
        <v>2.7086271490229712</v>
      </c>
      <c r="L397" s="53">
        <f t="shared" si="62"/>
        <v>0.62469733656174331</v>
      </c>
      <c r="M397" s="53">
        <f t="shared" si="63"/>
        <v>0.37530266343825669</v>
      </c>
      <c r="N397" s="54">
        <v>494</v>
      </c>
      <c r="O397" s="54">
        <f t="shared" si="64"/>
        <v>175.29032258064518</v>
      </c>
      <c r="P397" s="54">
        <f t="shared" si="65"/>
        <v>302.52713178294573</v>
      </c>
      <c r="Q397" s="54">
        <f t="shared" si="66"/>
        <v>191.47286821705424</v>
      </c>
      <c r="R397" s="54">
        <f t="shared" si="67"/>
        <v>318.70967741935482</v>
      </c>
      <c r="S397" s="55">
        <f t="shared" si="68"/>
        <v>-16.18254563640906</v>
      </c>
      <c r="T397" s="55">
        <f t="shared" si="69"/>
        <v>-16.182545636409088</v>
      </c>
      <c r="U397" t="s">
        <v>166</v>
      </c>
      <c r="V397" t="s">
        <v>168</v>
      </c>
      <c r="W397" t="s">
        <v>442</v>
      </c>
      <c r="X397" s="38">
        <v>44350</v>
      </c>
      <c r="Y397" s="75" t="s">
        <v>483</v>
      </c>
    </row>
    <row r="398" spans="1:25" ht="15" x14ac:dyDescent="0.25">
      <c r="A398">
        <v>2.1</v>
      </c>
      <c r="B398">
        <v>1.76</v>
      </c>
      <c r="C398" s="43">
        <f t="shared" si="70"/>
        <v>4.4372294372294396E-2</v>
      </c>
      <c r="D398" s="44">
        <f>IF(OR($A398="",$B398=""),"",A398*'MPTO_working_2-way'!$G397)</f>
        <v>2.1931818181818183</v>
      </c>
      <c r="E398" s="46">
        <f>IF(OR($A398="",$B398=""),"",B398*'MPTO_working_2-way'!$G397)</f>
        <v>1.8380952380952382</v>
      </c>
      <c r="F398" s="44">
        <f>IF(OR($A398="",$B398=""),"",'MPTO_working_2-way'!D397)</f>
        <v>2.2026221692491061</v>
      </c>
      <c r="G398" s="46">
        <f>IF(OR($A398="",$B398=""),"",'MPTO_working_2-way'!E397)</f>
        <v>1.8315163528245788</v>
      </c>
      <c r="H398" s="44">
        <f>IF(OR($A398="",$B398=""),"",'OddsRatio_working_2-way'!M397)</f>
        <v>2.2030662579644695</v>
      </c>
      <c r="I398" s="44">
        <f>IF(OR($A398="",$B398=""),"",'OddsRatio_working_2-way'!N397)</f>
        <v>1.8312094145936331</v>
      </c>
      <c r="J398" s="44">
        <f>IF('Log_working_2-way'!$D397="","",A398^('Log_working_2-way'!$D397))</f>
        <v>2.2074389630178586</v>
      </c>
      <c r="K398" s="46">
        <f>IF('Log_working_2-way'!$D397="","",B398^('Log_working_2-way'!$D397))</f>
        <v>1.8281992138966479</v>
      </c>
      <c r="L398" s="53">
        <f t="shared" si="62"/>
        <v>0.45595854922279788</v>
      </c>
      <c r="M398" s="53">
        <f t="shared" si="63"/>
        <v>0.54404145077720201</v>
      </c>
      <c r="N398" s="54">
        <v>495</v>
      </c>
      <c r="O398" s="54">
        <f t="shared" si="64"/>
        <v>259.28571428571428</v>
      </c>
      <c r="P398" s="54">
        <f t="shared" si="65"/>
        <v>213.75000000000006</v>
      </c>
      <c r="Q398" s="54">
        <f t="shared" si="66"/>
        <v>281.25</v>
      </c>
      <c r="R398" s="54">
        <f t="shared" si="67"/>
        <v>235.71428571428569</v>
      </c>
      <c r="S398" s="55">
        <f t="shared" si="68"/>
        <v>-21.964285714285722</v>
      </c>
      <c r="T398" s="55">
        <f t="shared" si="69"/>
        <v>-21.964285714285637</v>
      </c>
      <c r="U398" t="s">
        <v>255</v>
      </c>
      <c r="V398" t="s">
        <v>381</v>
      </c>
      <c r="W398" t="s">
        <v>438</v>
      </c>
      <c r="X398" s="38">
        <v>44380</v>
      </c>
      <c r="Y398" s="75" t="s">
        <v>479</v>
      </c>
    </row>
    <row r="399" spans="1:25" ht="15" x14ac:dyDescent="0.25">
      <c r="A399">
        <v>1.38</v>
      </c>
      <c r="B399">
        <v>3.04</v>
      </c>
      <c r="C399" s="43">
        <f t="shared" si="70"/>
        <v>5.3585049580473054E-2</v>
      </c>
      <c r="D399" s="44">
        <f>IF(OR($A399="",$B399=""),"",A399*'MPTO_working_2-way'!$G398)</f>
        <v>1.4539473684210527</v>
      </c>
      <c r="E399" s="46">
        <f>IF(OR($A399="",$B399=""),"",B399*'MPTO_working_2-way'!$G398)</f>
        <v>3.2028985507246381</v>
      </c>
      <c r="F399" s="44">
        <f>IF(OR($A399="",$B399=""),"",'MPTO_working_2-way'!D398)</f>
        <v>1.432982647902719</v>
      </c>
      <c r="G399" s="46">
        <f>IF(OR($A399="",$B399=""),"",'MPTO_working_2-way'!E398)</f>
        <v>3.3095613758283378</v>
      </c>
      <c r="H399" s="44">
        <f>IF(OR($A399="",$B399=""),"",'OddsRatio_working_2-way'!M398)</f>
        <v>1.4315953079030417</v>
      </c>
      <c r="I399" s="44">
        <f>IF(OR($A399="",$B399=""),"",'OddsRatio_working_2-way'!N398)</f>
        <v>3.3169853371636995</v>
      </c>
      <c r="J399" s="44">
        <f>IF('Log_working_2-way'!$D398="","",A399^('Log_working_2-way'!$D398))</f>
        <v>1.4218682613175446</v>
      </c>
      <c r="K399" s="46">
        <f>IF('Log_working_2-way'!$D398="","",B399^('Log_working_2-way'!$D398))</f>
        <v>3.3704082332620819</v>
      </c>
      <c r="L399" s="53">
        <f t="shared" si="62"/>
        <v>0.68778280542986425</v>
      </c>
      <c r="M399" s="53">
        <f t="shared" si="63"/>
        <v>0.31221719457013569</v>
      </c>
      <c r="N399" s="54">
        <v>496</v>
      </c>
      <c r="O399" s="54">
        <f t="shared" si="64"/>
        <v>136.57971014492747</v>
      </c>
      <c r="P399" s="54">
        <f t="shared" si="65"/>
        <v>332.84210526315792</v>
      </c>
      <c r="Q399" s="54">
        <f t="shared" si="66"/>
        <v>163.15789473684211</v>
      </c>
      <c r="R399" s="54">
        <f t="shared" si="67"/>
        <v>359.4202898550725</v>
      </c>
      <c r="S399" s="55">
        <f t="shared" si="68"/>
        <v>-26.578184591914635</v>
      </c>
      <c r="T399" s="55">
        <f t="shared" si="69"/>
        <v>-26.578184591914578</v>
      </c>
      <c r="U399" t="s">
        <v>380</v>
      </c>
      <c r="V399" t="s">
        <v>382</v>
      </c>
      <c r="W399" t="s">
        <v>438</v>
      </c>
      <c r="X399" s="38">
        <v>44380</v>
      </c>
      <c r="Y399" s="75" t="s">
        <v>487</v>
      </c>
    </row>
    <row r="400" spans="1:25" ht="15" x14ac:dyDescent="0.25">
      <c r="A400">
        <v>1.83</v>
      </c>
      <c r="B400">
        <v>2.0299999999999998</v>
      </c>
      <c r="C400" s="43">
        <f t="shared" si="70"/>
        <v>3.9058924870117639E-2</v>
      </c>
      <c r="D400" s="44">
        <f>IF(OR($A400="",$B400=""),"",A400*'MPTO_working_2-way'!$G399)</f>
        <v>1.9014778325123154</v>
      </c>
      <c r="E400" s="46">
        <f>IF(OR($A400="",$B400=""),"",B400*'MPTO_working_2-way'!$G399)</f>
        <v>2.1092896174863385</v>
      </c>
      <c r="F400" s="44">
        <f>IF(OR($A400="",$B400=""),"",'MPTO_working_2-way'!D399)</f>
        <v>1.8978262535441519</v>
      </c>
      <c r="G400" s="46">
        <f>IF(OR($A400="",$B400=""),"",'MPTO_working_2-way'!E399)</f>
        <v>2.1138012461236451</v>
      </c>
      <c r="H400" s="44">
        <f>IF(OR($A400="",$B400=""),"",'OddsRatio_working_2-way'!M399)</f>
        <v>1.8976776942301987</v>
      </c>
      <c r="I400" s="44">
        <f>IF(OR($A400="",$B400=""),"",'OddsRatio_working_2-way'!N399)</f>
        <v>2.113985572357957</v>
      </c>
      <c r="J400" s="44">
        <f>IF('Log_working_2-way'!$D399="","",A400^('Log_working_2-way'!$D399))</f>
        <v>1.8960116450582052</v>
      </c>
      <c r="K400" s="46">
        <f>IF('Log_working_2-way'!$D399="","",B400^('Log_working_2-way'!$D399))</f>
        <v>2.1160569234955591</v>
      </c>
      <c r="L400" s="53">
        <f t="shared" si="62"/>
        <v>0.52590673575129532</v>
      </c>
      <c r="M400" s="53">
        <f t="shared" si="63"/>
        <v>0.47409326424870474</v>
      </c>
      <c r="N400" s="54">
        <v>497</v>
      </c>
      <c r="O400" s="54">
        <f t="shared" si="64"/>
        <v>225.41530054644807</v>
      </c>
      <c r="P400" s="54">
        <f t="shared" si="65"/>
        <v>252.1724137931034</v>
      </c>
      <c r="Q400" s="54">
        <f t="shared" si="66"/>
        <v>244.8275862068966</v>
      </c>
      <c r="R400" s="54">
        <f t="shared" si="67"/>
        <v>271.58469945355188</v>
      </c>
      <c r="S400" s="55">
        <f t="shared" si="68"/>
        <v>-19.412285660448532</v>
      </c>
      <c r="T400" s="55">
        <f t="shared" si="69"/>
        <v>-19.412285660448475</v>
      </c>
      <c r="U400" t="s">
        <v>384</v>
      </c>
      <c r="V400" t="s">
        <v>252</v>
      </c>
      <c r="W400" t="s">
        <v>438</v>
      </c>
      <c r="X400" s="38">
        <v>44380</v>
      </c>
      <c r="Y400" s="75" t="s">
        <v>482</v>
      </c>
    </row>
    <row r="401" spans="1:25" ht="15" x14ac:dyDescent="0.25">
      <c r="A401">
        <v>1.68</v>
      </c>
      <c r="B401">
        <v>2.2200000000000002</v>
      </c>
      <c r="C401" s="43">
        <f t="shared" si="70"/>
        <v>4.5688545688545634E-2</v>
      </c>
      <c r="D401" s="44">
        <f>IF(OR($A401="",$B401=""),"",A401*'MPTO_working_2-way'!$G400)</f>
        <v>1.7567567567567566</v>
      </c>
      <c r="E401" s="46">
        <f>IF(OR($A401="",$B401=""),"",B401*'MPTO_working_2-way'!$G400)</f>
        <v>2.3214285714285716</v>
      </c>
      <c r="F401" s="44">
        <f>IF(OR($A401="",$B401=""),"",'MPTO_working_2-way'!D400)</f>
        <v>1.7470489038785832</v>
      </c>
      <c r="G401" s="46">
        <f>IF(OR($A401="",$B401=""),"",'MPTO_working_2-way'!E400)</f>
        <v>2.3386004514672689</v>
      </c>
      <c r="H401" s="44">
        <f>IF(OR($A401="",$B401=""),"",'OddsRatio_working_2-way'!M400)</f>
        <v>1.7465768876547993</v>
      </c>
      <c r="I401" s="44">
        <f>IF(OR($A401="",$B401=""),"",'OddsRatio_working_2-way'!N400)</f>
        <v>2.3394467690277296</v>
      </c>
      <c r="J401" s="44">
        <f>IF('Log_working_2-way'!$D400="","",A401^('Log_working_2-way'!$D400))</f>
        <v>1.7421348123284788</v>
      </c>
      <c r="K401" s="46">
        <f>IF('Log_working_2-way'!$D400="","",B401^('Log_working_2-way'!$D400))</f>
        <v>2.3474640771287958</v>
      </c>
      <c r="L401" s="53">
        <f t="shared" si="62"/>
        <v>0.56923076923076932</v>
      </c>
      <c r="M401" s="53">
        <f t="shared" si="63"/>
        <v>0.43076923076923074</v>
      </c>
      <c r="N401" s="54">
        <v>498</v>
      </c>
      <c r="O401" s="54">
        <f t="shared" si="64"/>
        <v>201.57142857142856</v>
      </c>
      <c r="P401" s="54">
        <f t="shared" si="65"/>
        <v>273.67567567567573</v>
      </c>
      <c r="Q401" s="54">
        <f t="shared" si="66"/>
        <v>224.32432432432429</v>
      </c>
      <c r="R401" s="54">
        <f t="shared" si="67"/>
        <v>296.42857142857144</v>
      </c>
      <c r="S401" s="55">
        <f t="shared" si="68"/>
        <v>-22.752895752895739</v>
      </c>
      <c r="T401" s="55">
        <f t="shared" si="69"/>
        <v>-22.752895752895711</v>
      </c>
      <c r="U401" t="s">
        <v>253</v>
      </c>
      <c r="V401" t="s">
        <v>387</v>
      </c>
      <c r="W401" t="s">
        <v>438</v>
      </c>
      <c r="X401" s="38">
        <v>44380</v>
      </c>
      <c r="Y401" s="75" t="s">
        <v>478</v>
      </c>
    </row>
    <row r="402" spans="1:25" ht="15" x14ac:dyDescent="0.25">
      <c r="A402">
        <v>2.4300000000000002</v>
      </c>
      <c r="B402">
        <v>1.62</v>
      </c>
      <c r="C402" s="43">
        <f t="shared" si="70"/>
        <v>2.8806584362139898E-2</v>
      </c>
      <c r="D402" s="44">
        <f>IF(OR($A402="",$B402=""),"",A402*'MPTO_working_2-way'!$G401)</f>
        <v>2.5</v>
      </c>
      <c r="E402" s="46">
        <f>IF(OR($A402="",$B402=""),"",B402*'MPTO_working_2-way'!$G401)</f>
        <v>1.6666666666666667</v>
      </c>
      <c r="F402" s="44">
        <f>IF(OR($A402="",$B402=""),"",'MPTO_working_2-way'!D401)</f>
        <v>2.5181347150259068</v>
      </c>
      <c r="G402" s="46">
        <f>IF(OR($A402="",$B402=""),"",'MPTO_working_2-way'!E401)</f>
        <v>1.658703071672355</v>
      </c>
      <c r="H402" s="44">
        <f>IF(OR($A402="",$B402=""),"",'OddsRatio_working_2-way'!M401)</f>
        <v>2.5187006330752704</v>
      </c>
      <c r="I402" s="44">
        <f>IF(OR($A402="",$B402=""),"",'OddsRatio_working_2-way'!N401)</f>
        <v>1.6584576171375296</v>
      </c>
      <c r="J402" s="44">
        <f>IF('Log_working_2-way'!$D401="","",A402^('Log_working_2-way'!$D401))</f>
        <v>2.5270727654504732</v>
      </c>
      <c r="K402" s="46">
        <f>IF('Log_working_2-way'!$D401="","",B402^('Log_working_2-way'!$D401))</f>
        <v>1.6548476422503566</v>
      </c>
      <c r="L402" s="53">
        <f t="shared" si="62"/>
        <v>0.4</v>
      </c>
      <c r="M402" s="53">
        <f t="shared" si="63"/>
        <v>0.6</v>
      </c>
      <c r="N402" s="54">
        <v>499</v>
      </c>
      <c r="O402" s="54">
        <f t="shared" si="64"/>
        <v>293.6502057613169</v>
      </c>
      <c r="P402" s="54">
        <f t="shared" si="65"/>
        <v>190.97530864197537</v>
      </c>
      <c r="Q402" s="54">
        <f t="shared" si="66"/>
        <v>308.02469135802465</v>
      </c>
      <c r="R402" s="54">
        <f t="shared" si="67"/>
        <v>205.3497942386831</v>
      </c>
      <c r="S402" s="55">
        <f t="shared" si="68"/>
        <v>-14.374485596707757</v>
      </c>
      <c r="T402" s="55">
        <f t="shared" si="69"/>
        <v>-14.374485596707729</v>
      </c>
      <c r="U402" t="s">
        <v>388</v>
      </c>
      <c r="V402" t="s">
        <v>267</v>
      </c>
      <c r="W402" t="s">
        <v>230</v>
      </c>
      <c r="X402" s="38">
        <v>44380</v>
      </c>
      <c r="Y402" s="75" t="s">
        <v>482</v>
      </c>
    </row>
    <row r="403" spans="1:25" ht="15" x14ac:dyDescent="0.25">
      <c r="A403">
        <v>2.35</v>
      </c>
      <c r="B403">
        <v>1.66</v>
      </c>
      <c r="C403" s="43">
        <f t="shared" si="70"/>
        <v>2.7941553447834E-2</v>
      </c>
      <c r="D403" s="44">
        <f>IF(OR($A403="",$B403=""),"",A403*'MPTO_working_2-way'!$G402)</f>
        <v>2.4156626506024099</v>
      </c>
      <c r="E403" s="46">
        <f>IF(OR($A403="",$B403=""),"",B403*'MPTO_working_2-way'!$G402)</f>
        <v>1.7063829787234044</v>
      </c>
      <c r="F403" s="44">
        <f>IF(OR($A403="",$B403=""),"",'MPTO_working_2-way'!D402)</f>
        <v>2.4297726564933044</v>
      </c>
      <c r="G403" s="46">
        <f>IF(OR($A403="",$B403=""),"",'MPTO_working_2-way'!E402)</f>
        <v>1.6994118928338053</v>
      </c>
      <c r="H403" s="44">
        <f>IF(OR($A403="",$B403=""),"",'OddsRatio_working_2-way'!M402)</f>
        <v>2.4301938838683887</v>
      </c>
      <c r="I403" s="44">
        <f>IF(OR($A403="",$B403=""),"",'OddsRatio_working_2-way'!N402)</f>
        <v>1.6992058987801013</v>
      </c>
      <c r="J403" s="44">
        <f>IF('Log_working_2-way'!$D402="","",A403^('Log_working_2-way'!$D402))</f>
        <v>2.4366771636172895</v>
      </c>
      <c r="K403" s="46">
        <f>IF('Log_working_2-way'!$D402="","",B403^('Log_working_2-way'!$D402))</f>
        <v>1.6960505987873902</v>
      </c>
      <c r="L403" s="53">
        <f t="shared" si="62"/>
        <v>0.41396508728179549</v>
      </c>
      <c r="M403" s="53">
        <f t="shared" si="63"/>
        <v>0.5860349127182044</v>
      </c>
      <c r="N403" s="54">
        <v>500</v>
      </c>
      <c r="O403" s="54">
        <f t="shared" si="64"/>
        <v>287.2340425531915</v>
      </c>
      <c r="P403" s="54">
        <f t="shared" si="65"/>
        <v>198.79518072289159</v>
      </c>
      <c r="Q403" s="54">
        <f t="shared" si="66"/>
        <v>301.20481927710847</v>
      </c>
      <c r="R403" s="54">
        <f t="shared" si="67"/>
        <v>212.7659574468085</v>
      </c>
      <c r="S403" s="55">
        <f t="shared" si="68"/>
        <v>-13.97077672391697</v>
      </c>
      <c r="T403" s="55">
        <f t="shared" si="69"/>
        <v>-13.970776723916913</v>
      </c>
      <c r="U403" t="s">
        <v>389</v>
      </c>
      <c r="V403" t="s">
        <v>265</v>
      </c>
      <c r="W403" t="s">
        <v>230</v>
      </c>
      <c r="X403" s="38">
        <v>44380</v>
      </c>
      <c r="Y403" s="75" t="s">
        <v>485</v>
      </c>
    </row>
    <row r="404" spans="1:25" ht="15" x14ac:dyDescent="0.25">
      <c r="A404">
        <v>2.19</v>
      </c>
      <c r="B404">
        <v>1.73</v>
      </c>
      <c r="C404" s="43">
        <f t="shared" si="70"/>
        <v>3.4655686647135031E-2</v>
      </c>
      <c r="D404" s="44">
        <f>IF(OR($A404="",$B404=""),"",A404*'MPTO_working_2-way'!$G403)</f>
        <v>2.2658959537572256</v>
      </c>
      <c r="E404" s="46">
        <f>IF(OR($A404="",$B404=""),"",B404*'MPTO_working_2-way'!$G403)</f>
        <v>1.7899543378995435</v>
      </c>
      <c r="F404" s="44">
        <f>IF(OR($A404="",$B404=""),"",'MPTO_working_2-way'!D403)</f>
        <v>2.2763841740018629</v>
      </c>
      <c r="G404" s="46">
        <f>IF(OR($A404="",$B404=""),"",'MPTO_working_2-way'!E403)</f>
        <v>1.7834631769717797</v>
      </c>
      <c r="H404" s="44">
        <f>IF(OR($A404="",$B404=""),"",'OddsRatio_working_2-way'!M403)</f>
        <v>2.2767681803292916</v>
      </c>
      <c r="I404" s="44">
        <f>IF(OR($A404="",$B404=""),"",'OddsRatio_working_2-way'!N403)</f>
        <v>1.7832275391935992</v>
      </c>
      <c r="J404" s="44">
        <f>IF('Log_working_2-way'!$D403="","",A404^('Log_working_2-way'!$D403))</f>
        <v>2.2815927958159761</v>
      </c>
      <c r="K404" s="46">
        <f>IF('Log_working_2-way'!$D403="","",B404^('Log_working_2-way'!$D403))</f>
        <v>1.7802790428165938</v>
      </c>
      <c r="L404" s="53">
        <f t="shared" si="62"/>
        <v>0.44132653061224486</v>
      </c>
      <c r="M404" s="53">
        <f t="shared" si="63"/>
        <v>0.55867346938775508</v>
      </c>
      <c r="N404" s="54">
        <v>501</v>
      </c>
      <c r="O404" s="54">
        <f t="shared" si="64"/>
        <v>272.23287671232879</v>
      </c>
      <c r="P404" s="54">
        <f t="shared" si="65"/>
        <v>211.40462427745666</v>
      </c>
      <c r="Q404" s="54">
        <f t="shared" si="66"/>
        <v>289.59537572254339</v>
      </c>
      <c r="R404" s="54">
        <f t="shared" si="67"/>
        <v>228.76712328767124</v>
      </c>
      <c r="S404" s="55">
        <f t="shared" si="68"/>
        <v>-17.362499010214606</v>
      </c>
      <c r="T404" s="55">
        <f t="shared" si="69"/>
        <v>-17.362499010214577</v>
      </c>
      <c r="U404" t="s">
        <v>274</v>
      </c>
      <c r="V404" t="s">
        <v>228</v>
      </c>
      <c r="W404" t="s">
        <v>231</v>
      </c>
      <c r="X404" s="38">
        <v>44380</v>
      </c>
      <c r="Y404" s="75" t="s">
        <v>479</v>
      </c>
    </row>
    <row r="405" spans="1:25" ht="15" x14ac:dyDescent="0.25">
      <c r="A405">
        <v>1.94</v>
      </c>
      <c r="B405">
        <v>1.94</v>
      </c>
      <c r="C405" s="43">
        <f t="shared" si="70"/>
        <v>3.0927835051546504E-2</v>
      </c>
      <c r="D405" s="44">
        <f>IF(OR($A405="",$B405=""),"",A405*'MPTO_working_2-way'!$G404)</f>
        <v>2</v>
      </c>
      <c r="E405" s="46">
        <f>IF(OR($A405="",$B405=""),"",B405*'MPTO_working_2-way'!$G404)</f>
        <v>2</v>
      </c>
      <c r="F405" s="44">
        <f>IF(OR($A405="",$B405=""),"",'MPTO_working_2-way'!D404)</f>
        <v>2.0000000000000004</v>
      </c>
      <c r="G405" s="46">
        <f>IF(OR($A405="",$B405=""),"",'MPTO_working_2-way'!E404)</f>
        <v>2.0000000000000004</v>
      </c>
      <c r="H405" s="44">
        <f>IF(OR($A405="",$B405=""),"",'OddsRatio_working_2-way'!M404)</f>
        <v>2.0000000000000004</v>
      </c>
      <c r="I405" s="44">
        <f>IF(OR($A405="",$B405=""),"",'OddsRatio_working_2-way'!N404)</f>
        <v>2.0000000000000004</v>
      </c>
      <c r="J405" s="44">
        <f>IF('Log_working_2-way'!$D404="","",A405^('Log_working_2-way'!$D404))</f>
        <v>1.9999999999999891</v>
      </c>
      <c r="K405" s="46">
        <f>IF('Log_working_2-way'!$D404="","",B405^('Log_working_2-way'!$D404))</f>
        <v>1.9999999999999891</v>
      </c>
      <c r="L405" s="53">
        <f t="shared" si="62"/>
        <v>0.5</v>
      </c>
      <c r="M405" s="53">
        <f t="shared" si="63"/>
        <v>0.5</v>
      </c>
      <c r="N405" s="54">
        <v>502</v>
      </c>
      <c r="O405" s="54">
        <f t="shared" si="64"/>
        <v>243.23711340206188</v>
      </c>
      <c r="P405" s="54">
        <f t="shared" si="65"/>
        <v>243.23711340206188</v>
      </c>
      <c r="Q405" s="54">
        <f t="shared" si="66"/>
        <v>258.76288659793818</v>
      </c>
      <c r="R405" s="54">
        <f t="shared" si="67"/>
        <v>258.76288659793818</v>
      </c>
      <c r="S405" s="55">
        <f t="shared" si="68"/>
        <v>-15.525773195876297</v>
      </c>
      <c r="T405" s="55">
        <f t="shared" si="69"/>
        <v>-15.525773195876297</v>
      </c>
      <c r="U405" t="s">
        <v>244</v>
      </c>
      <c r="V405" t="s">
        <v>394</v>
      </c>
      <c r="W405" t="s">
        <v>231</v>
      </c>
      <c r="X405" s="38">
        <v>44380</v>
      </c>
      <c r="Y405" s="75" t="s">
        <v>494</v>
      </c>
    </row>
    <row r="406" spans="1:25" ht="15" x14ac:dyDescent="0.25">
      <c r="A406">
        <v>2.34</v>
      </c>
      <c r="B406">
        <v>1.66</v>
      </c>
      <c r="C406" s="43">
        <f t="shared" si="70"/>
        <v>2.9760065904644417E-2</v>
      </c>
      <c r="D406" s="44">
        <f>IF(OR($A406="",$B406=""),"",A406*'MPTO_working_2-way'!$G405)</f>
        <v>2.4096385542168677</v>
      </c>
      <c r="E406" s="46">
        <f>IF(OR($A406="",$B406=""),"",B406*'MPTO_working_2-way'!$G405)</f>
        <v>1.7094017094017095</v>
      </c>
      <c r="F406" s="44">
        <f>IF(OR($A406="",$B406=""),"",'MPTO_working_2-way'!D405)</f>
        <v>2.4244164274123086</v>
      </c>
      <c r="G406" s="46">
        <f>IF(OR($A406="",$B406=""),"",'MPTO_working_2-way'!E405)</f>
        <v>1.7020418894049603</v>
      </c>
      <c r="H406" s="44">
        <f>IF(OR($A406="",$B406=""),"",'OddsRatio_working_2-way'!M405)</f>
        <v>2.4248870236980302</v>
      </c>
      <c r="I406" s="44">
        <f>IF(OR($A406="",$B406=""),"",'OddsRatio_working_2-way'!N405)</f>
        <v>1.7018100265975373</v>
      </c>
      <c r="J406" s="44">
        <f>IF('Log_working_2-way'!$D405="","",A406^('Log_working_2-way'!$D405))</f>
        <v>2.4316899199135542</v>
      </c>
      <c r="K406" s="46">
        <f>IF('Log_working_2-way'!$D405="","",B406^('Log_working_2-way'!$D405))</f>
        <v>1.6984752676475883</v>
      </c>
      <c r="L406" s="53">
        <f t="shared" si="62"/>
        <v>0.41499999999999998</v>
      </c>
      <c r="M406" s="53">
        <f t="shared" si="63"/>
        <v>0.58499999999999996</v>
      </c>
      <c r="N406" s="54">
        <v>503</v>
      </c>
      <c r="O406" s="54">
        <f t="shared" si="64"/>
        <v>288.04273504273505</v>
      </c>
      <c r="P406" s="54">
        <f t="shared" si="65"/>
        <v>199.98795180722888</v>
      </c>
      <c r="Q406" s="54">
        <f t="shared" si="66"/>
        <v>303.01204819277109</v>
      </c>
      <c r="R406" s="54">
        <f t="shared" si="67"/>
        <v>214.95726495726498</v>
      </c>
      <c r="S406" s="55">
        <f t="shared" si="68"/>
        <v>-14.969313150036044</v>
      </c>
      <c r="T406" s="55">
        <f t="shared" si="69"/>
        <v>-14.969313150036101</v>
      </c>
      <c r="U406" t="s">
        <v>78</v>
      </c>
      <c r="V406" t="s">
        <v>69</v>
      </c>
      <c r="W406" t="s">
        <v>443</v>
      </c>
      <c r="X406" s="38">
        <v>44380</v>
      </c>
      <c r="Y406" s="75" t="s">
        <v>485</v>
      </c>
    </row>
    <row r="407" spans="1:25" ht="15" x14ac:dyDescent="0.25">
      <c r="A407">
        <v>1.75</v>
      </c>
      <c r="B407">
        <v>2.1800000000000002</v>
      </c>
      <c r="C407" s="43">
        <f t="shared" si="70"/>
        <v>3.0144167758846541E-2</v>
      </c>
      <c r="D407" s="44">
        <f>IF(OR($A407="",$B407=""),"",A407*'MPTO_working_2-way'!$G406)</f>
        <v>1.8027522935779814</v>
      </c>
      <c r="E407" s="46">
        <f>IF(OR($A407="",$B407=""),"",B407*'MPTO_working_2-way'!$G406)</f>
        <v>2.2457142857142856</v>
      </c>
      <c r="F407" s="44">
        <f>IF(OR($A407="",$B407=""),"",'MPTO_working_2-way'!D406)</f>
        <v>1.797408716136631</v>
      </c>
      <c r="G407" s="46">
        <f>IF(OR($A407="",$B407=""),"",'MPTO_working_2-way'!E406)</f>
        <v>2.2540620384047267</v>
      </c>
      <c r="H407" s="44">
        <f>IF(OR($A407="",$B407=""),"",'OddsRatio_working_2-way'!M406)</f>
        <v>1.797241005179101</v>
      </c>
      <c r="I407" s="44">
        <f>IF(OR($A407="",$B407=""),"",'OddsRatio_working_2-way'!N406)</f>
        <v>2.2543258481484516</v>
      </c>
      <c r="J407" s="44">
        <f>IF('Log_working_2-way'!$D406="","",A407^('Log_working_2-way'!$D406))</f>
        <v>1.7948212842092994</v>
      </c>
      <c r="K407" s="46">
        <f>IF('Log_working_2-way'!$D406="","",B407^('Log_working_2-way'!$D406))</f>
        <v>2.2581444657647705</v>
      </c>
      <c r="L407" s="53">
        <f t="shared" si="62"/>
        <v>0.55470737913486012</v>
      </c>
      <c r="M407" s="53">
        <f t="shared" si="63"/>
        <v>0.44529262086513999</v>
      </c>
      <c r="N407" s="54">
        <v>504</v>
      </c>
      <c r="O407" s="54">
        <f t="shared" si="64"/>
        <v>216</v>
      </c>
      <c r="P407" s="54">
        <f t="shared" si="65"/>
        <v>272.8073394495413</v>
      </c>
      <c r="Q407" s="54">
        <f t="shared" si="66"/>
        <v>231.1926605504587</v>
      </c>
      <c r="R407" s="54">
        <f t="shared" si="67"/>
        <v>288</v>
      </c>
      <c r="S407" s="55">
        <f t="shared" si="68"/>
        <v>-15.192660550458697</v>
      </c>
      <c r="T407" s="55">
        <f t="shared" si="69"/>
        <v>-15.192660550458697</v>
      </c>
      <c r="U407" t="s">
        <v>75</v>
      </c>
      <c r="V407" t="s">
        <v>41</v>
      </c>
      <c r="W407" t="s">
        <v>443</v>
      </c>
      <c r="X407" s="38">
        <v>44380</v>
      </c>
      <c r="Y407" s="75" t="s">
        <v>484</v>
      </c>
    </row>
    <row r="408" spans="1:25" ht="15" x14ac:dyDescent="0.25">
      <c r="A408">
        <v>1.77</v>
      </c>
      <c r="B408">
        <v>2.15</v>
      </c>
      <c r="C408" s="43">
        <f t="shared" si="70"/>
        <v>3.0088030482196881E-2</v>
      </c>
      <c r="D408" s="44">
        <f>IF(OR($A408="",$B408=""),"",A408*'MPTO_working_2-way'!$G407)</f>
        <v>1.8232558139534885</v>
      </c>
      <c r="E408" s="46">
        <f>IF(OR($A408="",$B408=""),"",B408*'MPTO_working_2-way'!$G407)</f>
        <v>2.2146892655367232</v>
      </c>
      <c r="F408" s="44">
        <f>IF(OR($A408="",$B408=""),"",'MPTO_working_2-way'!D407)</f>
        <v>1.8184207382630511</v>
      </c>
      <c r="G408" s="46">
        <f>IF(OR($A408="",$B408=""),"",'MPTO_working_2-way'!E407)</f>
        <v>2.2218654211064077</v>
      </c>
      <c r="H408" s="44">
        <f>IF(OR($A408="",$B408=""),"",'OddsRatio_working_2-way'!M407)</f>
        <v>1.8182696483380676</v>
      </c>
      <c r="I408" s="44">
        <f>IF(OR($A408="",$B408=""),"",'OddsRatio_working_2-way'!N407)</f>
        <v>2.2220910332321786</v>
      </c>
      <c r="J408" s="44">
        <f>IF('Log_working_2-way'!$D407="","",A408^('Log_working_2-way'!$D407))</f>
        <v>1.8160802382138392</v>
      </c>
      <c r="K408" s="46">
        <f>IF('Log_working_2-way'!$D407="","",B408^('Log_working_2-way'!$D407))</f>
        <v>2.2253697040730782</v>
      </c>
      <c r="L408" s="53">
        <f t="shared" si="62"/>
        <v>0.54846938775510201</v>
      </c>
      <c r="M408" s="53">
        <f t="shared" si="63"/>
        <v>0.45153061224489793</v>
      </c>
      <c r="N408" s="54">
        <v>505</v>
      </c>
      <c r="O408" s="54">
        <f t="shared" si="64"/>
        <v>219.68926553672318</v>
      </c>
      <c r="P408" s="54">
        <f t="shared" si="65"/>
        <v>270.11627906976742</v>
      </c>
      <c r="Q408" s="54">
        <f t="shared" si="66"/>
        <v>234.88372093023256</v>
      </c>
      <c r="R408" s="54">
        <f t="shared" si="67"/>
        <v>285.31073446327684</v>
      </c>
      <c r="S408" s="55">
        <f t="shared" si="68"/>
        <v>-15.194455393509372</v>
      </c>
      <c r="T408" s="55">
        <f t="shared" si="69"/>
        <v>-15.194455393509429</v>
      </c>
      <c r="U408" t="s">
        <v>68</v>
      </c>
      <c r="V408" t="s">
        <v>137</v>
      </c>
      <c r="W408" t="s">
        <v>443</v>
      </c>
      <c r="X408" s="38">
        <v>44380</v>
      </c>
      <c r="Y408" s="75" t="s">
        <v>493</v>
      </c>
    </row>
    <row r="409" spans="1:25" ht="15" x14ac:dyDescent="0.25">
      <c r="A409">
        <v>1.92</v>
      </c>
      <c r="B409">
        <v>1.99</v>
      </c>
      <c r="C409" s="43">
        <f t="shared" si="70"/>
        <v>2.3345896147403788E-2</v>
      </c>
      <c r="D409" s="44">
        <f>IF(OR($A409="",$B409=""),"",A409*'MPTO_working_2-way'!$G408)</f>
        <v>1.9648241206030153</v>
      </c>
      <c r="E409" s="46">
        <f>IF(OR($A409="",$B409=""),"",B409*'MPTO_working_2-way'!$G408)</f>
        <v>2.0364583333333335</v>
      </c>
      <c r="F409" s="44">
        <f>IF(OR($A409="",$B409=""),"",'MPTO_working_2-way'!D408)</f>
        <v>1.9640176827387685</v>
      </c>
      <c r="G409" s="46">
        <f>IF(OR($A409="",$B409=""),"",'MPTO_working_2-way'!E408)</f>
        <v>2.0373253705876082</v>
      </c>
      <c r="H409" s="44">
        <f>IF(OR($A409="",$B409=""),"",'OddsRatio_working_2-way'!M408)</f>
        <v>1.9639984073082948</v>
      </c>
      <c r="I409" s="44">
        <f>IF(OR($A409="",$B409=""),"",'OddsRatio_working_2-way'!N408)</f>
        <v>2.0373461122121879</v>
      </c>
      <c r="J409" s="44">
        <f>IF('Log_working_2-way'!$D408="","",A409^('Log_working_2-way'!$D408))</f>
        <v>1.9636346459170313</v>
      </c>
      <c r="K409" s="46">
        <f>IF('Log_working_2-way'!$D408="","",B409^('Log_working_2-way'!$D408))</f>
        <v>2.0377376988644484</v>
      </c>
      <c r="L409" s="53">
        <f t="shared" si="62"/>
        <v>0.50895140664961636</v>
      </c>
      <c r="M409" s="53">
        <f t="shared" si="63"/>
        <v>0.49104859335038359</v>
      </c>
      <c r="N409" s="54">
        <v>506</v>
      </c>
      <c r="O409" s="54">
        <f t="shared" si="64"/>
        <v>242.45833333333334</v>
      </c>
      <c r="P409" s="54">
        <f t="shared" si="65"/>
        <v>251.72864321608034</v>
      </c>
      <c r="Q409" s="54">
        <f t="shared" si="66"/>
        <v>254.27135678391957</v>
      </c>
      <c r="R409" s="54">
        <f t="shared" si="67"/>
        <v>263.54166666666669</v>
      </c>
      <c r="S409" s="55">
        <f t="shared" si="68"/>
        <v>-11.813023450586229</v>
      </c>
      <c r="T409" s="55">
        <f t="shared" si="69"/>
        <v>-11.813023450586343</v>
      </c>
      <c r="U409" t="s">
        <v>133</v>
      </c>
      <c r="V409" t="s">
        <v>34</v>
      </c>
      <c r="W409" t="s">
        <v>443</v>
      </c>
      <c r="X409" s="38">
        <v>44380</v>
      </c>
      <c r="Y409" s="75" t="s">
        <v>486</v>
      </c>
    </row>
    <row r="410" spans="1:25" ht="15" x14ac:dyDescent="0.25">
      <c r="A410">
        <v>1.61</v>
      </c>
      <c r="B410">
        <v>2.2999999999999998</v>
      </c>
      <c r="C410" s="43">
        <f t="shared" si="70"/>
        <v>5.5900621118012417E-2</v>
      </c>
      <c r="D410" s="44">
        <f>IF(OR($A410="",$B410=""),"",A410*'MPTO_working_2-way'!$G409)</f>
        <v>1.7000000000000002</v>
      </c>
      <c r="E410" s="46">
        <f>IF(OR($A410="",$B410=""),"",B410*'MPTO_working_2-way'!$G409)</f>
        <v>2.4285714285714284</v>
      </c>
      <c r="F410" s="44">
        <f>IF(OR($A410="",$B410=""),"",'MPTO_working_2-way'!D409)</f>
        <v>1.6858638743455499</v>
      </c>
      <c r="G410" s="46">
        <f>IF(OR($A410="",$B410=""),"",'MPTO_working_2-way'!E409)</f>
        <v>2.4580152671755724</v>
      </c>
      <c r="H410" s="44">
        <f>IF(OR($A410="",$B410=""),"",'OddsRatio_working_2-way'!M409)</f>
        <v>1.6850042111044057</v>
      </c>
      <c r="I410" s="44">
        <f>IF(OR($A410="",$B410=""),"",'OddsRatio_working_2-way'!N409)</f>
        <v>2.4598450400585694</v>
      </c>
      <c r="J410" s="44">
        <f>IF('Log_working_2-way'!$D409="","",A410^('Log_working_2-way'!$D409))</f>
        <v>1.6784947360622773</v>
      </c>
      <c r="K410" s="46">
        <f>IF('Log_working_2-way'!$D409="","",B410^('Log_working_2-way'!$D409))</f>
        <v>2.4738507859319783</v>
      </c>
      <c r="L410" s="53">
        <f t="shared" si="62"/>
        <v>0.58823529411764697</v>
      </c>
      <c r="M410" s="53">
        <f t="shared" si="63"/>
        <v>0.41176470588235298</v>
      </c>
      <c r="N410" s="54">
        <v>507</v>
      </c>
      <c r="O410" s="54">
        <f t="shared" si="64"/>
        <v>192.09316770186339</v>
      </c>
      <c r="P410" s="54">
        <f t="shared" si="65"/>
        <v>286.56521739130432</v>
      </c>
      <c r="Q410" s="54">
        <f t="shared" si="66"/>
        <v>220.43478260869568</v>
      </c>
      <c r="R410" s="54">
        <f t="shared" si="67"/>
        <v>314.90683229813664</v>
      </c>
      <c r="S410" s="55">
        <f t="shared" si="68"/>
        <v>-28.341614906832291</v>
      </c>
      <c r="T410" s="55">
        <f t="shared" si="69"/>
        <v>-28.341614906832319</v>
      </c>
      <c r="U410" t="s">
        <v>89</v>
      </c>
      <c r="V410" t="s">
        <v>346</v>
      </c>
      <c r="W410" t="s">
        <v>447</v>
      </c>
      <c r="X410" s="38">
        <v>44380</v>
      </c>
      <c r="Y410" s="76" t="s">
        <v>487</v>
      </c>
    </row>
    <row r="411" spans="1:25" ht="15" x14ac:dyDescent="0.25">
      <c r="A411">
        <v>2.2599999999999998</v>
      </c>
      <c r="B411">
        <v>1.64</v>
      </c>
      <c r="C411" s="43">
        <f t="shared" si="70"/>
        <v>5.2233973667170197E-2</v>
      </c>
      <c r="D411" s="44">
        <f>IF(OR($A411="",$B411=""),"",A411*'MPTO_working_2-way'!$G410)</f>
        <v>2.3780487804878043</v>
      </c>
      <c r="E411" s="46">
        <f>IF(OR($A411="",$B411=""),"",B411*'MPTO_working_2-way'!$G410)</f>
        <v>1.7256637168141591</v>
      </c>
      <c r="F411" s="44">
        <f>IF(OR($A411="",$B411=""),"",'MPTO_working_2-way'!D410)</f>
        <v>2.4017625712804556</v>
      </c>
      <c r="G411" s="46">
        <f>IF(OR($A411="",$B411=""),"",'MPTO_working_2-way'!E410)</f>
        <v>1.7133875739644968</v>
      </c>
      <c r="H411" s="44">
        <f>IF(OR($A411="",$B411=""),"",'OddsRatio_working_2-way'!M410)</f>
        <v>2.4031215200402278</v>
      </c>
      <c r="I411" s="44">
        <f>IF(OR($A411="",$B411=""),"",'OddsRatio_working_2-way'!N410)</f>
        <v>1.7126966450997982</v>
      </c>
      <c r="J411" s="44">
        <f>IF('Log_working_2-way'!$D410="","",A411^('Log_working_2-way'!$D410))</f>
        <v>2.41431475154904</v>
      </c>
      <c r="K411" s="46">
        <f>IF('Log_working_2-way'!$D410="","",B411^('Log_working_2-way'!$D410))</f>
        <v>1.7070561902169741</v>
      </c>
      <c r="L411" s="53">
        <f t="shared" si="62"/>
        <v>0.42051282051282063</v>
      </c>
      <c r="M411" s="53">
        <f t="shared" si="63"/>
        <v>0.57948717948717954</v>
      </c>
      <c r="N411" s="54">
        <v>508</v>
      </c>
      <c r="O411" s="54">
        <f t="shared" si="64"/>
        <v>283.22123893805309</v>
      </c>
      <c r="P411" s="54">
        <f t="shared" si="65"/>
        <v>198.2439024390244</v>
      </c>
      <c r="Q411" s="54">
        <f t="shared" si="66"/>
        <v>309.7560975609756</v>
      </c>
      <c r="R411" s="54">
        <f t="shared" si="67"/>
        <v>224.77876106194691</v>
      </c>
      <c r="S411" s="55">
        <f t="shared" si="68"/>
        <v>-26.534858622922513</v>
      </c>
      <c r="T411" s="55">
        <f t="shared" si="69"/>
        <v>-26.534858622922513</v>
      </c>
      <c r="U411" t="s">
        <v>411</v>
      </c>
      <c r="V411" t="s">
        <v>344</v>
      </c>
      <c r="W411" t="s">
        <v>447</v>
      </c>
      <c r="X411" s="38">
        <v>44380</v>
      </c>
      <c r="Y411" s="75" t="s">
        <v>479</v>
      </c>
    </row>
    <row r="412" spans="1:25" ht="15" x14ac:dyDescent="0.25">
      <c r="A412">
        <v>2.21</v>
      </c>
      <c r="B412">
        <v>1.67</v>
      </c>
      <c r="C412" s="43">
        <f t="shared" si="70"/>
        <v>5.1291082992386272E-2</v>
      </c>
      <c r="D412" s="44">
        <f>IF(OR($A412="",$B412=""),"",A412*'MPTO_working_2-way'!$G411)</f>
        <v>2.3233532934131738</v>
      </c>
      <c r="E412" s="46">
        <f>IF(OR($A412="",$B412=""),"",B412*'MPTO_working_2-way'!$G411)</f>
        <v>1.755656108597285</v>
      </c>
      <c r="F412" s="44">
        <f>IF(OR($A412="",$B412=""),"",'MPTO_working_2-way'!D411)</f>
        <v>2.3427809693084076</v>
      </c>
      <c r="G412" s="46">
        <f>IF(OR($A412="",$B412=""),"",'MPTO_working_2-way'!E411)</f>
        <v>1.7447230954688349</v>
      </c>
      <c r="H412" s="44">
        <f>IF(OR($A412="",$B412=""),"",'OddsRatio_working_2-way'!M411)</f>
        <v>2.343863887919357</v>
      </c>
      <c r="I412" s="44">
        <f>IF(OR($A412="",$B412=""),"",'OddsRatio_working_2-way'!N411)</f>
        <v>1.7441229792611315</v>
      </c>
      <c r="J412" s="44">
        <f>IF('Log_working_2-way'!$D411="","",A412^('Log_working_2-way'!$D411))</f>
        <v>2.3529937508783978</v>
      </c>
      <c r="K412" s="46">
        <f>IF('Log_working_2-way'!$D411="","",B412^('Log_working_2-way'!$D411))</f>
        <v>1.7391017137730014</v>
      </c>
      <c r="L412" s="53">
        <f t="shared" si="62"/>
        <v>0.43041237113402059</v>
      </c>
      <c r="M412" s="53">
        <f t="shared" si="63"/>
        <v>0.56958762886597936</v>
      </c>
      <c r="N412" s="54">
        <v>509</v>
      </c>
      <c r="O412" s="54">
        <f t="shared" si="64"/>
        <v>278.68325791855199</v>
      </c>
      <c r="P412" s="54">
        <f t="shared" si="65"/>
        <v>204.20958083832335</v>
      </c>
      <c r="Q412" s="54">
        <f t="shared" si="66"/>
        <v>304.79041916167665</v>
      </c>
      <c r="R412" s="54">
        <f t="shared" si="67"/>
        <v>230.31674208144796</v>
      </c>
      <c r="S412" s="55">
        <f t="shared" si="68"/>
        <v>-26.107161243124665</v>
      </c>
      <c r="T412" s="55">
        <f t="shared" si="69"/>
        <v>-26.107161243124608</v>
      </c>
      <c r="U412" t="s">
        <v>90</v>
      </c>
      <c r="V412" t="s">
        <v>88</v>
      </c>
      <c r="W412" t="s">
        <v>447</v>
      </c>
      <c r="X412" s="38">
        <v>44380</v>
      </c>
      <c r="Y412" s="75" t="s">
        <v>481</v>
      </c>
    </row>
    <row r="413" spans="1:25" ht="15" x14ac:dyDescent="0.25">
      <c r="A413">
        <v>1.71</v>
      </c>
      <c r="B413">
        <v>2.25</v>
      </c>
      <c r="C413" s="43">
        <f t="shared" si="70"/>
        <v>2.9239766081871288E-2</v>
      </c>
      <c r="D413" s="44">
        <f>IF(OR($A413="",$B413=""),"",A413*'MPTO_working_2-way'!$G412)</f>
        <v>1.7599999999999998</v>
      </c>
      <c r="E413" s="46">
        <f>IF(OR($A413="",$B413=""),"",B413*'MPTO_working_2-way'!$G412)</f>
        <v>2.3157894736842106</v>
      </c>
      <c r="F413" s="44">
        <f>IF(OR($A413="",$B413=""),"",'MPTO_working_2-way'!D412)</f>
        <v>1.7538461538461536</v>
      </c>
      <c r="G413" s="46">
        <f>IF(OR($A413="",$B413=""),"",'MPTO_working_2-way'!E412)</f>
        <v>2.3265306122448979</v>
      </c>
      <c r="H413" s="44">
        <f>IF(OR($A413="",$B413=""),"",'OddsRatio_working_2-way'!M412)</f>
        <v>1.753657747256671</v>
      </c>
      <c r="I413" s="44">
        <f>IF(OR($A413="",$B413=""),"",'OddsRatio_working_2-way'!N412)</f>
        <v>2.3268622310856886</v>
      </c>
      <c r="J413" s="44">
        <f>IF('Log_working_2-way'!$D412="","",A413^('Log_working_2-way'!$D412))</f>
        <v>1.7508722508087184</v>
      </c>
      <c r="K413" s="46">
        <f>IF('Log_working_2-way'!$D412="","",B413^('Log_working_2-way'!$D412))</f>
        <v>2.331784466562643</v>
      </c>
      <c r="L413" s="53">
        <f t="shared" si="62"/>
        <v>0.56818181818181823</v>
      </c>
      <c r="M413" s="53">
        <f t="shared" si="63"/>
        <v>0.43181818181818182</v>
      </c>
      <c r="N413" s="54">
        <v>510</v>
      </c>
      <c r="O413" s="54">
        <f t="shared" si="64"/>
        <v>211.75438596491227</v>
      </c>
      <c r="P413" s="54">
        <f t="shared" si="65"/>
        <v>283.33333333333331</v>
      </c>
      <c r="Q413" s="54">
        <f t="shared" si="66"/>
        <v>226.66666666666666</v>
      </c>
      <c r="R413" s="54">
        <f t="shared" si="67"/>
        <v>298.24561403508773</v>
      </c>
      <c r="S413" s="55">
        <f t="shared" si="68"/>
        <v>-14.912280701754383</v>
      </c>
      <c r="T413" s="55">
        <f t="shared" si="69"/>
        <v>-14.912280701754412</v>
      </c>
      <c r="U413" t="s">
        <v>102</v>
      </c>
      <c r="V413" t="s">
        <v>96</v>
      </c>
      <c r="W413" t="s">
        <v>441</v>
      </c>
      <c r="X413" s="38">
        <v>44380</v>
      </c>
      <c r="Y413" s="75" t="s">
        <v>479</v>
      </c>
    </row>
    <row r="414" spans="1:25" ht="15" x14ac:dyDescent="0.25">
      <c r="A414">
        <v>2.13</v>
      </c>
      <c r="B414">
        <v>1.79</v>
      </c>
      <c r="C414" s="43">
        <f t="shared" si="70"/>
        <v>2.8142785952212312E-2</v>
      </c>
      <c r="D414" s="44">
        <f>IF(OR($A414="",$B414=""),"",A414*'MPTO_working_2-way'!$G413)</f>
        <v>2.1899441340782122</v>
      </c>
      <c r="E414" s="46">
        <f>IF(OR($A414="",$B414=""),"",B414*'MPTO_working_2-way'!$G413)</f>
        <v>1.84037558685446</v>
      </c>
      <c r="F414" s="44">
        <f>IF(OR($A414="",$B414=""),"",'MPTO_working_2-way'!D413)</f>
        <v>2.1958130561234772</v>
      </c>
      <c r="G414" s="46">
        <f>IF(OR($A414="",$B414=""),"",'MPTO_working_2-way'!E413)</f>
        <v>1.8362511137332338</v>
      </c>
      <c r="H414" s="44">
        <f>IF(OR($A414="",$B414=""),"",'OddsRatio_working_2-way'!M413)</f>
        <v>2.1959848438987186</v>
      </c>
      <c r="I414" s="44">
        <f>IF(OR($A414="",$B414=""),"",'OddsRatio_working_2-way'!N413)</f>
        <v>1.8361309970619364</v>
      </c>
      <c r="J414" s="44">
        <f>IF('Log_working_2-way'!$D413="","",A414^('Log_working_2-way'!$D413))</f>
        <v>2.1986586658056355</v>
      </c>
      <c r="K414" s="46">
        <f>IF('Log_working_2-way'!$D413="","",B414^('Log_working_2-way'!$D413))</f>
        <v>1.8342658577685029</v>
      </c>
      <c r="L414" s="53">
        <f t="shared" si="62"/>
        <v>0.45663265306122452</v>
      </c>
      <c r="M414" s="53">
        <f t="shared" si="63"/>
        <v>0.54336734693877553</v>
      </c>
      <c r="N414" s="54">
        <v>511</v>
      </c>
      <c r="O414" s="54">
        <f t="shared" si="64"/>
        <v>271.09389671361492</v>
      </c>
      <c r="P414" s="54">
        <f t="shared" si="65"/>
        <v>225.5251396648045</v>
      </c>
      <c r="Q414" s="54">
        <f t="shared" si="66"/>
        <v>285.4748603351955</v>
      </c>
      <c r="R414" s="54">
        <f t="shared" si="67"/>
        <v>239.90610328638499</v>
      </c>
      <c r="S414" s="55">
        <f t="shared" si="68"/>
        <v>-14.380963621580577</v>
      </c>
      <c r="T414" s="55">
        <f t="shared" si="69"/>
        <v>-14.380963621580491</v>
      </c>
      <c r="U414" t="s">
        <v>414</v>
      </c>
      <c r="V414" t="s">
        <v>104</v>
      </c>
      <c r="W414" t="s">
        <v>441</v>
      </c>
      <c r="X414" s="38">
        <v>44380</v>
      </c>
      <c r="Y414" s="75" t="s">
        <v>499</v>
      </c>
    </row>
    <row r="415" spans="1:25" ht="15" x14ac:dyDescent="0.25">
      <c r="A415">
        <v>2.11</v>
      </c>
      <c r="B415">
        <v>1.8</v>
      </c>
      <c r="C415" s="43">
        <f t="shared" si="70"/>
        <v>2.9489204844655115E-2</v>
      </c>
      <c r="D415" s="44">
        <f>IF(OR($A415="",$B415=""),"",A415*'MPTO_working_2-way'!$G414)</f>
        <v>2.1722222222222221</v>
      </c>
      <c r="E415" s="46">
        <f>IF(OR($A415="",$B415=""),"",B415*'MPTO_working_2-way'!$G414)</f>
        <v>1.8530805687203793</v>
      </c>
      <c r="F415" s="44">
        <f>IF(OR($A415="",$B415=""),"",'MPTO_working_2-way'!D414)</f>
        <v>2.1777522935779814</v>
      </c>
      <c r="G415" s="46">
        <f>IF(OR($A415="",$B415=""),"",'MPTO_working_2-way'!E414)</f>
        <v>1.8490749756572542</v>
      </c>
      <c r="H415" s="44">
        <f>IF(OR($A415="",$B415=""),"",'OddsRatio_working_2-way'!M414)</f>
        <v>2.1779218989389744</v>
      </c>
      <c r="I415" s="44">
        <f>IF(OR($A415="",$B415=""),"",'OddsRatio_working_2-way'!N414)</f>
        <v>1.8489527199560174</v>
      </c>
      <c r="J415" s="44">
        <f>IF('Log_working_2-way'!$D414="","",A415^('Log_working_2-way'!$D414))</f>
        <v>2.1804431814833727</v>
      </c>
      <c r="K415" s="46">
        <f>IF('Log_working_2-way'!$D414="","",B415^('Log_working_2-way'!$D414))</f>
        <v>1.847139460573918</v>
      </c>
      <c r="L415" s="53">
        <f t="shared" si="62"/>
        <v>0.46035805626598469</v>
      </c>
      <c r="M415" s="53">
        <f t="shared" si="63"/>
        <v>0.53964194373401531</v>
      </c>
      <c r="N415" s="54">
        <v>512</v>
      </c>
      <c r="O415" s="54">
        <f t="shared" si="64"/>
        <v>269.34597156398104</v>
      </c>
      <c r="P415" s="54">
        <f t="shared" si="65"/>
        <v>227.55555555555557</v>
      </c>
      <c r="Q415" s="54">
        <f t="shared" si="66"/>
        <v>284.44444444444446</v>
      </c>
      <c r="R415" s="54">
        <f t="shared" si="67"/>
        <v>242.65402843601896</v>
      </c>
      <c r="S415" s="55">
        <f t="shared" si="68"/>
        <v>-15.098472880463419</v>
      </c>
      <c r="T415" s="55">
        <f t="shared" si="69"/>
        <v>-15.09847288046339</v>
      </c>
      <c r="U415" t="s">
        <v>94</v>
      </c>
      <c r="V415" t="s">
        <v>103</v>
      </c>
      <c r="W415" t="s">
        <v>441</v>
      </c>
      <c r="X415" s="38">
        <v>44380</v>
      </c>
      <c r="Y415" s="75" t="s">
        <v>511</v>
      </c>
    </row>
    <row r="416" spans="1:25" ht="15" x14ac:dyDescent="0.25">
      <c r="A416">
        <v>1.99</v>
      </c>
      <c r="B416">
        <v>1.92</v>
      </c>
      <c r="C416" s="43">
        <f t="shared" si="70"/>
        <v>2.3345896147403788E-2</v>
      </c>
      <c r="D416" s="44">
        <f>IF(OR($A416="",$B416=""),"",A416*'MPTO_working_2-way'!$G415)</f>
        <v>2.0364583333333335</v>
      </c>
      <c r="E416" s="46">
        <f>IF(OR($A416="",$B416=""),"",B416*'MPTO_working_2-way'!$G415)</f>
        <v>1.9648241206030153</v>
      </c>
      <c r="F416" s="44">
        <f>IF(OR($A416="",$B416=""),"",'MPTO_working_2-way'!D415)</f>
        <v>2.0373253705876082</v>
      </c>
      <c r="G416" s="46">
        <f>IF(OR($A416="",$B416=""),"",'MPTO_working_2-way'!E415)</f>
        <v>1.9640176827387685</v>
      </c>
      <c r="H416" s="44">
        <f>IF(OR($A416="",$B416=""),"",'OddsRatio_working_2-way'!M415)</f>
        <v>2.0373461122121879</v>
      </c>
      <c r="I416" s="44">
        <f>IF(OR($A416="",$B416=""),"",'OddsRatio_working_2-way'!N415)</f>
        <v>1.9639984073082948</v>
      </c>
      <c r="J416" s="44">
        <f>IF('Log_working_2-way'!$D415="","",A416^('Log_working_2-way'!$D415))</f>
        <v>2.0377376988644484</v>
      </c>
      <c r="K416" s="46">
        <f>IF('Log_working_2-way'!$D415="","",B416^('Log_working_2-way'!$D415))</f>
        <v>1.9636346459170313</v>
      </c>
      <c r="L416" s="53">
        <f t="shared" si="62"/>
        <v>0.49104859335038359</v>
      </c>
      <c r="M416" s="53">
        <f t="shared" si="63"/>
        <v>0.50895140664961636</v>
      </c>
      <c r="N416" s="54">
        <v>513</v>
      </c>
      <c r="O416" s="54">
        <f t="shared" si="64"/>
        <v>255.2110552763819</v>
      </c>
      <c r="P416" s="54">
        <f t="shared" si="65"/>
        <v>245.81249999999997</v>
      </c>
      <c r="Q416" s="54">
        <f t="shared" si="66"/>
        <v>267.1875</v>
      </c>
      <c r="R416" s="54">
        <f t="shared" si="67"/>
        <v>257.78894472361804</v>
      </c>
      <c r="S416" s="55">
        <f t="shared" si="68"/>
        <v>-11.976444723618101</v>
      </c>
      <c r="T416" s="55">
        <f t="shared" si="69"/>
        <v>-11.976444723618073</v>
      </c>
      <c r="U416" t="s">
        <v>142</v>
      </c>
      <c r="V416" t="s">
        <v>52</v>
      </c>
      <c r="W416" t="s">
        <v>441</v>
      </c>
      <c r="X416" s="38">
        <v>44380</v>
      </c>
      <c r="Y416" s="75" t="s">
        <v>493</v>
      </c>
    </row>
    <row r="417" spans="1:25" ht="15" x14ac:dyDescent="0.25">
      <c r="A417">
        <v>2.0499999999999998</v>
      </c>
      <c r="B417">
        <v>1.86</v>
      </c>
      <c r="C417" s="43">
        <f t="shared" si="70"/>
        <v>2.5439286650930981E-2</v>
      </c>
      <c r="D417" s="44">
        <f>IF(OR($A417="",$B417=""),"",A417*'MPTO_working_2-way'!$G416)</f>
        <v>2.1021505376344085</v>
      </c>
      <c r="E417" s="46">
        <f>IF(OR($A417="",$B417=""),"",B417*'MPTO_working_2-way'!$G416)</f>
        <v>1.9073170731707316</v>
      </c>
      <c r="F417" s="44">
        <f>IF(OR($A417="",$B417=""),"",'MPTO_working_2-way'!D416)</f>
        <v>2.1048854540436102</v>
      </c>
      <c r="G417" s="46">
        <f>IF(OR($A417="",$B417=""),"",'MPTO_working_2-way'!E416)</f>
        <v>1.905071196602548</v>
      </c>
      <c r="H417" s="44">
        <f>IF(OR($A417="",$B417=""),"",'OddsRatio_working_2-way'!M416)</f>
        <v>2.1049571179725204</v>
      </c>
      <c r="I417" s="44">
        <f>IF(OR($A417="",$B417=""),"",'OddsRatio_working_2-way'!N416)</f>
        <v>1.9050124966251125</v>
      </c>
      <c r="J417" s="44">
        <f>IF('Log_working_2-way'!$D416="","",A417^('Log_working_2-way'!$D416))</f>
        <v>2.1061965618695773</v>
      </c>
      <c r="K417" s="46">
        <f>IF('Log_working_2-way'!$D416="","",B417^('Log_working_2-way'!$D416))</f>
        <v>1.9039984704977753</v>
      </c>
      <c r="L417" s="53">
        <f t="shared" si="62"/>
        <v>0.47570332480818417</v>
      </c>
      <c r="M417" s="53">
        <f t="shared" si="63"/>
        <v>0.52429667519181589</v>
      </c>
      <c r="N417" s="54">
        <v>514</v>
      </c>
      <c r="O417" s="54">
        <f t="shared" si="64"/>
        <v>263.26829268292676</v>
      </c>
      <c r="P417" s="54">
        <f t="shared" si="65"/>
        <v>237.65591397849465</v>
      </c>
      <c r="Q417" s="54">
        <f t="shared" si="66"/>
        <v>276.34408602150535</v>
      </c>
      <c r="R417" s="54">
        <f t="shared" si="67"/>
        <v>250.73170731707319</v>
      </c>
      <c r="S417" s="55">
        <f t="shared" si="68"/>
        <v>-13.075793338578592</v>
      </c>
      <c r="T417" s="55">
        <f t="shared" si="69"/>
        <v>-13.075793338578535</v>
      </c>
      <c r="U417" t="s">
        <v>99</v>
      </c>
      <c r="V417" t="s">
        <v>95</v>
      </c>
      <c r="W417" t="s">
        <v>441</v>
      </c>
      <c r="X417" s="38">
        <v>44380</v>
      </c>
      <c r="Y417" s="75" t="s">
        <v>481</v>
      </c>
    </row>
    <row r="418" spans="1:25" s="50" customFormat="1" ht="15" x14ac:dyDescent="0.25">
      <c r="A418">
        <v>1.64</v>
      </c>
      <c r="B418">
        <v>2.38</v>
      </c>
      <c r="C418" s="43">
        <f t="shared" si="70"/>
        <v>2.9924164787866303E-2</v>
      </c>
      <c r="D418" s="44">
        <f>IF(OR($A418="",$B418=""),"",A418*'MPTO_working_2-way'!$G417)</f>
        <v>1.6890756302521006</v>
      </c>
      <c r="E418" s="46">
        <f>IF(OR($A418="",$B418=""),"",B418*'MPTO_working_2-way'!$G417)</f>
        <v>2.4512195121951219</v>
      </c>
      <c r="F418" s="44">
        <f>IF(OR($A418="",$B418=""),"",'MPTO_working_2-way'!D417)</f>
        <v>1.6812543073742245</v>
      </c>
      <c r="G418" s="46">
        <f>IF(OR($A418="",$B418=""),"",'MPTO_working_2-way'!E417)</f>
        <v>2.4678806272129488</v>
      </c>
      <c r="H418" s="44">
        <f>IF(OR($A418="",$B418=""),"",'OddsRatio_working_2-way'!M417)</f>
        <v>1.6810052246069986</v>
      </c>
      <c r="I418" s="44">
        <f>IF(OR($A418="",$B418=""),"",'OddsRatio_working_2-way'!N417)</f>
        <v>2.468417515558841</v>
      </c>
      <c r="J418" s="44">
        <f>IF('Log_working_2-way'!$D417="","",A418^('Log_working_2-way'!$D417))</f>
        <v>1.6774595064065265</v>
      </c>
      <c r="K418" s="46">
        <f>IF('Log_working_2-way'!$D417="","",B418^('Log_working_2-way'!$D417))</f>
        <v>2.4761029855560022</v>
      </c>
      <c r="L418" s="53">
        <f t="shared" ref="L418:L455" si="71">(1/D418)</f>
        <v>0.59203980099502496</v>
      </c>
      <c r="M418" s="53">
        <f t="shared" ref="M418:M455" si="72">(1/E418)</f>
        <v>0.40796019900497515</v>
      </c>
      <c r="N418" s="54">
        <v>515</v>
      </c>
      <c r="O418" s="54">
        <f t="shared" ref="O418:O455" si="73">(1/A418)*((N418*A418)-N418)</f>
        <v>200.9756097560975</v>
      </c>
      <c r="P418" s="54">
        <f t="shared" ref="P418:P455" si="74">(1/B418)*((N418*B418)-N418)</f>
        <v>298.61344537815131</v>
      </c>
      <c r="Q418" s="54">
        <f t="shared" ref="Q418:Q455" si="75">(1/B418)*N418</f>
        <v>216.38655462184875</v>
      </c>
      <c r="R418" s="54">
        <f t="shared" ref="R418:R455" si="76">(1/A418)*N418</f>
        <v>314.02439024390242</v>
      </c>
      <c r="S418" s="55">
        <f t="shared" ref="S418:S455" si="77">O418-Q418</f>
        <v>-15.410944865751247</v>
      </c>
      <c r="T418" s="55">
        <f t="shared" ref="T418:T455" si="78">P418-R418</f>
        <v>-15.410944865751105</v>
      </c>
      <c r="U418" t="s">
        <v>97</v>
      </c>
      <c r="V418" t="s">
        <v>100</v>
      </c>
      <c r="W418" t="s">
        <v>441</v>
      </c>
      <c r="X418" s="38">
        <v>44380</v>
      </c>
      <c r="Y418" s="75" t="s">
        <v>494</v>
      </c>
    </row>
    <row r="419" spans="1:25" ht="15" x14ac:dyDescent="0.25">
      <c r="A419">
        <v>2.0499999999999998</v>
      </c>
      <c r="B419">
        <v>1.75</v>
      </c>
      <c r="C419" s="43">
        <f t="shared" si="70"/>
        <v>5.9233449477351874E-2</v>
      </c>
      <c r="D419" s="44">
        <f>IF(OR($A419="",$B419=""),"",A419*'MPTO_working_2-way'!$G418)</f>
        <v>2.1714285714285713</v>
      </c>
      <c r="E419" s="46">
        <f>IF(OR($A419="",$B419=""),"",B419*'MPTO_working_2-way'!$G418)</f>
        <v>1.8536585365853657</v>
      </c>
      <c r="F419" s="44">
        <f>IF(OR($A419="",$B419=""),"",'MPTO_working_2-way'!D418)</f>
        <v>2.1825095057034218</v>
      </c>
      <c r="G419" s="46">
        <f>IF(OR($A419="",$B419=""),"",'MPTO_working_2-way'!E418)</f>
        <v>1.845659163987138</v>
      </c>
      <c r="H419" s="44">
        <f>IF(OR($A419="",$B419=""),"",'OddsRatio_working_2-way'!M418)</f>
        <v>2.1832159566199234</v>
      </c>
      <c r="I419" s="44">
        <f>IF(OR($A419="",$B419=""),"",'OddsRatio_working_2-way'!N418)</f>
        <v>1.8451542547285167</v>
      </c>
      <c r="J419" s="44">
        <f>IF('Log_working_2-way'!$D418="","",A419^('Log_working_2-way'!$D418))</f>
        <v>2.1884218313504622</v>
      </c>
      <c r="K419" s="46">
        <f>IF('Log_working_2-way'!$D418="","",B419^('Log_working_2-way'!$D418))</f>
        <v>1.841452061562818</v>
      </c>
      <c r="L419" s="53">
        <f t="shared" si="71"/>
        <v>0.46052631578947373</v>
      </c>
      <c r="M419" s="53">
        <f t="shared" si="72"/>
        <v>0.53947368421052633</v>
      </c>
      <c r="N419" s="54">
        <v>516</v>
      </c>
      <c r="O419" s="54">
        <f t="shared" si="73"/>
        <v>264.29268292682929</v>
      </c>
      <c r="P419" s="54">
        <f t="shared" si="74"/>
        <v>221.14285714285714</v>
      </c>
      <c r="Q419" s="54">
        <f t="shared" si="75"/>
        <v>294.85714285714283</v>
      </c>
      <c r="R419" s="54">
        <f t="shared" si="76"/>
        <v>251.70731707317074</v>
      </c>
      <c r="S419" s="55">
        <f t="shared" si="77"/>
        <v>-30.564459930313546</v>
      </c>
      <c r="T419" s="55">
        <f t="shared" si="78"/>
        <v>-30.564459930313603</v>
      </c>
      <c r="U419" t="s">
        <v>349</v>
      </c>
      <c r="V419" t="s">
        <v>418</v>
      </c>
      <c r="W419" t="s">
        <v>434</v>
      </c>
      <c r="X419" s="38">
        <v>44380</v>
      </c>
      <c r="Y419" s="75" t="s">
        <v>482</v>
      </c>
    </row>
    <row r="420" spans="1:25" ht="15" x14ac:dyDescent="0.25">
      <c r="A420">
        <v>2</v>
      </c>
      <c r="B420">
        <v>1.8</v>
      </c>
      <c r="C420" s="43">
        <f t="shared" si="70"/>
        <v>5.555555555555558E-2</v>
      </c>
      <c r="D420" s="44">
        <f>IF(OR($A420="",$B420=""),"",A420*'MPTO_working_2-way'!$G419)</f>
        <v>2.1111111111111112</v>
      </c>
      <c r="E420" s="46">
        <f>IF(OR($A420="",$B420=""),"",B420*'MPTO_working_2-way'!$G419)</f>
        <v>1.9000000000000001</v>
      </c>
      <c r="F420" s="44">
        <f>IF(OR($A420="",$B420=""),"",'MPTO_working_2-way'!D419)</f>
        <v>2.1176470588235294</v>
      </c>
      <c r="G420" s="46">
        <f>IF(OR($A420="",$B420=""),"",'MPTO_working_2-way'!E419)</f>
        <v>1.8947368421052633</v>
      </c>
      <c r="H420" s="44">
        <f>IF(OR($A420="",$B420=""),"",'OddsRatio_working_2-way'!M419)</f>
        <v>2.1180339887498949</v>
      </c>
      <c r="I420" s="44">
        <f>IF(OR($A420="",$B420=""),"",'OddsRatio_working_2-way'!N419)</f>
        <v>1.8944271909999162</v>
      </c>
      <c r="J420" s="44">
        <f>IF('Log_working_2-way'!$D419="","",A420^('Log_working_2-way'!$D419))</f>
        <v>2.121083022392328</v>
      </c>
      <c r="K420" s="46">
        <f>IF('Log_working_2-way'!$D419="","",B420^('Log_working_2-way'!$D419))</f>
        <v>1.8919945981019548</v>
      </c>
      <c r="L420" s="53">
        <f t="shared" si="71"/>
        <v>0.47368421052631576</v>
      </c>
      <c r="M420" s="53">
        <f t="shared" si="72"/>
        <v>0.52631578947368418</v>
      </c>
      <c r="N420" s="54">
        <v>517</v>
      </c>
      <c r="O420" s="54">
        <f t="shared" si="73"/>
        <v>258.5</v>
      </c>
      <c r="P420" s="54">
        <f t="shared" si="74"/>
        <v>229.7777777777778</v>
      </c>
      <c r="Q420" s="54">
        <f t="shared" si="75"/>
        <v>287.22222222222223</v>
      </c>
      <c r="R420" s="54">
        <f t="shared" si="76"/>
        <v>258.5</v>
      </c>
      <c r="S420" s="55">
        <f t="shared" si="77"/>
        <v>-28.722222222222229</v>
      </c>
      <c r="T420" s="55">
        <f t="shared" si="78"/>
        <v>-28.7222222222222</v>
      </c>
      <c r="U420" t="s">
        <v>355</v>
      </c>
      <c r="V420" t="s">
        <v>50</v>
      </c>
      <c r="W420" t="s">
        <v>434</v>
      </c>
      <c r="X420" s="38">
        <v>44380</v>
      </c>
      <c r="Y420" s="75" t="s">
        <v>495</v>
      </c>
    </row>
    <row r="421" spans="1:25" ht="15" x14ac:dyDescent="0.25">
      <c r="A421">
        <v>1.45</v>
      </c>
      <c r="B421">
        <v>2.85</v>
      </c>
      <c r="C421" s="43">
        <f t="shared" si="70"/>
        <v>4.053236539624927E-2</v>
      </c>
      <c r="D421" s="44">
        <f>IF(OR($A421="",$B421=""),"",A421*'MPTO_working_2-way'!$G420)</f>
        <v>1.5087719298245614</v>
      </c>
      <c r="E421" s="46">
        <f>IF(OR($A421="",$B421=""),"",B421*'MPTO_working_2-way'!$G420)</f>
        <v>2.9655172413793105</v>
      </c>
      <c r="F421" s="44">
        <f>IF(OR($A421="",$B421=""),"",'MPTO_working_2-way'!D420)</f>
        <v>1.4938996836873024</v>
      </c>
      <c r="G421" s="46">
        <f>IF(OR($A421="",$B421=""),"",'MPTO_working_2-way'!E420)</f>
        <v>3.0247026532479415</v>
      </c>
      <c r="H421" s="44">
        <f>IF(OR($A421="",$B421=""),"",'OddsRatio_working_2-way'!M420)</f>
        <v>1.4931969619160719</v>
      </c>
      <c r="I421" s="44">
        <f>IF(OR($A421="",$B421=""),"",'OddsRatio_working_2-way'!N420)</f>
        <v>3.0275875100994072</v>
      </c>
      <c r="J421" s="44">
        <f>IF('Log_working_2-way'!$D420="","",A421^('Log_working_2-way'!$D420))</f>
        <v>1.4863624929442267</v>
      </c>
      <c r="K421" s="46">
        <f>IF('Log_working_2-way'!$D420="","",B421^('Log_working_2-way'!$D420))</f>
        <v>3.0560796001049746</v>
      </c>
      <c r="L421" s="53">
        <f t="shared" si="71"/>
        <v>0.66279069767441856</v>
      </c>
      <c r="M421" s="53">
        <f t="shared" si="72"/>
        <v>0.33720930232558138</v>
      </c>
      <c r="N421" s="54">
        <v>518</v>
      </c>
      <c r="O421" s="54">
        <f t="shared" si="73"/>
        <v>160.7586206896552</v>
      </c>
      <c r="P421" s="54">
        <f t="shared" si="74"/>
        <v>336.24561403508767</v>
      </c>
      <c r="Q421" s="54">
        <f t="shared" si="75"/>
        <v>181.75438596491227</v>
      </c>
      <c r="R421" s="54">
        <f t="shared" si="76"/>
        <v>357.24137931034483</v>
      </c>
      <c r="S421" s="55">
        <f t="shared" si="77"/>
        <v>-20.995765275257071</v>
      </c>
      <c r="T421" s="55">
        <f t="shared" si="78"/>
        <v>-20.995765275257156</v>
      </c>
      <c r="U421" t="s">
        <v>427</v>
      </c>
      <c r="V421" t="s">
        <v>357</v>
      </c>
      <c r="W421" t="s">
        <v>448</v>
      </c>
      <c r="X421" s="38">
        <v>44380</v>
      </c>
      <c r="Y421" s="76" t="s">
        <v>494</v>
      </c>
    </row>
    <row r="422" spans="1:25" ht="15" x14ac:dyDescent="0.25">
      <c r="A422">
        <v>1.5</v>
      </c>
      <c r="B422">
        <v>2.7</v>
      </c>
      <c r="C422" s="43">
        <f t="shared" si="70"/>
        <v>3.7037037037036979E-2</v>
      </c>
      <c r="D422" s="44">
        <f>IF(OR($A422="",$B422=""),"",A422*'MPTO_working_2-way'!$G421)</f>
        <v>1.5555555555555554</v>
      </c>
      <c r="E422" s="46">
        <f>IF(OR($A422="",$B422=""),"",B422*'MPTO_working_2-way'!$G421)</f>
        <v>2.8</v>
      </c>
      <c r="F422" s="44">
        <f>IF(OR($A422="",$B422=""),"",'MPTO_working_2-way'!D421)</f>
        <v>1.5428571428571427</v>
      </c>
      <c r="G422" s="46">
        <f>IF(OR($A422="",$B422=""),"",'MPTO_working_2-way'!E421)</f>
        <v>2.8421052631578947</v>
      </c>
      <c r="H422" s="44">
        <f>IF(OR($A422="",$B422=""),"",'OddsRatio_working_2-way'!M421)</f>
        <v>1.5423261445466403</v>
      </c>
      <c r="I422" s="44">
        <f>IF(OR($A422="",$B422=""),"",'OddsRatio_working_2-way'!N421)</f>
        <v>2.8439088914585766</v>
      </c>
      <c r="J422" s="44">
        <f>IF('Log_working_2-way'!$D421="","",A422^('Log_working_2-way'!$D421))</f>
        <v>1.5365175706215548</v>
      </c>
      <c r="K422" s="46">
        <f>IF('Log_working_2-way'!$D421="","",B422^('Log_working_2-way'!$D421))</f>
        <v>2.8638718557551206</v>
      </c>
      <c r="L422" s="53">
        <f t="shared" si="71"/>
        <v>0.6428571428571429</v>
      </c>
      <c r="M422" s="53">
        <f t="shared" si="72"/>
        <v>0.35714285714285715</v>
      </c>
      <c r="N422" s="54">
        <v>519</v>
      </c>
      <c r="O422" s="54">
        <f t="shared" si="73"/>
        <v>173</v>
      </c>
      <c r="P422" s="54">
        <f t="shared" si="74"/>
        <v>326.77777777777783</v>
      </c>
      <c r="Q422" s="54">
        <f t="shared" si="75"/>
        <v>192.2222222222222</v>
      </c>
      <c r="R422" s="54">
        <f t="shared" si="76"/>
        <v>346</v>
      </c>
      <c r="S422" s="55">
        <f t="shared" si="77"/>
        <v>-19.2222222222222</v>
      </c>
      <c r="T422" s="55">
        <f t="shared" si="78"/>
        <v>-19.222222222222172</v>
      </c>
      <c r="U422" t="s">
        <v>360</v>
      </c>
      <c r="V422" t="s">
        <v>423</v>
      </c>
      <c r="W422" t="s">
        <v>448</v>
      </c>
      <c r="X422" s="38">
        <v>44380</v>
      </c>
      <c r="Y422" s="76" t="s">
        <v>490</v>
      </c>
    </row>
    <row r="423" spans="1:25" ht="15" x14ac:dyDescent="0.25">
      <c r="A423">
        <v>1.99</v>
      </c>
      <c r="B423">
        <v>1.9</v>
      </c>
      <c r="C423" s="43">
        <f t="shared" si="70"/>
        <v>2.8828352287754377E-2</v>
      </c>
      <c r="D423" s="44">
        <f>IF(OR($A423="",$B423=""),"",A423*'MPTO_working_2-way'!$G422)</f>
        <v>2.0473684210526311</v>
      </c>
      <c r="E423" s="46">
        <f>IF(OR($A423="",$B423=""),"",B423*'MPTO_working_2-way'!$G422)</f>
        <v>1.9547738693467331</v>
      </c>
      <c r="F423" s="44">
        <f>IF(OR($A423="",$B423=""),"",'MPTO_working_2-way'!D422)</f>
        <v>2.0487672717420748</v>
      </c>
      <c r="G423" s="46">
        <f>IF(OR($A423="",$B423=""),"",'MPTO_working_2-way'!E422)</f>
        <v>1.9535003874967702</v>
      </c>
      <c r="H423" s="44">
        <f>IF(OR($A423="",$B423=""),"",'OddsRatio_working_2-way'!M422)</f>
        <v>2.0488088481701512</v>
      </c>
      <c r="I423" s="44">
        <f>IF(OR($A423="",$B423=""),"",'OddsRatio_working_2-way'!N422)</f>
        <v>1.9534625892455926</v>
      </c>
      <c r="J423" s="44">
        <f>IF('Log_working_2-way'!$D422="","",A423^('Log_working_2-way'!$D422))</f>
        <v>2.0494438264048878</v>
      </c>
      <c r="K423" s="46">
        <f>IF('Log_working_2-way'!$D422="","",B423^('Log_working_2-way'!$D422))</f>
        <v>1.9528856855785393</v>
      </c>
      <c r="L423" s="53">
        <f t="shared" si="71"/>
        <v>0.48843187660668391</v>
      </c>
      <c r="M423" s="53">
        <f t="shared" si="72"/>
        <v>0.51156812339331637</v>
      </c>
      <c r="N423" s="54">
        <v>520</v>
      </c>
      <c r="O423" s="54">
        <f t="shared" si="73"/>
        <v>258.6934673366834</v>
      </c>
      <c r="P423" s="54">
        <f t="shared" si="74"/>
        <v>246.31578947368419</v>
      </c>
      <c r="Q423" s="54">
        <f t="shared" si="75"/>
        <v>273.68421052631578</v>
      </c>
      <c r="R423" s="54">
        <f t="shared" si="76"/>
        <v>261.30653266331655</v>
      </c>
      <c r="S423" s="55">
        <f t="shared" si="77"/>
        <v>-14.990743189632383</v>
      </c>
      <c r="T423" s="55">
        <f t="shared" si="78"/>
        <v>-14.990743189632354</v>
      </c>
      <c r="U423" t="s">
        <v>356</v>
      </c>
      <c r="V423" t="s">
        <v>359</v>
      </c>
      <c r="W423" t="s">
        <v>448</v>
      </c>
      <c r="X423" s="38">
        <v>44380</v>
      </c>
      <c r="Y423" s="76" t="s">
        <v>483</v>
      </c>
    </row>
    <row r="424" spans="1:25" ht="15" x14ac:dyDescent="0.25">
      <c r="A424">
        <v>1.68</v>
      </c>
      <c r="B424">
        <v>2.2799999999999998</v>
      </c>
      <c r="C424" s="43">
        <f t="shared" si="70"/>
        <v>3.383458646616555E-2</v>
      </c>
      <c r="D424" s="44">
        <f>IF(OR($A424="",$B424=""),"",A424*'MPTO_working_2-way'!$G423)</f>
        <v>1.736842105263158</v>
      </c>
      <c r="E424" s="46">
        <f>IF(OR($A424="",$B424=""),"",B424*'MPTO_working_2-way'!$G423)</f>
        <v>2.3571428571428572</v>
      </c>
      <c r="F424" s="44">
        <f>IF(OR($A424="",$B424=""),"",'MPTO_working_2-way'!D423)</f>
        <v>1.7291440953412784</v>
      </c>
      <c r="G424" s="46">
        <f>IF(OR($A424="",$B424=""),"",'MPTO_working_2-way'!E423)</f>
        <v>2.3714710252600297</v>
      </c>
      <c r="H424" s="44">
        <f>IF(OR($A424="",$B424=""),"",'OddsRatio_working_2-way'!M423)</f>
        <v>1.728868986855663</v>
      </c>
      <c r="I424" s="44">
        <f>IF(OR($A424="",$B424=""),"",'OddsRatio_working_2-way'!N423)</f>
        <v>2.3719886811400706</v>
      </c>
      <c r="J424" s="44">
        <f>IF('Log_working_2-way'!$D423="","",A424^('Log_working_2-way'!$D423))</f>
        <v>1.7253734306956654</v>
      </c>
      <c r="K424" s="46">
        <f>IF('Log_working_2-way'!$D423="","",B424^('Log_working_2-way'!$D423))</f>
        <v>2.3786002597874161</v>
      </c>
      <c r="L424" s="53">
        <f t="shared" si="71"/>
        <v>0.57575757575757569</v>
      </c>
      <c r="M424" s="53">
        <f t="shared" si="72"/>
        <v>0.42424242424242425</v>
      </c>
      <c r="N424" s="54">
        <v>521</v>
      </c>
      <c r="O424" s="54">
        <f t="shared" si="73"/>
        <v>210.88095238095235</v>
      </c>
      <c r="P424" s="54">
        <f t="shared" si="74"/>
        <v>292.4912280701754</v>
      </c>
      <c r="Q424" s="54">
        <f t="shared" si="75"/>
        <v>228.50877192982458</v>
      </c>
      <c r="R424" s="54">
        <f t="shared" si="76"/>
        <v>310.11904761904759</v>
      </c>
      <c r="S424" s="55">
        <f t="shared" si="77"/>
        <v>-17.627819548872225</v>
      </c>
      <c r="T424" s="55">
        <f t="shared" si="78"/>
        <v>-17.627819548872196</v>
      </c>
      <c r="U424" t="s">
        <v>362</v>
      </c>
      <c r="V424" t="s">
        <v>426</v>
      </c>
      <c r="W424" t="s">
        <v>448</v>
      </c>
      <c r="X424" s="38">
        <v>44380</v>
      </c>
      <c r="Y424" s="76" t="s">
        <v>483</v>
      </c>
    </row>
    <row r="425" spans="1:25" ht="15" x14ac:dyDescent="0.25">
      <c r="A425">
        <v>2.58</v>
      </c>
      <c r="B425">
        <v>1.55</v>
      </c>
      <c r="C425" s="43">
        <f t="shared" si="70"/>
        <v>3.275818954738674E-2</v>
      </c>
      <c r="D425" s="44">
        <f>IF(OR($A425="",$B425=""),"",A425*'MPTO_working_2-way'!$G424)</f>
        <v>2.6645161290322577</v>
      </c>
      <c r="E425" s="46">
        <f>IF(OR($A425="",$B425=""),"",B425*'MPTO_working_2-way'!$G424)</f>
        <v>1.6007751937984496</v>
      </c>
      <c r="F425" s="44">
        <f>IF(OR($A425="",$B425=""),"",'MPTO_working_2-way'!D424)</f>
        <v>2.6938363085213872</v>
      </c>
      <c r="G425" s="46">
        <f>IF(OR($A425="",$B425=""),"",'MPTO_working_2-way'!E424)</f>
        <v>1.5903758202425928</v>
      </c>
      <c r="H425" s="44">
        <f>IF(OR($A425="",$B425=""),"",'OddsRatio_working_2-way'!M424)</f>
        <v>2.6949121725703877</v>
      </c>
      <c r="I425" s="44">
        <f>IF(OR($A425="",$B425=""),"",'OddsRatio_working_2-way'!N424)</f>
        <v>1.5900010727301979</v>
      </c>
      <c r="J425" s="44">
        <f>IF('Log_working_2-way'!$D424="","",A425^('Log_working_2-way'!$D424))</f>
        <v>2.7086271490229712</v>
      </c>
      <c r="K425" s="46">
        <f>IF('Log_working_2-way'!$D424="","",B425^('Log_working_2-way'!$D424))</f>
        <v>1.5852651940897229</v>
      </c>
      <c r="L425" s="53">
        <f t="shared" si="71"/>
        <v>0.37530266343825669</v>
      </c>
      <c r="M425" s="53">
        <f t="shared" si="72"/>
        <v>0.62469733656174331</v>
      </c>
      <c r="N425" s="54">
        <v>522</v>
      </c>
      <c r="O425" s="54">
        <f t="shared" si="73"/>
        <v>319.67441860465112</v>
      </c>
      <c r="P425" s="54">
        <f t="shared" si="74"/>
        <v>185.22580645161293</v>
      </c>
      <c r="Q425" s="54">
        <f t="shared" si="75"/>
        <v>336.77419354838707</v>
      </c>
      <c r="R425" s="54">
        <f t="shared" si="76"/>
        <v>202.32558139534882</v>
      </c>
      <c r="S425" s="55">
        <f t="shared" si="77"/>
        <v>-17.099774943735952</v>
      </c>
      <c r="T425" s="55">
        <f t="shared" si="78"/>
        <v>-17.099774943735895</v>
      </c>
      <c r="U425" t="s">
        <v>107</v>
      </c>
      <c r="V425" t="s">
        <v>182</v>
      </c>
      <c r="W425" t="s">
        <v>435</v>
      </c>
      <c r="X425" s="38">
        <v>44380</v>
      </c>
      <c r="Y425" s="75" t="s">
        <v>493</v>
      </c>
    </row>
    <row r="426" spans="1:25" ht="15" x14ac:dyDescent="0.25">
      <c r="A426">
        <v>2.36</v>
      </c>
      <c r="B426">
        <v>1.64</v>
      </c>
      <c r="C426" s="43">
        <f t="shared" si="70"/>
        <v>3.3484911120297722E-2</v>
      </c>
      <c r="D426" s="44">
        <f>IF(OR($A426="",$B426=""),"",A426*'MPTO_working_2-way'!$G425)</f>
        <v>2.4390243902439024</v>
      </c>
      <c r="E426" s="46">
        <f>IF(OR($A426="",$B426=""),"",B426*'MPTO_working_2-way'!$G425)</f>
        <v>1.6949152542372881</v>
      </c>
      <c r="F426" s="44">
        <f>IF(OR($A426="",$B426=""),"",'MPTO_working_2-way'!D425)</f>
        <v>2.4570848146267141</v>
      </c>
      <c r="G426" s="46">
        <f>IF(OR($A426="",$B426=""),"",'MPTO_working_2-way'!E425)</f>
        <v>1.6863018473335656</v>
      </c>
      <c r="H426" s="44">
        <f>IF(OR($A426="",$B426=""),"",'OddsRatio_working_2-way'!M425)</f>
        <v>2.4577379737113252</v>
      </c>
      <c r="I426" s="44">
        <f>IF(OR($A426="",$B426=""),"",'OddsRatio_working_2-way'!N425)</f>
        <v>1.6859943405700353</v>
      </c>
      <c r="J426" s="44">
        <f>IF('Log_working_2-way'!$D425="","",A426^('Log_working_2-way'!$D425))</f>
        <v>2.4661000827478752</v>
      </c>
      <c r="K426" s="46">
        <f>IF('Log_working_2-way'!$D425="","",B426^('Log_working_2-way'!$D425))</f>
        <v>1.6820816748919711</v>
      </c>
      <c r="L426" s="53">
        <f t="shared" si="71"/>
        <v>0.41000000000000003</v>
      </c>
      <c r="M426" s="53">
        <f t="shared" si="72"/>
        <v>0.59000000000000008</v>
      </c>
      <c r="N426" s="54">
        <v>523</v>
      </c>
      <c r="O426" s="54">
        <f t="shared" si="73"/>
        <v>301.38983050847457</v>
      </c>
      <c r="P426" s="54">
        <f t="shared" si="74"/>
        <v>204.0975609756097</v>
      </c>
      <c r="Q426" s="54">
        <f t="shared" si="75"/>
        <v>318.90243902439022</v>
      </c>
      <c r="R426" s="54">
        <f t="shared" si="76"/>
        <v>221.61016949152545</v>
      </c>
      <c r="S426" s="55">
        <f t="shared" si="77"/>
        <v>-17.512608515915645</v>
      </c>
      <c r="T426" s="55">
        <f t="shared" si="78"/>
        <v>-17.512608515915758</v>
      </c>
      <c r="U426" t="s">
        <v>144</v>
      </c>
      <c r="V426" t="s">
        <v>365</v>
      </c>
      <c r="W426" t="s">
        <v>435</v>
      </c>
      <c r="X426" s="38">
        <v>44380</v>
      </c>
      <c r="Y426" s="75" t="s">
        <v>478</v>
      </c>
    </row>
    <row r="427" spans="1:25" ht="15" x14ac:dyDescent="0.25">
      <c r="A427">
        <v>1.71</v>
      </c>
      <c r="B427">
        <v>2.2200000000000002</v>
      </c>
      <c r="C427" s="43">
        <f t="shared" si="70"/>
        <v>3.5245772087877381E-2</v>
      </c>
      <c r="D427" s="44">
        <f>IF(OR($A427="",$B427=""),"",A427*'MPTO_working_2-way'!$G426)</f>
        <v>1.7702702702702702</v>
      </c>
      <c r="E427" s="46">
        <f>IF(OR($A427="",$B427=""),"",B427*'MPTO_working_2-way'!$G426)</f>
        <v>2.2982456140350882</v>
      </c>
      <c r="F427" s="44">
        <f>IF(OR($A427="",$B427=""),"",'MPTO_working_2-way'!D426)</f>
        <v>1.7631322279503969</v>
      </c>
      <c r="G427" s="46">
        <f>IF(OR($A427="",$B427=""),"",'MPTO_working_2-way'!E426)</f>
        <v>2.3103888990323171</v>
      </c>
      <c r="H427" s="44">
        <f>IF(OR($A427="",$B427=""),"",'OddsRatio_working_2-way'!M426)</f>
        <v>1.7628677559805201</v>
      </c>
      <c r="I427" s="44">
        <f>IF(OR($A427="",$B427=""),"",'OddsRatio_working_2-way'!N426)</f>
        <v>2.310843186332725</v>
      </c>
      <c r="J427" s="44">
        <f>IF('Log_working_2-way'!$D426="","",A427^('Log_working_2-way'!$D426))</f>
        <v>1.7596240997267032</v>
      </c>
      <c r="K427" s="46">
        <f>IF('Log_working_2-way'!$D426="","",B427^('Log_working_2-way'!$D426))</f>
        <v>2.3164405926032319</v>
      </c>
      <c r="L427" s="53">
        <f t="shared" si="71"/>
        <v>0.56488549618320616</v>
      </c>
      <c r="M427" s="53">
        <f t="shared" si="72"/>
        <v>0.43511450381679379</v>
      </c>
      <c r="N427" s="54">
        <v>524</v>
      </c>
      <c r="O427" s="54">
        <f t="shared" si="73"/>
        <v>217.56725146198826</v>
      </c>
      <c r="P427" s="54">
        <f t="shared" si="74"/>
        <v>287.96396396396403</v>
      </c>
      <c r="Q427" s="54">
        <f t="shared" si="75"/>
        <v>236.03603603603602</v>
      </c>
      <c r="R427" s="54">
        <f t="shared" si="76"/>
        <v>306.43274853801165</v>
      </c>
      <c r="S427" s="55">
        <f t="shared" si="77"/>
        <v>-18.46878457404776</v>
      </c>
      <c r="T427" s="55">
        <f t="shared" si="78"/>
        <v>-18.468784574047618</v>
      </c>
      <c r="U427" t="s">
        <v>368</v>
      </c>
      <c r="V427" t="s">
        <v>366</v>
      </c>
      <c r="W427" t="s">
        <v>449</v>
      </c>
      <c r="X427" s="38">
        <v>44380</v>
      </c>
      <c r="Y427" s="75" t="s">
        <v>485</v>
      </c>
    </row>
    <row r="428" spans="1:25" ht="15" x14ac:dyDescent="0.25">
      <c r="A428">
        <v>2.4</v>
      </c>
      <c r="B428">
        <v>1.63</v>
      </c>
      <c r="C428" s="43">
        <f t="shared" si="70"/>
        <v>3.0163599182004175E-2</v>
      </c>
      <c r="D428" s="44">
        <f>IF(OR($A428="",$B428=""),"",A428*'MPTO_working_2-way'!$G427)</f>
        <v>2.4723926380368098</v>
      </c>
      <c r="E428" s="46">
        <f>IF(OR($A428="",$B428=""),"",B428*'MPTO_working_2-way'!$G427)</f>
        <v>1.6791666666666667</v>
      </c>
      <c r="F428" s="44">
        <f>IF(OR($A428="",$B428=""),"",'MPTO_working_2-way'!D427)</f>
        <v>2.49013367281986</v>
      </c>
      <c r="G428" s="46">
        <f>IF(OR($A428="",$B428=""),"",'MPTO_working_2-way'!E427)</f>
        <v>1.6710807347287484</v>
      </c>
      <c r="H428" s="44">
        <f>IF(OR($A428="",$B428=""),"",'OddsRatio_working_2-way'!M427)</f>
        <v>2.4907119849998605</v>
      </c>
      <c r="I428" s="44">
        <f>IF(OR($A428="",$B428=""),"",'OddsRatio_working_2-way'!N427)</f>
        <v>1.670820393249937</v>
      </c>
      <c r="J428" s="44">
        <f>IF('Log_working_2-way'!$D427="","",A428^('Log_working_2-way'!$D427))</f>
        <v>2.4989058285805683</v>
      </c>
      <c r="K428" s="46">
        <f>IF('Log_working_2-way'!$D427="","",B428^('Log_working_2-way'!$D427))</f>
        <v>1.6671533200634385</v>
      </c>
      <c r="L428" s="53">
        <f t="shared" si="71"/>
        <v>0.40446650124069478</v>
      </c>
      <c r="M428" s="53">
        <f t="shared" si="72"/>
        <v>0.59553349875930517</v>
      </c>
      <c r="N428" s="54">
        <v>525</v>
      </c>
      <c r="O428" s="54">
        <f t="shared" si="73"/>
        <v>306.25</v>
      </c>
      <c r="P428" s="54">
        <f t="shared" si="74"/>
        <v>202.91411042944785</v>
      </c>
      <c r="Q428" s="54">
        <f t="shared" si="75"/>
        <v>322.08588957055213</v>
      </c>
      <c r="R428" s="54">
        <f t="shared" si="76"/>
        <v>218.75</v>
      </c>
      <c r="S428" s="55">
        <f t="shared" si="77"/>
        <v>-15.835889570552126</v>
      </c>
      <c r="T428" s="55">
        <f t="shared" si="78"/>
        <v>-15.835889570552155</v>
      </c>
      <c r="U428" t="s">
        <v>120</v>
      </c>
      <c r="V428" t="s">
        <v>56</v>
      </c>
      <c r="W428" t="s">
        <v>436</v>
      </c>
      <c r="X428" s="38">
        <v>44380</v>
      </c>
      <c r="Y428" s="75" t="s">
        <v>516</v>
      </c>
    </row>
    <row r="429" spans="1:25" ht="15" x14ac:dyDescent="0.25">
      <c r="A429">
        <v>2.44</v>
      </c>
      <c r="B429">
        <v>1.61</v>
      </c>
      <c r="C429" s="43">
        <f t="shared" si="70"/>
        <v>3.0954077996130813E-2</v>
      </c>
      <c r="D429" s="44">
        <f>IF(OR($A429="",$B429=""),"",A429*'MPTO_working_2-way'!$G428)</f>
        <v>2.5155279503105592</v>
      </c>
      <c r="E429" s="46">
        <f>IF(OR($A429="",$B429=""),"",B429*'MPTO_working_2-way'!$G428)</f>
        <v>1.6598360655737707</v>
      </c>
      <c r="F429" s="44">
        <f>IF(OR($A429="",$B429=""),"",'MPTO_working_2-way'!D428)</f>
        <v>2.5357603924606251</v>
      </c>
      <c r="G429" s="46">
        <f>IF(OR($A429="",$B429=""),"",'MPTO_working_2-way'!E428)</f>
        <v>1.6511432414256895</v>
      </c>
      <c r="H429" s="44">
        <f>IF(OR($A429="",$B429=""),"",'OddsRatio_working_2-way'!M428)</f>
        <v>2.5364425591947519</v>
      </c>
      <c r="I429" s="44">
        <f>IF(OR($A429="",$B429=""),"",'OddsRatio_working_2-way'!N428)</f>
        <v>1.6508541396588881</v>
      </c>
      <c r="J429" s="44">
        <f>IF('Log_working_2-way'!$D428="","",A429^('Log_working_2-way'!$D428))</f>
        <v>2.5458149976190665</v>
      </c>
      <c r="K429" s="46">
        <f>IF('Log_working_2-way'!$D428="","",B429^('Log_working_2-way'!$D428))</f>
        <v>1.6469079427617141</v>
      </c>
      <c r="L429" s="53">
        <f t="shared" si="71"/>
        <v>0.39753086419753081</v>
      </c>
      <c r="M429" s="53">
        <f t="shared" si="72"/>
        <v>0.60246913580246908</v>
      </c>
      <c r="N429" s="54">
        <v>526</v>
      </c>
      <c r="O429" s="54">
        <f t="shared" si="73"/>
        <v>310.42622950819674</v>
      </c>
      <c r="P429" s="54">
        <f t="shared" si="74"/>
        <v>199.29192546583849</v>
      </c>
      <c r="Q429" s="54">
        <f t="shared" si="75"/>
        <v>326.70807453416148</v>
      </c>
      <c r="R429" s="54">
        <f t="shared" si="76"/>
        <v>215.57377049180329</v>
      </c>
      <c r="S429" s="55">
        <f t="shared" si="77"/>
        <v>-16.281845025964742</v>
      </c>
      <c r="T429" s="55">
        <f t="shared" si="78"/>
        <v>-16.281845025964799</v>
      </c>
      <c r="U429" t="s">
        <v>57</v>
      </c>
      <c r="V429" t="s">
        <v>178</v>
      </c>
      <c r="W429" t="s">
        <v>436</v>
      </c>
      <c r="X429" s="38">
        <v>44380</v>
      </c>
      <c r="Y429" s="76" t="s">
        <v>482</v>
      </c>
    </row>
    <row r="430" spans="1:25" ht="15" x14ac:dyDescent="0.25">
      <c r="A430">
        <v>1.83</v>
      </c>
      <c r="B430">
        <v>2.0699999999999998</v>
      </c>
      <c r="C430" s="43">
        <f t="shared" si="70"/>
        <v>2.9539874871307603E-2</v>
      </c>
      <c r="D430" s="44">
        <f>IF(OR($A430="",$B430=""),"",A430*'MPTO_working_2-way'!$G429)</f>
        <v>1.8840579710144929</v>
      </c>
      <c r="E430" s="46">
        <f>IF(OR($A430="",$B430=""),"",B430*'MPTO_working_2-way'!$G429)</f>
        <v>2.1311475409836067</v>
      </c>
      <c r="F430" s="44">
        <f>IF(OR($A430="",$B430=""),"",'MPTO_working_2-way'!D429)</f>
        <v>1.8808371192373576</v>
      </c>
      <c r="G430" s="46">
        <f>IF(OR($A430="",$B430=""),"",'MPTO_working_2-way'!E429)</f>
        <v>2.1352836729517204</v>
      </c>
      <c r="H430" s="44">
        <f>IF(OR($A430="",$B430=""),"",'OddsRatio_working_2-way'!M429)</f>
        <v>1.8807388571985679</v>
      </c>
      <c r="I430" s="44">
        <f>IF(OR($A430="",$B430=""),"",'OddsRatio_working_2-way'!N429)</f>
        <v>2.1354103339788768</v>
      </c>
      <c r="J430" s="44">
        <f>IF('Log_working_2-way'!$D429="","",A430^('Log_working_2-way'!$D429))</f>
        <v>1.8792804075818812</v>
      </c>
      <c r="K430" s="46">
        <f>IF('Log_working_2-way'!$D429="","",B430^('Log_working_2-way'!$D429))</f>
        <v>2.137293622577233</v>
      </c>
      <c r="L430" s="53">
        <f t="shared" si="71"/>
        <v>0.53076923076923077</v>
      </c>
      <c r="M430" s="53">
        <f t="shared" si="72"/>
        <v>0.46923076923076917</v>
      </c>
      <c r="N430" s="54">
        <v>527</v>
      </c>
      <c r="O430" s="54">
        <f t="shared" si="73"/>
        <v>239.02185792349729</v>
      </c>
      <c r="P430" s="54">
        <f t="shared" si="74"/>
        <v>272.41062801932361</v>
      </c>
      <c r="Q430" s="54">
        <f t="shared" si="75"/>
        <v>254.58937198067636</v>
      </c>
      <c r="R430" s="54">
        <f t="shared" si="76"/>
        <v>287.97814207650271</v>
      </c>
      <c r="S430" s="55">
        <f t="shared" si="77"/>
        <v>-15.567514057179068</v>
      </c>
      <c r="T430" s="55">
        <f t="shared" si="78"/>
        <v>-15.567514057179096</v>
      </c>
      <c r="U430" t="s">
        <v>176</v>
      </c>
      <c r="V430" t="s">
        <v>153</v>
      </c>
      <c r="W430" t="s">
        <v>436</v>
      </c>
      <c r="X430" s="38">
        <v>44380</v>
      </c>
      <c r="Y430" s="75" t="s">
        <v>479</v>
      </c>
    </row>
    <row r="431" spans="1:25" ht="15" x14ac:dyDescent="0.25">
      <c r="A431">
        <v>2.23</v>
      </c>
      <c r="B431">
        <v>1.72</v>
      </c>
      <c r="C431" s="43">
        <f t="shared" si="70"/>
        <v>2.982584211075201E-2</v>
      </c>
      <c r="D431" s="44">
        <f>IF(OR($A431="",$B431=""),"",A431*'MPTO_working_2-way'!$G430)</f>
        <v>2.2965116279069768</v>
      </c>
      <c r="E431" s="46">
        <f>IF(OR($A431="",$B431=""),"",B431*'MPTO_working_2-way'!$G430)</f>
        <v>1.7713004484304935</v>
      </c>
      <c r="F431" s="44">
        <f>IF(OR($A431="",$B431=""),"",'MPTO_working_2-way'!D430)</f>
        <v>2.3067115708443593</v>
      </c>
      <c r="G431" s="46">
        <f>IF(OR($A431="",$B431=""),"",'MPTO_working_2-way'!E430)</f>
        <v>1.7652798232695142</v>
      </c>
      <c r="H431" s="44">
        <f>IF(OR($A431="",$B431=""),"",'OddsRatio_working_2-way'!M430)</f>
        <v>2.3070322617798436</v>
      </c>
      <c r="I431" s="44">
        <f>IF(OR($A431="",$B431=""),"",'OddsRatio_working_2-way'!N430)</f>
        <v>1.7650920556760061</v>
      </c>
      <c r="J431" s="44">
        <f>IF('Log_working_2-way'!$D430="","",A431^('Log_working_2-way'!$D430))</f>
        <v>2.3117058576345526</v>
      </c>
      <c r="K431" s="46">
        <f>IF('Log_working_2-way'!$D430="","",B431^('Log_working_2-way'!$D430))</f>
        <v>1.7623660397486636</v>
      </c>
      <c r="L431" s="53">
        <f t="shared" si="71"/>
        <v>0.43544303797468353</v>
      </c>
      <c r="M431" s="53">
        <f t="shared" si="72"/>
        <v>0.56455696202531636</v>
      </c>
      <c r="N431" s="54">
        <v>528</v>
      </c>
      <c r="O431" s="54">
        <f t="shared" si="73"/>
        <v>291.22869955156955</v>
      </c>
      <c r="P431" s="54">
        <f t="shared" si="74"/>
        <v>221.02325581395348</v>
      </c>
      <c r="Q431" s="54">
        <f t="shared" si="75"/>
        <v>306.97674418604652</v>
      </c>
      <c r="R431" s="54">
        <f t="shared" si="76"/>
        <v>236.77130044843051</v>
      </c>
      <c r="S431" s="55">
        <f t="shared" si="77"/>
        <v>-15.748044634476969</v>
      </c>
      <c r="T431" s="55">
        <f t="shared" si="78"/>
        <v>-15.748044634477026</v>
      </c>
      <c r="U431" t="s">
        <v>154</v>
      </c>
      <c r="V431" t="s">
        <v>177</v>
      </c>
      <c r="W431" t="s">
        <v>436</v>
      </c>
      <c r="X431" s="38">
        <v>44380</v>
      </c>
      <c r="Y431" s="75" t="s">
        <v>483</v>
      </c>
    </row>
    <row r="432" spans="1:25" ht="15" x14ac:dyDescent="0.25">
      <c r="A432">
        <v>2.87</v>
      </c>
      <c r="B432">
        <v>1.45</v>
      </c>
      <c r="C432" s="43">
        <f t="shared" si="70"/>
        <v>3.8087228162922093E-2</v>
      </c>
      <c r="D432" s="44">
        <f>IF(OR($A432="",$B432=""),"",A432*'MPTO_working_2-way'!$G431)</f>
        <v>2.9793103448275864</v>
      </c>
      <c r="E432" s="46">
        <f>IF(OR($A432="",$B432=""),"",B432*'MPTO_working_2-way'!$G431)</f>
        <v>1.505226480836237</v>
      </c>
      <c r="F432" s="44">
        <f>IF(OR($A432="",$B432=""),"",'MPTO_working_2-way'!D431)</f>
        <v>3.0359292358198071</v>
      </c>
      <c r="G432" s="46">
        <f>IF(OR($A432="",$B432=""),"",'MPTO_working_2-way'!E431)</f>
        <v>1.4911762071127834</v>
      </c>
      <c r="H432" s="44">
        <f>IF(OR($A432="",$B432=""),"",'OddsRatio_working_2-way'!M431)</f>
        <v>3.0385179801894218</v>
      </c>
      <c r="I432" s="44">
        <f>IF(OR($A432="",$B432=""),"",'OddsRatio_working_2-way'!N431)</f>
        <v>1.4905524551257965</v>
      </c>
      <c r="J432" s="44">
        <f>IF('Log_working_2-way'!$D431="","",A432^('Log_working_2-way'!$D431))</f>
        <v>3.0656854895762686</v>
      </c>
      <c r="K432" s="46">
        <f>IF('Log_working_2-way'!$D431="","",B432^('Log_working_2-way'!$D431))</f>
        <v>1.4841008009425416</v>
      </c>
      <c r="L432" s="53">
        <f t="shared" si="71"/>
        <v>0.33564814814814814</v>
      </c>
      <c r="M432" s="53">
        <f t="shared" si="72"/>
        <v>0.66435185185185186</v>
      </c>
      <c r="N432" s="54">
        <v>529</v>
      </c>
      <c r="O432" s="54">
        <f t="shared" si="73"/>
        <v>344.67944250871079</v>
      </c>
      <c r="P432" s="54">
        <f t="shared" si="74"/>
        <v>164.17241379310343</v>
      </c>
      <c r="Q432" s="54">
        <f t="shared" si="75"/>
        <v>364.82758620689657</v>
      </c>
      <c r="R432" s="54">
        <f t="shared" si="76"/>
        <v>184.32055749128918</v>
      </c>
      <c r="S432" s="55">
        <f t="shared" si="77"/>
        <v>-20.148143698185777</v>
      </c>
      <c r="T432" s="55">
        <f t="shared" si="78"/>
        <v>-20.148143698185748</v>
      </c>
      <c r="U432" t="s">
        <v>116</v>
      </c>
      <c r="V432" t="s">
        <v>236</v>
      </c>
      <c r="W432" t="s">
        <v>437</v>
      </c>
      <c r="X432" s="38">
        <v>44380</v>
      </c>
      <c r="Y432" s="75" t="s">
        <v>478</v>
      </c>
    </row>
    <row r="433" spans="1:25" ht="15" x14ac:dyDescent="0.25">
      <c r="A433">
        <v>2.91</v>
      </c>
      <c r="B433">
        <v>1.43</v>
      </c>
      <c r="C433" s="43">
        <f t="shared" si="70"/>
        <v>4.2943310984548067E-2</v>
      </c>
      <c r="D433" s="44">
        <f>IF(OR($A433="",$B433=""),"",A433*'MPTO_working_2-way'!$G432)</f>
        <v>3.034965034965035</v>
      </c>
      <c r="E433" s="46">
        <f>IF(OR($A433="",$B433=""),"",B433*'MPTO_working_2-way'!$G432)</f>
        <v>1.4914089347079036</v>
      </c>
      <c r="F433" s="44">
        <f>IF(OR($A433="",$B433=""),"",'MPTO_working_2-way'!D432)</f>
        <v>3.1039421176295079</v>
      </c>
      <c r="G433" s="46">
        <f>IF(OR($A433="",$B433=""),"",'MPTO_working_2-way'!E432)</f>
        <v>1.4752982468579936</v>
      </c>
      <c r="H433" s="44">
        <f>IF(OR($A433="",$B433=""),"",'OddsRatio_working_2-way'!M432)</f>
        <v>3.1075721731689949</v>
      </c>
      <c r="I433" s="44">
        <f>IF(OR($A433="",$B433=""),"",'OddsRatio_working_2-way'!N432)</f>
        <v>1.4744795991951138</v>
      </c>
      <c r="J433" s="44">
        <f>IF('Log_working_2-way'!$D432="","",A433^('Log_working_2-way'!$D432))</f>
        <v>3.141058581582127</v>
      </c>
      <c r="K433" s="46">
        <f>IF('Log_working_2-way'!$D432="","",B433^('Log_working_2-way'!$D432))</f>
        <v>1.4670586823732825</v>
      </c>
      <c r="L433" s="53">
        <f t="shared" si="71"/>
        <v>0.3294930875576037</v>
      </c>
      <c r="M433" s="53">
        <f t="shared" si="72"/>
        <v>0.67050691244239635</v>
      </c>
      <c r="N433" s="54">
        <v>530</v>
      </c>
      <c r="O433" s="54">
        <f t="shared" si="73"/>
        <v>347.86941580756019</v>
      </c>
      <c r="P433" s="54">
        <f t="shared" si="74"/>
        <v>159.37062937062936</v>
      </c>
      <c r="Q433" s="54">
        <f t="shared" si="75"/>
        <v>370.62937062937067</v>
      </c>
      <c r="R433" s="54">
        <f t="shared" si="76"/>
        <v>182.13058419243987</v>
      </c>
      <c r="S433" s="55">
        <f t="shared" si="77"/>
        <v>-22.759954821810481</v>
      </c>
      <c r="T433" s="55">
        <f t="shared" si="78"/>
        <v>-22.75995482181051</v>
      </c>
      <c r="U433" t="s">
        <v>122</v>
      </c>
      <c r="V433" t="s">
        <v>157</v>
      </c>
      <c r="W433" t="s">
        <v>437</v>
      </c>
      <c r="X433" s="38">
        <v>44380</v>
      </c>
      <c r="Y433" s="75" t="s">
        <v>481</v>
      </c>
    </row>
    <row r="434" spans="1:25" ht="15" x14ac:dyDescent="0.25">
      <c r="A434">
        <v>2.36</v>
      </c>
      <c r="B434">
        <v>1.63</v>
      </c>
      <c r="C434" s="43">
        <f t="shared" si="70"/>
        <v>3.7225746074659449E-2</v>
      </c>
      <c r="D434" s="44">
        <f>IF(OR($A434="",$B434=""),"",A434*'MPTO_working_2-way'!$G433)</f>
        <v>2.447852760736196</v>
      </c>
      <c r="E434" s="46">
        <f>IF(OR($A434="",$B434=""),"",B434*'MPTO_working_2-way'!$G433)</f>
        <v>1.6906779661016949</v>
      </c>
      <c r="F434" s="44">
        <f>IF(OR($A434="",$B434=""),"",'MPTO_working_2-way'!D433)</f>
        <v>2.4684291581108826</v>
      </c>
      <c r="G434" s="46">
        <f>IF(OR($A434="",$B434=""),"",'MPTO_working_2-way'!E433)</f>
        <v>1.6809998252053835</v>
      </c>
      <c r="H434" s="44">
        <f>IF(OR($A434="",$B434=""),"",'OddsRatio_working_2-way'!M433)</f>
        <v>2.4692617733849058</v>
      </c>
      <c r="I434" s="44">
        <f>IF(OR($A434="",$B434=""),"",'OddsRatio_working_2-way'!N433)</f>
        <v>1.6806139097297725</v>
      </c>
      <c r="J434" s="44">
        <f>IF('Log_working_2-way'!$D433="","",A434^('Log_working_2-way'!$D433))</f>
        <v>2.4788363298437481</v>
      </c>
      <c r="K434" s="46">
        <f>IF('Log_working_2-way'!$D433="","",B434^('Log_working_2-way'!$D433))</f>
        <v>1.6762073529161199</v>
      </c>
      <c r="L434" s="53">
        <f t="shared" si="71"/>
        <v>0.40852130325814545</v>
      </c>
      <c r="M434" s="53">
        <f t="shared" si="72"/>
        <v>0.5914786967418546</v>
      </c>
      <c r="N434" s="54">
        <v>531</v>
      </c>
      <c r="O434" s="54">
        <f t="shared" si="73"/>
        <v>305.99999999999994</v>
      </c>
      <c r="P434" s="54">
        <f t="shared" si="74"/>
        <v>205.23312883435582</v>
      </c>
      <c r="Q434" s="54">
        <f t="shared" si="75"/>
        <v>325.7668711656442</v>
      </c>
      <c r="R434" s="54">
        <f t="shared" si="76"/>
        <v>225.00000000000003</v>
      </c>
      <c r="S434" s="55">
        <f t="shared" si="77"/>
        <v>-19.766871165644261</v>
      </c>
      <c r="T434" s="55">
        <f t="shared" si="78"/>
        <v>-19.766871165644204</v>
      </c>
      <c r="U434" t="s">
        <v>152</v>
      </c>
      <c r="V434" t="s">
        <v>431</v>
      </c>
      <c r="W434" t="s">
        <v>437</v>
      </c>
      <c r="X434" s="38">
        <v>44380</v>
      </c>
      <c r="Y434" s="75" t="s">
        <v>483</v>
      </c>
    </row>
    <row r="435" spans="1:25" ht="15" x14ac:dyDescent="0.25">
      <c r="A435">
        <v>2.37</v>
      </c>
      <c r="B435">
        <v>1.62</v>
      </c>
      <c r="C435" s="43">
        <f t="shared" si="70"/>
        <v>3.9224878887325954E-2</v>
      </c>
      <c r="D435" s="44">
        <f>IF(OR($A435="",$B435=""),"",A435*'MPTO_working_2-way'!$G434)</f>
        <v>2.4629629629629628</v>
      </c>
      <c r="E435" s="46">
        <f>IF(OR($A435="",$B435=""),"",B435*'MPTO_working_2-way'!$G434)</f>
        <v>1.6835443037974682</v>
      </c>
      <c r="F435" s="44">
        <f>IF(OR($A435="",$B435=""),"",'MPTO_working_2-way'!D434)</f>
        <v>2.4855311711011843</v>
      </c>
      <c r="G435" s="46">
        <f>IF(OR($A435="",$B435=""),"",'MPTO_working_2-way'!E434)</f>
        <v>1.6731598901817231</v>
      </c>
      <c r="H435" s="44">
        <f>IF(OR($A435="",$B435=""),"",'OddsRatio_working_2-way'!M434)</f>
        <v>2.4864983751605103</v>
      </c>
      <c r="I435" s="44">
        <f>IF(OR($A435="",$B435=""),"",'OddsRatio_working_2-way'!N434)</f>
        <v>1.672721892408406</v>
      </c>
      <c r="J435" s="44">
        <f>IF('Log_working_2-way'!$D434="","",A435^('Log_working_2-way'!$D434))</f>
        <v>2.4970338824714675</v>
      </c>
      <c r="K435" s="46">
        <f>IF('Log_working_2-way'!$D434="","",B435^('Log_working_2-way'!$D434))</f>
        <v>1.6679875530598065</v>
      </c>
      <c r="L435" s="53">
        <f t="shared" si="71"/>
        <v>0.406015037593985</v>
      </c>
      <c r="M435" s="53">
        <f t="shared" si="72"/>
        <v>0.59398496240601506</v>
      </c>
      <c r="N435" s="54">
        <v>532</v>
      </c>
      <c r="O435" s="54">
        <f t="shared" si="73"/>
        <v>307.5274261603376</v>
      </c>
      <c r="P435" s="54">
        <f t="shared" si="74"/>
        <v>203.60493827160494</v>
      </c>
      <c r="Q435" s="54">
        <f t="shared" si="75"/>
        <v>328.39506172839504</v>
      </c>
      <c r="R435" s="54">
        <f t="shared" si="76"/>
        <v>224.47257383966243</v>
      </c>
      <c r="S435" s="55">
        <f t="shared" si="77"/>
        <v>-20.867635568057437</v>
      </c>
      <c r="T435" s="55">
        <f t="shared" si="78"/>
        <v>-20.867635568057494</v>
      </c>
      <c r="U435" t="s">
        <v>160</v>
      </c>
      <c r="V435" t="s">
        <v>161</v>
      </c>
      <c r="W435" t="s">
        <v>437</v>
      </c>
      <c r="X435" s="38">
        <v>44380</v>
      </c>
      <c r="Y435" s="75" t="s">
        <v>484</v>
      </c>
    </row>
    <row r="436" spans="1:25" ht="15" x14ac:dyDescent="0.25">
      <c r="A436">
        <v>1.87</v>
      </c>
      <c r="B436">
        <v>2.02</v>
      </c>
      <c r="C436" s="43">
        <f t="shared" si="70"/>
        <v>2.9808863239265015E-2</v>
      </c>
      <c r="D436" s="44">
        <f>IF(OR($A436="",$B436=""),"",A436*'MPTO_working_2-way'!$G435)</f>
        <v>1.9257425742574257</v>
      </c>
      <c r="E436" s="46">
        <f>IF(OR($A436="",$B436=""),"",B436*'MPTO_working_2-way'!$G435)</f>
        <v>2.0802139037433154</v>
      </c>
      <c r="F436" s="44">
        <f>IF(OR($A436="",$B436=""),"",'MPTO_working_2-way'!D435)</f>
        <v>1.9236135865967305</v>
      </c>
      <c r="G436" s="46">
        <f>IF(OR($A436="",$B436=""),"",'MPTO_working_2-way'!E435)</f>
        <v>2.082703865027292</v>
      </c>
      <c r="H436" s="44">
        <f>IF(OR($A436="",$B436=""),"",'OddsRatio_working_2-way'!M435)</f>
        <v>1.9235481451827992</v>
      </c>
      <c r="I436" s="44">
        <f>IF(OR($A436="",$B436=""),"",'OddsRatio_working_2-way'!N435)</f>
        <v>2.0827805840074194</v>
      </c>
      <c r="J436" s="44">
        <f>IF('Log_working_2-way'!$D435="","",A436^('Log_working_2-way'!$D435))</f>
        <v>1.9225833907877643</v>
      </c>
      <c r="K436" s="46">
        <f>IF('Log_working_2-way'!$D435="","",B436^('Log_working_2-way'!$D435))</f>
        <v>2.0839128581602959</v>
      </c>
      <c r="L436" s="53">
        <f t="shared" si="71"/>
        <v>0.51928020565552702</v>
      </c>
      <c r="M436" s="53">
        <f t="shared" si="72"/>
        <v>0.48071979434447304</v>
      </c>
      <c r="N436" s="54">
        <v>533</v>
      </c>
      <c r="O436" s="54">
        <f t="shared" si="73"/>
        <v>247.97326203208553</v>
      </c>
      <c r="P436" s="54">
        <f t="shared" si="74"/>
        <v>269.1386138613862</v>
      </c>
      <c r="Q436" s="54">
        <f t="shared" si="75"/>
        <v>263.86138613861385</v>
      </c>
      <c r="R436" s="54">
        <f t="shared" si="76"/>
        <v>285.02673796791441</v>
      </c>
      <c r="S436" s="55">
        <f t="shared" si="77"/>
        <v>-15.888124106528323</v>
      </c>
      <c r="T436" s="55">
        <f t="shared" si="78"/>
        <v>-15.88812410652821</v>
      </c>
      <c r="U436" t="s">
        <v>251</v>
      </c>
      <c r="V436" t="s">
        <v>131</v>
      </c>
      <c r="W436" t="s">
        <v>442</v>
      </c>
      <c r="X436" s="38">
        <v>44380</v>
      </c>
      <c r="Y436" s="75" t="s">
        <v>484</v>
      </c>
    </row>
    <row r="437" spans="1:25" ht="15" x14ac:dyDescent="0.25">
      <c r="A437">
        <v>2.0499999999999998</v>
      </c>
      <c r="B437">
        <v>1.85</v>
      </c>
      <c r="C437" s="43">
        <f t="shared" si="70"/>
        <v>2.8345418589321048E-2</v>
      </c>
      <c r="D437" s="44">
        <f>IF(OR($A437="",$B437=""),"",A437*'MPTO_working_2-way'!$G436)</f>
        <v>2.1081081081081079</v>
      </c>
      <c r="E437" s="46">
        <f>IF(OR($A437="",$B437=""),"",B437*'MPTO_working_2-way'!$G436)</f>
        <v>1.902439024390244</v>
      </c>
      <c r="F437" s="44">
        <f>IF(OR($A437="",$B437=""),"",'MPTO_working_2-way'!D436)</f>
        <v>2.1113430758524703</v>
      </c>
      <c r="G437" s="46">
        <f>IF(OR($A437="",$B437=""),"",'MPTO_working_2-way'!E436)</f>
        <v>1.8998121477770822</v>
      </c>
      <c r="H437" s="44">
        <f>IF(OR($A437="",$B437=""),"",'OddsRatio_working_2-way'!M436)</f>
        <v>2.1114378604524222</v>
      </c>
      <c r="I437" s="44">
        <f>IF(OR($A437="",$B437=""),"",'OddsRatio_working_2-way'!N436)</f>
        <v>1.8997354108424378</v>
      </c>
      <c r="J437" s="44">
        <f>IF('Log_working_2-way'!$D436="","",A437^('Log_working_2-way'!$D436))</f>
        <v>2.1129081281913611</v>
      </c>
      <c r="K437" s="46">
        <f>IF('Log_working_2-way'!$D436="","",B437^('Log_working_2-way'!$D436))</f>
        <v>1.8985467665018629</v>
      </c>
      <c r="L437" s="53">
        <f t="shared" si="71"/>
        <v>0.47435897435897439</v>
      </c>
      <c r="M437" s="53">
        <f t="shared" si="72"/>
        <v>0.52564102564102555</v>
      </c>
      <c r="N437" s="54">
        <v>534</v>
      </c>
      <c r="O437" s="54">
        <f t="shared" si="73"/>
        <v>273.51219512195115</v>
      </c>
      <c r="P437" s="54">
        <f t="shared" si="74"/>
        <v>245.35135135135135</v>
      </c>
      <c r="Q437" s="54">
        <f t="shared" si="75"/>
        <v>288.64864864864859</v>
      </c>
      <c r="R437" s="54">
        <f t="shared" si="76"/>
        <v>260.48780487804879</v>
      </c>
      <c r="S437" s="55">
        <f t="shared" si="77"/>
        <v>-15.136453526697437</v>
      </c>
      <c r="T437" s="55">
        <f t="shared" si="78"/>
        <v>-15.136453526697437</v>
      </c>
      <c r="U437" t="s">
        <v>64</v>
      </c>
      <c r="V437" t="s">
        <v>66</v>
      </c>
      <c r="W437" t="s">
        <v>442</v>
      </c>
      <c r="X437" s="38">
        <v>44380</v>
      </c>
      <c r="Y437" s="75" t="s">
        <v>484</v>
      </c>
    </row>
    <row r="438" spans="1:25" ht="15" x14ac:dyDescent="0.25">
      <c r="A438">
        <v>2.04</v>
      </c>
      <c r="B438">
        <v>1.86</v>
      </c>
      <c r="C438" s="43">
        <f t="shared" si="70"/>
        <v>2.7830487033523088E-2</v>
      </c>
      <c r="D438" s="44">
        <f>IF(OR($A438="",$B438=""),"",A438*'MPTO_working_2-way'!$G437)</f>
        <v>2.096774193548387</v>
      </c>
      <c r="E438" s="46">
        <f>IF(OR($A438="",$B438=""),"",B438*'MPTO_working_2-way'!$G437)</f>
        <v>1.911764705882353</v>
      </c>
      <c r="F438" s="44">
        <f>IF(OR($A438="",$B438=""),"",'MPTO_working_2-way'!D437)</f>
        <v>2.0996015936254984</v>
      </c>
      <c r="G438" s="46">
        <f>IF(OR($A438="",$B438=""),"",'MPTO_working_2-way'!E437)</f>
        <v>1.9094202898550725</v>
      </c>
      <c r="H438" s="44">
        <f>IF(OR($A438="",$B438=""),"",'OddsRatio_working_2-way'!M437)</f>
        <v>2.0996828295383159</v>
      </c>
      <c r="I438" s="44">
        <f>IF(OR($A438="",$B438=""),"",'OddsRatio_working_2-way'!N437)</f>
        <v>1.9093531090412992</v>
      </c>
      <c r="J438" s="44">
        <f>IF('Log_working_2-way'!$D437="","",A438^('Log_working_2-way'!$D437))</f>
        <v>2.1009668261031296</v>
      </c>
      <c r="K438" s="46">
        <f>IF('Log_working_2-way'!$D437="","",B438^('Log_working_2-way'!$D437))</f>
        <v>1.9082925809304243</v>
      </c>
      <c r="L438" s="53">
        <f t="shared" si="71"/>
        <v>0.47692307692307695</v>
      </c>
      <c r="M438" s="53">
        <f t="shared" si="72"/>
        <v>0.52307692307692311</v>
      </c>
      <c r="N438" s="54">
        <v>535</v>
      </c>
      <c r="O438" s="54">
        <f t="shared" si="73"/>
        <v>272.74509803921575</v>
      </c>
      <c r="P438" s="54">
        <f t="shared" si="74"/>
        <v>247.36559139784947</v>
      </c>
      <c r="Q438" s="54">
        <f t="shared" si="75"/>
        <v>287.63440860215053</v>
      </c>
      <c r="R438" s="54">
        <f t="shared" si="76"/>
        <v>262.25490196078431</v>
      </c>
      <c r="S438" s="55">
        <f t="shared" si="77"/>
        <v>-14.889310562934782</v>
      </c>
      <c r="T438" s="55">
        <f t="shared" si="78"/>
        <v>-14.889310562934838</v>
      </c>
      <c r="U438" t="s">
        <v>379</v>
      </c>
      <c r="V438" t="s">
        <v>165</v>
      </c>
      <c r="W438" t="s">
        <v>442</v>
      </c>
      <c r="X438" s="38">
        <v>44380</v>
      </c>
      <c r="Y438" s="75" t="s">
        <v>490</v>
      </c>
    </row>
    <row r="439" spans="1:25" ht="15" x14ac:dyDescent="0.25">
      <c r="A439">
        <v>1.88</v>
      </c>
      <c r="B439">
        <v>2.0099999999999998</v>
      </c>
      <c r="C439" s="43">
        <f t="shared" si="70"/>
        <v>2.9427331427966497E-2</v>
      </c>
      <c r="D439" s="44">
        <f>IF(OR($A439="",$B439=""),"",A439*'MPTO_working_2-way'!$G438)</f>
        <v>1.9353233830845769</v>
      </c>
      <c r="E439" s="46">
        <f>IF(OR($A439="",$B439=""),"",B439*'MPTO_working_2-way'!$G438)</f>
        <v>2.0691489361702122</v>
      </c>
      <c r="F439" s="44">
        <f>IF(OR($A439="",$B439=""),"",'MPTO_working_2-way'!D438)</f>
        <v>1.9334834220221038</v>
      </c>
      <c r="G439" s="46">
        <f>IF(OR($A439="",$B439=""),"",'MPTO_working_2-way'!E438)</f>
        <v>2.0712563034422273</v>
      </c>
      <c r="H439" s="44">
        <f>IF(OR($A439="",$B439=""),"",'OddsRatio_working_2-way'!M438)</f>
        <v>1.9334276237142709</v>
      </c>
      <c r="I439" s="44">
        <f>IF(OR($A439="",$B439=""),"",'OddsRatio_working_2-way'!N438)</f>
        <v>2.0713203408538785</v>
      </c>
      <c r="J439" s="44">
        <f>IF('Log_working_2-way'!$D438="","",A439^('Log_working_2-way'!$D438))</f>
        <v>1.9325939690668699</v>
      </c>
      <c r="K439" s="46">
        <f>IF('Log_working_2-way'!$D438="","",B439^('Log_working_2-way'!$D438))</f>
        <v>2.0722780043286777</v>
      </c>
      <c r="L439" s="53">
        <f t="shared" si="71"/>
        <v>0.5167095115681235</v>
      </c>
      <c r="M439" s="53">
        <f t="shared" si="72"/>
        <v>0.48329048843187672</v>
      </c>
      <c r="N439" s="54">
        <v>536</v>
      </c>
      <c r="O439" s="54">
        <f t="shared" si="73"/>
        <v>250.89361702127655</v>
      </c>
      <c r="P439" s="54">
        <f t="shared" si="74"/>
        <v>269.33333333333331</v>
      </c>
      <c r="Q439" s="54">
        <f t="shared" si="75"/>
        <v>266.66666666666669</v>
      </c>
      <c r="R439" s="54">
        <f t="shared" si="76"/>
        <v>285.10638297872339</v>
      </c>
      <c r="S439" s="55">
        <f t="shared" si="77"/>
        <v>-15.773049645390131</v>
      </c>
      <c r="T439" s="55">
        <f t="shared" si="78"/>
        <v>-15.773049645390074</v>
      </c>
      <c r="U439" t="s">
        <v>129</v>
      </c>
      <c r="V439" t="s">
        <v>124</v>
      </c>
      <c r="W439" t="s">
        <v>442</v>
      </c>
      <c r="X439" s="38">
        <v>44380</v>
      </c>
      <c r="Y439" s="75" t="s">
        <v>481</v>
      </c>
    </row>
    <row r="440" spans="1:25" ht="15" x14ac:dyDescent="0.25">
      <c r="A440">
        <v>1.72</v>
      </c>
      <c r="B440">
        <v>2.14</v>
      </c>
      <c r="C440" s="43">
        <f t="shared" si="70"/>
        <v>4.8685068463377501E-2</v>
      </c>
      <c r="D440" s="44">
        <f>IF(OR($A440="",$B440=""),"",A440*'MPTO_working_2-way'!$G439)</f>
        <v>1.8037383177570092</v>
      </c>
      <c r="E440" s="46">
        <f>IF(OR($A440="",$B440=""),"",B440*'MPTO_working_2-way'!$G439)</f>
        <v>2.2441860465116279</v>
      </c>
      <c r="F440" s="44">
        <f>IF(OR($A440="",$B440=""),"",'MPTO_working_2-way'!D439)</f>
        <v>1.7951619196254389</v>
      </c>
      <c r="G440" s="46">
        <f>IF(OR($A440="",$B440=""),"",'MPTO_working_2-way'!E439)</f>
        <v>2.2576054955839058</v>
      </c>
      <c r="H440" s="44">
        <f>IF(OR($A440="",$B440=""),"",'OddsRatio_working_2-way'!M439)</f>
        <v>1.7947194142390264</v>
      </c>
      <c r="I440" s="44">
        <f>IF(OR($A440="",$B440=""),"",'OddsRatio_working_2-way'!N439)</f>
        <v>2.2583057392117913</v>
      </c>
      <c r="J440" s="44">
        <f>IF('Log_working_2-way'!$D439="","",A440^('Log_working_2-way'!$D439))</f>
        <v>1.7907852046807202</v>
      </c>
      <c r="K440" s="46">
        <f>IF('Log_working_2-way'!$D439="","",B440^('Log_working_2-way'!$D439))</f>
        <v>2.2645658948599179</v>
      </c>
      <c r="L440" s="53">
        <f t="shared" si="71"/>
        <v>0.55440414507772029</v>
      </c>
      <c r="M440" s="53">
        <f t="shared" si="72"/>
        <v>0.44559585492227982</v>
      </c>
      <c r="N440" s="54">
        <v>537</v>
      </c>
      <c r="O440" s="54">
        <f t="shared" si="73"/>
        <v>224.79069767441862</v>
      </c>
      <c r="P440" s="54">
        <f t="shared" si="74"/>
        <v>286.06542056074767</v>
      </c>
      <c r="Q440" s="54">
        <f t="shared" si="75"/>
        <v>250.93457943925233</v>
      </c>
      <c r="R440" s="54">
        <f t="shared" si="76"/>
        <v>312.2093023255814</v>
      </c>
      <c r="S440" s="55">
        <f t="shared" si="77"/>
        <v>-26.143881764833708</v>
      </c>
      <c r="T440" s="55">
        <f t="shared" si="78"/>
        <v>-26.143881764833736</v>
      </c>
      <c r="U440" t="s">
        <v>385</v>
      </c>
      <c r="V440" t="s">
        <v>383</v>
      </c>
      <c r="W440" t="s">
        <v>438</v>
      </c>
      <c r="X440" s="38">
        <v>44411</v>
      </c>
      <c r="Y440" s="75" t="s">
        <v>479</v>
      </c>
    </row>
    <row r="441" spans="1:25" ht="15" x14ac:dyDescent="0.25">
      <c r="A441">
        <v>1.78</v>
      </c>
      <c r="B441">
        <v>2.1</v>
      </c>
      <c r="C441" s="43">
        <f t="shared" si="70"/>
        <v>3.7988228999465079E-2</v>
      </c>
      <c r="D441" s="44">
        <f>IF(OR($A441="",$B441=""),"",A441*'MPTO_working_2-way'!$G440)</f>
        <v>1.8476190476190479</v>
      </c>
      <c r="E441" s="46">
        <f>IF(OR($A441="",$B441=""),"",B441*'MPTO_working_2-way'!$G440)</f>
        <v>2.1797752808988768</v>
      </c>
      <c r="F441" s="44">
        <f>IF(OR($A441="",$B441=""),"",'MPTO_working_2-way'!D440)</f>
        <v>1.8422868408082802</v>
      </c>
      <c r="G441" s="46">
        <f>IF(OR($A441="",$B441=""),"",'MPTO_working_2-way'!E440)</f>
        <v>2.1872440023405506</v>
      </c>
      <c r="H441" s="44">
        <f>IF(OR($A441="",$B441=""),"",'OddsRatio_working_2-way'!M440)</f>
        <v>1.8420753583206844</v>
      </c>
      <c r="I441" s="44">
        <f>IF(OR($A441="",$B441=""),"",'OddsRatio_working_2-way'!N440)</f>
        <v>2.1875421719907089</v>
      </c>
      <c r="J441" s="44">
        <f>IF('Log_working_2-way'!$D440="","",A441^('Log_working_2-way'!$D440))</f>
        <v>1.8396466235294411</v>
      </c>
      <c r="K441" s="46">
        <f>IF('Log_working_2-way'!$D440="","",B441^('Log_working_2-way'!$D440))</f>
        <v>2.1909772182449698</v>
      </c>
      <c r="L441" s="53">
        <f t="shared" si="71"/>
        <v>0.54123711340206171</v>
      </c>
      <c r="M441" s="53">
        <f t="shared" si="72"/>
        <v>0.45876288659793807</v>
      </c>
      <c r="N441" s="54">
        <v>538</v>
      </c>
      <c r="O441" s="54">
        <f t="shared" si="73"/>
        <v>235.75280898876406</v>
      </c>
      <c r="P441" s="54">
        <f t="shared" si="74"/>
        <v>281.8095238095238</v>
      </c>
      <c r="Q441" s="54">
        <f t="shared" si="75"/>
        <v>256.1904761904762</v>
      </c>
      <c r="R441" s="54">
        <f t="shared" si="76"/>
        <v>302.247191011236</v>
      </c>
      <c r="S441" s="55">
        <f t="shared" si="77"/>
        <v>-20.437667201712145</v>
      </c>
      <c r="T441" s="55">
        <f t="shared" si="78"/>
        <v>-20.437667201712202</v>
      </c>
      <c r="U441" t="s">
        <v>271</v>
      </c>
      <c r="V441" t="s">
        <v>273</v>
      </c>
      <c r="W441" t="s">
        <v>231</v>
      </c>
      <c r="X441" s="38">
        <v>44411</v>
      </c>
      <c r="Y441" s="76" t="s">
        <v>482</v>
      </c>
    </row>
    <row r="442" spans="1:25" ht="15" x14ac:dyDescent="0.25">
      <c r="A442">
        <v>1.98</v>
      </c>
      <c r="B442">
        <v>1.93</v>
      </c>
      <c r="C442" s="43">
        <f t="shared" si="70"/>
        <v>2.3185220076411994E-2</v>
      </c>
      <c r="D442" s="44">
        <f>IF(OR($A442="",$B442=""),"",A442*'MPTO_working_2-way'!$G441)</f>
        <v>2.0259067357512959</v>
      </c>
      <c r="E442" s="46">
        <f>IF(OR($A442="",$B442=""),"",B442*'MPTO_working_2-way'!$G441)</f>
        <v>1.9747474747474751</v>
      </c>
      <c r="F442" s="44">
        <f>IF(OR($A442="",$B442=""),"",'MPTO_working_2-way'!D441)</f>
        <v>2.0265153523890338</v>
      </c>
      <c r="G442" s="46">
        <f>IF(OR($A442="",$B442=""),"",'MPTO_working_2-way'!E441)</f>
        <v>1.974169551066798</v>
      </c>
      <c r="H442" s="44">
        <f>IF(OR($A442="",$B442=""),"",'OddsRatio_working_2-way'!M441)</f>
        <v>2.0265298051494733</v>
      </c>
      <c r="I442" s="44">
        <f>IF(OR($A442="",$B442=""),"",'OddsRatio_working_2-way'!N441)</f>
        <v>1.9741558354989901</v>
      </c>
      <c r="J442" s="44">
        <f>IF('Log_working_2-way'!$D441="","",A442^('Log_working_2-way'!$D441))</f>
        <v>2.0268045830085555</v>
      </c>
      <c r="K442" s="46">
        <f>IF('Log_working_2-way'!$D441="","",B442^('Log_working_2-way'!$D441))</f>
        <v>1.9738951466986834</v>
      </c>
      <c r="L442" s="53">
        <f t="shared" si="71"/>
        <v>0.49360613810741677</v>
      </c>
      <c r="M442" s="53">
        <f t="shared" si="72"/>
        <v>0.50639386189258306</v>
      </c>
      <c r="N442" s="54">
        <v>539</v>
      </c>
      <c r="O442" s="54">
        <f t="shared" si="73"/>
        <v>266.77777777777783</v>
      </c>
      <c r="P442" s="54">
        <f t="shared" si="74"/>
        <v>259.72538860103629</v>
      </c>
      <c r="Q442" s="54">
        <f t="shared" si="75"/>
        <v>279.27461139896377</v>
      </c>
      <c r="R442" s="54">
        <f t="shared" si="76"/>
        <v>272.22222222222223</v>
      </c>
      <c r="S442" s="55">
        <f t="shared" si="77"/>
        <v>-12.496833621185942</v>
      </c>
      <c r="T442" s="55">
        <f t="shared" si="78"/>
        <v>-12.496833621185942</v>
      </c>
      <c r="U442" t="s">
        <v>35</v>
      </c>
      <c r="V442" t="s">
        <v>134</v>
      </c>
      <c r="W442" t="s">
        <v>443</v>
      </c>
      <c r="X442" s="38">
        <v>44411</v>
      </c>
      <c r="Y442" s="75" t="s">
        <v>478</v>
      </c>
    </row>
    <row r="443" spans="1:25" ht="15" x14ac:dyDescent="0.25">
      <c r="A443">
        <v>1.69</v>
      </c>
      <c r="B443">
        <v>2.2799999999999998</v>
      </c>
      <c r="C443" s="43">
        <f t="shared" si="70"/>
        <v>3.0312467559431067E-2</v>
      </c>
      <c r="D443" s="44">
        <f>IF(OR($A443="",$B443=""),"",A443*'MPTO_working_2-way'!$G442)</f>
        <v>1.7412280701754383</v>
      </c>
      <c r="E443" s="46">
        <f>IF(OR($A443="",$B443=""),"",B443*'MPTO_working_2-way'!$G442)</f>
        <v>2.3491124260355027</v>
      </c>
      <c r="F443" s="44">
        <f>IF(OR($A443="",$B443=""),"",'MPTO_working_2-way'!D442)</f>
        <v>1.7344256391789699</v>
      </c>
      <c r="G443" s="46">
        <f>IF(OR($A443="",$B443=""),"",'MPTO_working_2-way'!E442)</f>
        <v>2.3616082373130669</v>
      </c>
      <c r="H443" s="44">
        <f>IF(OR($A443="",$B443=""),"",'OddsRatio_working_2-way'!M442)</f>
        <v>1.7342087577794201</v>
      </c>
      <c r="I443" s="44">
        <f>IF(OR($A443="",$B443=""),"",'OddsRatio_working_2-way'!N442)</f>
        <v>2.3620104492139973</v>
      </c>
      <c r="J443" s="44">
        <f>IF('Log_working_2-way'!$D442="","",A443^('Log_working_2-way'!$D442))</f>
        <v>1.7311269576388733</v>
      </c>
      <c r="K443" s="46">
        <f>IF('Log_working_2-way'!$D442="","",B443^('Log_working_2-way'!$D442))</f>
        <v>2.3677515095728476</v>
      </c>
      <c r="L443" s="53">
        <f t="shared" si="71"/>
        <v>0.57430730478589431</v>
      </c>
      <c r="M443" s="53">
        <f t="shared" si="72"/>
        <v>0.42569269521410585</v>
      </c>
      <c r="N443" s="54">
        <v>540</v>
      </c>
      <c r="O443" s="54">
        <f t="shared" si="73"/>
        <v>220.47337278106511</v>
      </c>
      <c r="P443" s="54">
        <f t="shared" si="74"/>
        <v>303.15789473684202</v>
      </c>
      <c r="Q443" s="54">
        <f t="shared" si="75"/>
        <v>236.84210526315792</v>
      </c>
      <c r="R443" s="54">
        <f t="shared" si="76"/>
        <v>319.52662721893495</v>
      </c>
      <c r="S443" s="55">
        <f t="shared" si="77"/>
        <v>-16.36873248209281</v>
      </c>
      <c r="T443" s="55">
        <f t="shared" si="78"/>
        <v>-16.368732482092923</v>
      </c>
      <c r="U443" t="s">
        <v>72</v>
      </c>
      <c r="V443" t="s">
        <v>138</v>
      </c>
      <c r="W443" t="s">
        <v>443</v>
      </c>
      <c r="X443" s="38">
        <v>44411</v>
      </c>
      <c r="Y443" s="75" t="s">
        <v>478</v>
      </c>
    </row>
    <row r="444" spans="1:25" ht="15" x14ac:dyDescent="0.25">
      <c r="A444">
        <v>1.86</v>
      </c>
      <c r="B444">
        <v>1.95</v>
      </c>
      <c r="C444" s="43">
        <f t="shared" si="70"/>
        <v>5.0454921422663279E-2</v>
      </c>
      <c r="D444" s="44">
        <f>IF(OR($A444="",$B444=""),"",A444*'MPTO_working_2-way'!$G443)</f>
        <v>1.9538461538461538</v>
      </c>
      <c r="E444" s="46">
        <f>IF(OR($A444="",$B444=""),"",B444*'MPTO_working_2-way'!$G443)</f>
        <v>2.0483870967741935</v>
      </c>
      <c r="F444" s="44">
        <f>IF(OR($A444="",$B444=""),"",'MPTO_working_2-way'!D443)</f>
        <v>1.9515738498789346</v>
      </c>
      <c r="G444" s="46">
        <f>IF(OR($A444="",$B444=""),"",'MPTO_working_2-way'!E443)</f>
        <v>2.0508905852417301</v>
      </c>
      <c r="H444" s="44">
        <f>IF(OR($A444="",$B444=""),"",'OddsRatio_working_2-way'!M443)</f>
        <v>1.9514531821875092</v>
      </c>
      <c r="I444" s="44">
        <f>IF(OR($A444="",$B444=""),"",'OddsRatio_working_2-way'!N443)</f>
        <v>2.0510238640443412</v>
      </c>
      <c r="J444" s="44">
        <f>IF('Log_working_2-way'!$D443="","",A444^('Log_working_2-way'!$D443))</f>
        <v>1.9504053393638028</v>
      </c>
      <c r="K444" s="46">
        <f>IF('Log_working_2-way'!$D443="","",B444^('Log_working_2-way'!$D443))</f>
        <v>2.0521826410070227</v>
      </c>
      <c r="L444" s="53">
        <f t="shared" si="71"/>
        <v>0.51181102362204722</v>
      </c>
      <c r="M444" s="53">
        <f t="shared" si="72"/>
        <v>0.48818897637795278</v>
      </c>
      <c r="N444" s="54">
        <v>541</v>
      </c>
      <c r="O444" s="54">
        <f t="shared" si="73"/>
        <v>250.1397849462366</v>
      </c>
      <c r="P444" s="54">
        <f t="shared" si="74"/>
        <v>263.5641025641026</v>
      </c>
      <c r="Q444" s="54">
        <f t="shared" si="75"/>
        <v>277.43589743589746</v>
      </c>
      <c r="R444" s="54">
        <f t="shared" si="76"/>
        <v>290.8602150537634</v>
      </c>
      <c r="S444" s="55">
        <f t="shared" si="77"/>
        <v>-27.296112489660857</v>
      </c>
      <c r="T444" s="55">
        <f t="shared" si="78"/>
        <v>-27.2961124896608</v>
      </c>
      <c r="U444" t="s">
        <v>92</v>
      </c>
      <c r="V444" t="s">
        <v>412</v>
      </c>
      <c r="W444" t="s">
        <v>447</v>
      </c>
      <c r="X444" s="38">
        <v>44411</v>
      </c>
      <c r="Y444" s="75" t="s">
        <v>478</v>
      </c>
    </row>
    <row r="445" spans="1:25" ht="15" x14ac:dyDescent="0.25">
      <c r="A445">
        <v>1.65</v>
      </c>
      <c r="B445">
        <v>2.37</v>
      </c>
      <c r="C445" s="43">
        <f t="shared" si="70"/>
        <v>2.8001534330648337E-2</v>
      </c>
      <c r="D445" s="44">
        <f>IF(OR($A445="",$B445=""),"",A445*'MPTO_working_2-way'!$G444)</f>
        <v>1.6962025316455696</v>
      </c>
      <c r="E445" s="46">
        <f>IF(OR($A445="",$B445=""),"",B445*'MPTO_working_2-way'!$G444)</f>
        <v>2.4363636363636365</v>
      </c>
      <c r="F445" s="44">
        <f>IF(OR($A445="",$B445=""),"",'MPTO_working_2-way'!D444)</f>
        <v>1.6890184645286688</v>
      </c>
      <c r="G445" s="46">
        <f>IF(OR($A445="",$B445=""),"",'MPTO_working_2-way'!E444)</f>
        <v>2.4513399153737665</v>
      </c>
      <c r="H445" s="44">
        <f>IF(OR($A445="",$B445=""),"",'OddsRatio_working_2-way'!M444)</f>
        <v>1.6888051645745159</v>
      </c>
      <c r="I445" s="44">
        <f>IF(OR($A445="",$B445=""),"",'OddsRatio_working_2-way'!N444)</f>
        <v>2.4517893468724408</v>
      </c>
      <c r="J445" s="44">
        <f>IF('Log_working_2-way'!$D444="","",A445^('Log_working_2-way'!$D444))</f>
        <v>1.685552620448002</v>
      </c>
      <c r="K445" s="46">
        <f>IF('Log_working_2-way'!$D444="","",B445^('Log_working_2-way'!$D444))</f>
        <v>2.4586772337716281</v>
      </c>
      <c r="L445" s="53">
        <f t="shared" si="71"/>
        <v>0.58955223880597019</v>
      </c>
      <c r="M445" s="53">
        <f t="shared" si="72"/>
        <v>0.41044776119402981</v>
      </c>
      <c r="N445" s="54">
        <v>542</v>
      </c>
      <c r="O445" s="54">
        <f t="shared" si="73"/>
        <v>213.5151515151515</v>
      </c>
      <c r="P445" s="54">
        <f t="shared" si="74"/>
        <v>313.3080168776371</v>
      </c>
      <c r="Q445" s="54">
        <f t="shared" si="75"/>
        <v>228.69198312236284</v>
      </c>
      <c r="R445" s="54">
        <f t="shared" si="76"/>
        <v>328.4848484848485</v>
      </c>
      <c r="S445" s="55">
        <f t="shared" si="77"/>
        <v>-15.176831607211341</v>
      </c>
      <c r="T445" s="55">
        <f t="shared" si="78"/>
        <v>-15.176831607211398</v>
      </c>
      <c r="U445" t="s">
        <v>143</v>
      </c>
      <c r="V445" t="s">
        <v>98</v>
      </c>
      <c r="W445" t="s">
        <v>441</v>
      </c>
      <c r="X445" s="38">
        <v>44411</v>
      </c>
      <c r="Y445" s="75" t="s">
        <v>479</v>
      </c>
    </row>
    <row r="446" spans="1:25" ht="15" x14ac:dyDescent="0.25">
      <c r="A446">
        <v>2.1</v>
      </c>
      <c r="B446">
        <v>1.7</v>
      </c>
      <c r="C446" s="43">
        <f t="shared" si="70"/>
        <v>6.4425770308123242E-2</v>
      </c>
      <c r="D446" s="44">
        <f>IF(OR($A446="",$B446=""),"",A446*'MPTO_working_2-way'!$G445)</f>
        <v>2.2352941176470589</v>
      </c>
      <c r="E446" s="46">
        <f>IF(OR($A446="",$B446=""),"",B446*'MPTO_working_2-way'!$G445)</f>
        <v>1.8095238095238095</v>
      </c>
      <c r="F446" s="44">
        <f>IF(OR($A446="",$B446=""),"",'MPTO_working_2-way'!D445)</f>
        <v>2.2523659305993693</v>
      </c>
      <c r="G446" s="46">
        <f>IF(OR($A446="",$B446=""),"",'MPTO_working_2-way'!E445)</f>
        <v>1.7984886649874054</v>
      </c>
      <c r="H446" s="44">
        <f>IF(OR($A446="",$B446=""),"",'OddsRatio_working_2-way'!M445)</f>
        <v>2.2535663410560178</v>
      </c>
      <c r="I446" s="44">
        <f>IF(OR($A446="",$B446=""),"",'OddsRatio_working_2-way'!N445)</f>
        <v>1.7977240352174662</v>
      </c>
      <c r="J446" s="44">
        <f>IF('Log_working_2-way'!$D445="","",A446^('Log_working_2-way'!$D445))</f>
        <v>2.2616638529402127</v>
      </c>
      <c r="K446" s="46">
        <f>IF('Log_working_2-way'!$D445="","",B446^('Log_working_2-way'!$D445))</f>
        <v>1.7926041454397228</v>
      </c>
      <c r="L446" s="53">
        <f t="shared" si="71"/>
        <v>0.44736842105263158</v>
      </c>
      <c r="M446" s="53">
        <f t="shared" si="72"/>
        <v>0.55263157894736836</v>
      </c>
      <c r="N446" s="54">
        <v>543</v>
      </c>
      <c r="O446" s="54">
        <f t="shared" si="73"/>
        <v>284.42857142857139</v>
      </c>
      <c r="P446" s="54">
        <f t="shared" si="74"/>
        <v>223.58823529411768</v>
      </c>
      <c r="Q446" s="54">
        <f t="shared" si="75"/>
        <v>319.41176470588238</v>
      </c>
      <c r="R446" s="54">
        <f t="shared" si="76"/>
        <v>258.57142857142856</v>
      </c>
      <c r="S446" s="55">
        <f t="shared" si="77"/>
        <v>-34.983193277310988</v>
      </c>
      <c r="T446" s="55">
        <f t="shared" si="78"/>
        <v>-34.983193277310875</v>
      </c>
      <c r="U446" t="s">
        <v>415</v>
      </c>
      <c r="V446" t="s">
        <v>249</v>
      </c>
      <c r="W446" t="s">
        <v>434</v>
      </c>
      <c r="X446" s="38">
        <v>44411</v>
      </c>
      <c r="Y446" s="75" t="s">
        <v>480</v>
      </c>
    </row>
    <row r="447" spans="1:25" ht="15" x14ac:dyDescent="0.25">
      <c r="A447">
        <v>1.92</v>
      </c>
      <c r="B447">
        <v>1.95</v>
      </c>
      <c r="C447" s="43">
        <f t="shared" si="70"/>
        <v>3.3653846153846256E-2</v>
      </c>
      <c r="D447" s="44">
        <f>IF(OR($A447="",$B447=""),"",A447*'MPTO_working_2-way'!$G446)</f>
        <v>1.9846153846153847</v>
      </c>
      <c r="E447" s="46">
        <f>IF(OR($A447="",$B447=""),"",B447*'MPTO_working_2-way'!$G446)</f>
        <v>2.015625</v>
      </c>
      <c r="F447" s="44">
        <f>IF(OR($A447="",$B447=""),"",'MPTO_working_2-way'!D446)</f>
        <v>1.9841017488076311</v>
      </c>
      <c r="G447" s="46">
        <f>IF(OR($A447="",$B447=""),"",'MPTO_working_2-way'!E446)</f>
        <v>2.0161550888529889</v>
      </c>
      <c r="H447" s="44">
        <f>IF(OR($A447="",$B447=""),"",'OddsRatio_working_2-way'!M446)</f>
        <v>1.9840838646332837</v>
      </c>
      <c r="I447" s="44">
        <f>IF(OR($A447="",$B447=""),"",'OddsRatio_working_2-way'!N446)</f>
        <v>2.0161735558713256</v>
      </c>
      <c r="J447" s="44">
        <f>IF('Log_working_2-way'!$D446="","",A447^('Log_working_2-way'!$D446))</f>
        <v>1.9838501055423525</v>
      </c>
      <c r="K447" s="46">
        <f>IF('Log_working_2-way'!$D446="","",B447^('Log_working_2-way'!$D446))</f>
        <v>2.0164149948926431</v>
      </c>
      <c r="L447" s="53">
        <f t="shared" si="71"/>
        <v>0.50387596899224807</v>
      </c>
      <c r="M447" s="53">
        <f t="shared" si="72"/>
        <v>0.49612403100775193</v>
      </c>
      <c r="N447" s="54">
        <v>544</v>
      </c>
      <c r="O447" s="54">
        <f t="shared" si="73"/>
        <v>260.66666666666669</v>
      </c>
      <c r="P447" s="54">
        <f t="shared" si="74"/>
        <v>265.02564102564105</v>
      </c>
      <c r="Q447" s="54">
        <f t="shared" si="75"/>
        <v>278.97435897435901</v>
      </c>
      <c r="R447" s="54">
        <f t="shared" si="76"/>
        <v>283.33333333333337</v>
      </c>
      <c r="S447" s="55">
        <f t="shared" si="77"/>
        <v>-18.307692307692321</v>
      </c>
      <c r="T447" s="55">
        <f t="shared" si="78"/>
        <v>-18.307692307692321</v>
      </c>
      <c r="U447" t="s">
        <v>185</v>
      </c>
      <c r="V447" t="s">
        <v>149</v>
      </c>
      <c r="W447" t="s">
        <v>435</v>
      </c>
      <c r="X447" s="38">
        <v>44411</v>
      </c>
      <c r="Y447" s="75" t="s">
        <v>491</v>
      </c>
    </row>
    <row r="448" spans="1:25" ht="15" x14ac:dyDescent="0.25">
      <c r="A448">
        <v>2.13</v>
      </c>
      <c r="B448">
        <v>1.79</v>
      </c>
      <c r="C448" s="43">
        <f t="shared" si="70"/>
        <v>2.8142785952212312E-2</v>
      </c>
      <c r="D448" s="44">
        <f>IF(OR($A448="",$B448=""),"",A448*'MPTO_working_2-way'!$G447)</f>
        <v>2.1899441340782122</v>
      </c>
      <c r="E448" s="46">
        <f>IF(OR($A448="",$B448=""),"",B448*'MPTO_working_2-way'!$G447)</f>
        <v>1.84037558685446</v>
      </c>
      <c r="F448" s="44">
        <f>IF(OR($A448="",$B448=""),"",'MPTO_working_2-way'!D447)</f>
        <v>2.1958130561234772</v>
      </c>
      <c r="G448" s="46">
        <f>IF(OR($A448="",$B448=""),"",'MPTO_working_2-way'!E447)</f>
        <v>1.8362511137332338</v>
      </c>
      <c r="H448" s="44">
        <f>IF(OR($A448="",$B448=""),"",'OddsRatio_working_2-way'!M447)</f>
        <v>2.1959848438987186</v>
      </c>
      <c r="I448" s="44">
        <f>IF(OR($A448="",$B448=""),"",'OddsRatio_working_2-way'!N447)</f>
        <v>1.8361309970619364</v>
      </c>
      <c r="J448" s="44">
        <f>IF('Log_working_2-way'!$D447="","",A448^('Log_working_2-way'!$D447))</f>
        <v>2.1986586658056355</v>
      </c>
      <c r="K448" s="46">
        <f>IF('Log_working_2-way'!$D447="","",B448^('Log_working_2-way'!$D447))</f>
        <v>1.8342658577685029</v>
      </c>
      <c r="L448" s="53">
        <f t="shared" si="71"/>
        <v>0.45663265306122452</v>
      </c>
      <c r="M448" s="53">
        <f t="shared" si="72"/>
        <v>0.54336734693877553</v>
      </c>
      <c r="N448" s="54">
        <v>545</v>
      </c>
      <c r="O448" s="54">
        <f t="shared" si="73"/>
        <v>289.131455399061</v>
      </c>
      <c r="P448" s="54">
        <f t="shared" si="74"/>
        <v>240.53072625698326</v>
      </c>
      <c r="Q448" s="54">
        <f t="shared" si="75"/>
        <v>304.46927374301674</v>
      </c>
      <c r="R448" s="54">
        <f t="shared" si="76"/>
        <v>255.86854460093898</v>
      </c>
      <c r="S448" s="55">
        <f t="shared" si="77"/>
        <v>-15.337818343955746</v>
      </c>
      <c r="T448" s="55">
        <f t="shared" si="78"/>
        <v>-15.337818343955718</v>
      </c>
      <c r="U448" t="s">
        <v>110</v>
      </c>
      <c r="V448" t="s">
        <v>179</v>
      </c>
      <c r="W448" t="s">
        <v>436</v>
      </c>
      <c r="X448" s="38">
        <v>44411</v>
      </c>
      <c r="Y448" s="75" t="s">
        <v>489</v>
      </c>
    </row>
    <row r="449" spans="1:25" ht="15" x14ac:dyDescent="0.25">
      <c r="A449">
        <v>3.01</v>
      </c>
      <c r="B449">
        <v>1.41</v>
      </c>
      <c r="C449" s="43">
        <f t="shared" si="70"/>
        <v>4.1445771777290918E-2</v>
      </c>
      <c r="D449" s="44">
        <f>IF(OR($A449="",$B449=""),"",A449*'MPTO_working_2-way'!$G448)</f>
        <v>3.1347517730496453</v>
      </c>
      <c r="E449" s="46">
        <f>IF(OR($A449="",$B449=""),"",B449*'MPTO_working_2-way'!$G448)</f>
        <v>1.4684385382059801</v>
      </c>
      <c r="F449" s="44">
        <f>IF(OR($A449="",$B449=""),"",'MPTO_working_2-way'!D448)</f>
        <v>3.210241670133505</v>
      </c>
      <c r="G449" s="46">
        <f>IF(OR($A449="",$B449=""),"",'MPTO_working_2-way'!E448)</f>
        <v>1.4524392121969165</v>
      </c>
      <c r="H449" s="44">
        <f>IF(OR($A449="",$B449=""),"",'OddsRatio_working_2-way'!M448)</f>
        <v>3.214145213031486</v>
      </c>
      <c r="I449" s="44">
        <f>IF(OR($A449="",$B449=""),"",'OddsRatio_working_2-way'!N448)</f>
        <v>1.4516415608671192</v>
      </c>
      <c r="J449" s="44">
        <f>IF('Log_working_2-way'!$D448="","",A449^('Log_working_2-way'!$D448))</f>
        <v>3.2509243450889174</v>
      </c>
      <c r="K449" s="46">
        <f>IF('Log_working_2-way'!$D448="","",B449^('Log_working_2-way'!$D448))</f>
        <v>1.4442619327387027</v>
      </c>
      <c r="L449" s="53">
        <f t="shared" si="71"/>
        <v>0.31900452488687786</v>
      </c>
      <c r="M449" s="53">
        <f t="shared" si="72"/>
        <v>0.68099547511312208</v>
      </c>
      <c r="N449" s="54">
        <v>546</v>
      </c>
      <c r="O449" s="54">
        <f t="shared" si="73"/>
        <v>364.60465116279067</v>
      </c>
      <c r="P449" s="54">
        <f t="shared" si="74"/>
        <v>158.76595744680844</v>
      </c>
      <c r="Q449" s="54">
        <f t="shared" si="75"/>
        <v>387.2340425531915</v>
      </c>
      <c r="R449" s="54">
        <f t="shared" si="76"/>
        <v>181.3953488372093</v>
      </c>
      <c r="S449" s="55">
        <f t="shared" si="77"/>
        <v>-22.629391390400826</v>
      </c>
      <c r="T449" s="55">
        <f t="shared" si="78"/>
        <v>-22.629391390400855</v>
      </c>
      <c r="U449" t="s">
        <v>121</v>
      </c>
      <c r="V449" t="s">
        <v>58</v>
      </c>
      <c r="W449" t="s">
        <v>437</v>
      </c>
      <c r="X449" s="38">
        <v>44411</v>
      </c>
      <c r="Y449" s="75" t="s">
        <v>497</v>
      </c>
    </row>
    <row r="450" spans="1:25" ht="15" x14ac:dyDescent="0.25">
      <c r="A450">
        <v>2.85</v>
      </c>
      <c r="B450">
        <v>1.45</v>
      </c>
      <c r="C450" s="43">
        <f t="shared" si="70"/>
        <v>4.053236539624927E-2</v>
      </c>
      <c r="D450" s="44">
        <f>IF(OR($A450="",$B450=""),"",A450*'MPTO_working_2-way'!$G449)</f>
        <v>2.9655172413793105</v>
      </c>
      <c r="E450" s="46">
        <f>IF(OR($A450="",$B450=""),"",B450*'MPTO_working_2-way'!$G449)</f>
        <v>1.5087719298245614</v>
      </c>
      <c r="F450" s="44">
        <f>IF(OR($A450="",$B450=""),"",'MPTO_working_2-way'!D449)</f>
        <v>3.0247026532479415</v>
      </c>
      <c r="G450" s="46">
        <f>IF(OR($A450="",$B450=""),"",'MPTO_working_2-way'!E449)</f>
        <v>1.4938996836873024</v>
      </c>
      <c r="H450" s="44">
        <f>IF(OR($A450="",$B450=""),"",'OddsRatio_working_2-way'!M449)</f>
        <v>3.0275875100994072</v>
      </c>
      <c r="I450" s="44">
        <f>IF(OR($A450="",$B450=""),"",'OddsRatio_working_2-way'!N449)</f>
        <v>1.4931969619160719</v>
      </c>
      <c r="J450" s="44">
        <f>IF('Log_working_2-way'!$D449="","",A450^('Log_working_2-way'!$D449))</f>
        <v>3.0560796001049746</v>
      </c>
      <c r="K450" s="46">
        <f>IF('Log_working_2-way'!$D449="","",B450^('Log_working_2-way'!$D449))</f>
        <v>1.4863624929442267</v>
      </c>
      <c r="L450" s="53">
        <f t="shared" si="71"/>
        <v>0.33720930232558138</v>
      </c>
      <c r="M450" s="53">
        <f t="shared" si="72"/>
        <v>0.66279069767441856</v>
      </c>
      <c r="N450" s="54">
        <v>547</v>
      </c>
      <c r="O450" s="54">
        <f t="shared" si="73"/>
        <v>355.07017543859649</v>
      </c>
      <c r="P450" s="54">
        <f t="shared" si="74"/>
        <v>169.75862068965517</v>
      </c>
      <c r="Q450" s="54">
        <f t="shared" si="75"/>
        <v>377.24137931034483</v>
      </c>
      <c r="R450" s="54">
        <f t="shared" si="76"/>
        <v>191.92982456140351</v>
      </c>
      <c r="S450" s="55">
        <f t="shared" si="77"/>
        <v>-22.171203871748332</v>
      </c>
      <c r="T450" s="55">
        <f t="shared" si="78"/>
        <v>-22.171203871748332</v>
      </c>
      <c r="U450" t="s">
        <v>123</v>
      </c>
      <c r="V450" t="s">
        <v>60</v>
      </c>
      <c r="W450" t="s">
        <v>437</v>
      </c>
      <c r="X450" s="38">
        <v>44411</v>
      </c>
      <c r="Y450" s="75" t="s">
        <v>485</v>
      </c>
    </row>
    <row r="451" spans="1:25" ht="15" x14ac:dyDescent="0.25">
      <c r="A451">
        <v>2.27</v>
      </c>
      <c r="B451">
        <v>1.68</v>
      </c>
      <c r="C451" s="43">
        <f t="shared" ref="C451:C498" si="79">IF(OR($A451="",$B451=""),"",(1/A451)+(1/B451)-1)</f>
        <v>3.5766729599328695E-2</v>
      </c>
      <c r="D451" s="44">
        <f>IF(OR($A451="",$B451=""),"",A451*'MPTO_working_2-way'!$G450)</f>
        <v>2.3511904761904763</v>
      </c>
      <c r="E451" s="46">
        <f>IF(OR($A451="",$B451=""),"",B451*'MPTO_working_2-way'!$G450)</f>
        <v>1.7400881057268722</v>
      </c>
      <c r="F451" s="44">
        <f>IF(OR($A451="",$B451=""),"",'MPTO_working_2-way'!D450)</f>
        <v>2.3660503784588656</v>
      </c>
      <c r="G451" s="46">
        <f>IF(OR($A451="",$B451=""),"",'MPTO_working_2-way'!E450)</f>
        <v>1.7320374239258789</v>
      </c>
      <c r="H451" s="44">
        <f>IF(OR($A451="",$B451=""),"",'OddsRatio_working_2-way'!M450)</f>
        <v>2.3666188418222287</v>
      </c>
      <c r="I451" s="44">
        <f>IF(OR($A451="",$B451=""),"",'OddsRatio_working_2-way'!N450)</f>
        <v>1.7317329231804059</v>
      </c>
      <c r="J451" s="44">
        <f>IF('Log_working_2-way'!$D450="","",A451^('Log_working_2-way'!$D450))</f>
        <v>2.37348902776783</v>
      </c>
      <c r="K451" s="46">
        <f>IF('Log_working_2-way'!$D450="","",B451^('Log_working_2-way'!$D450))</f>
        <v>1.72807279838637</v>
      </c>
      <c r="L451" s="53">
        <f t="shared" si="71"/>
        <v>0.42531645569620252</v>
      </c>
      <c r="M451" s="53">
        <f t="shared" si="72"/>
        <v>0.57468354430379742</v>
      </c>
      <c r="N451" s="54">
        <v>548</v>
      </c>
      <c r="O451" s="54">
        <f t="shared" si="73"/>
        <v>306.59030837004406</v>
      </c>
      <c r="P451" s="54">
        <f t="shared" si="74"/>
        <v>221.8095238095238</v>
      </c>
      <c r="Q451" s="54">
        <f t="shared" si="75"/>
        <v>326.1904761904762</v>
      </c>
      <c r="R451" s="54">
        <f t="shared" si="76"/>
        <v>241.40969162995594</v>
      </c>
      <c r="S451" s="55">
        <f t="shared" si="77"/>
        <v>-19.600167820432148</v>
      </c>
      <c r="T451" s="55">
        <f t="shared" si="78"/>
        <v>-19.600167820432148</v>
      </c>
      <c r="U451" t="s">
        <v>127</v>
      </c>
      <c r="V451" t="s">
        <v>167</v>
      </c>
      <c r="W451" t="s">
        <v>442</v>
      </c>
      <c r="X451" s="38">
        <v>44411</v>
      </c>
      <c r="Y451" s="76" t="s">
        <v>482</v>
      </c>
    </row>
    <row r="452" spans="1:25" ht="15" x14ac:dyDescent="0.25">
      <c r="A452">
        <v>1.99</v>
      </c>
      <c r="B452">
        <v>1.9</v>
      </c>
      <c r="C452" s="43">
        <f t="shared" si="79"/>
        <v>2.8828352287754377E-2</v>
      </c>
      <c r="D452" s="44">
        <f>IF(OR($A452="",$B452=""),"",A452*'MPTO_working_2-way'!$G451)</f>
        <v>2.0473684210526311</v>
      </c>
      <c r="E452" s="46">
        <f>IF(OR($A452="",$B452=""),"",B452*'MPTO_working_2-way'!$G451)</f>
        <v>1.9547738693467331</v>
      </c>
      <c r="F452" s="44">
        <f>IF(OR($A452="",$B452=""),"",'MPTO_working_2-way'!D451)</f>
        <v>2.0487672717420748</v>
      </c>
      <c r="G452" s="46">
        <f>IF(OR($A452="",$B452=""),"",'MPTO_working_2-way'!E451)</f>
        <v>1.9535003874967702</v>
      </c>
      <c r="H452" s="44">
        <f>IF(OR($A452="",$B452=""),"",'OddsRatio_working_2-way'!M451)</f>
        <v>2.0488088481701512</v>
      </c>
      <c r="I452" s="44">
        <f>IF(OR($A452="",$B452=""),"",'OddsRatio_working_2-way'!N451)</f>
        <v>1.9534625892455926</v>
      </c>
      <c r="J452" s="44">
        <f>IF('Log_working_2-way'!$D451="","",A452^('Log_working_2-way'!$D451))</f>
        <v>2.0494438264048878</v>
      </c>
      <c r="K452" s="46">
        <f>IF('Log_working_2-way'!$D451="","",B452^('Log_working_2-way'!$D451))</f>
        <v>1.9528856855785393</v>
      </c>
      <c r="L452" s="53">
        <f t="shared" si="71"/>
        <v>0.48843187660668391</v>
      </c>
      <c r="M452" s="53">
        <f t="shared" si="72"/>
        <v>0.51156812339331637</v>
      </c>
      <c r="N452" s="54">
        <v>549</v>
      </c>
      <c r="O452" s="54">
        <f t="shared" si="73"/>
        <v>273.12060301507535</v>
      </c>
      <c r="P452" s="54">
        <f t="shared" si="74"/>
        <v>260.05263157894728</v>
      </c>
      <c r="Q452" s="54">
        <f t="shared" si="75"/>
        <v>288.9473684210526</v>
      </c>
      <c r="R452" s="54">
        <f t="shared" si="76"/>
        <v>275.8793969849246</v>
      </c>
      <c r="S452" s="55">
        <f t="shared" si="77"/>
        <v>-15.826765405977255</v>
      </c>
      <c r="T452" s="55">
        <f t="shared" si="78"/>
        <v>-15.826765405977312</v>
      </c>
      <c r="U452" t="s">
        <v>126</v>
      </c>
      <c r="V452" t="s">
        <v>128</v>
      </c>
      <c r="W452" t="s">
        <v>442</v>
      </c>
      <c r="X452" s="38">
        <v>44411</v>
      </c>
      <c r="Y452" s="75" t="s">
        <v>490</v>
      </c>
    </row>
    <row r="453" spans="1:25" ht="15" x14ac:dyDescent="0.25">
      <c r="A453">
        <v>2.0299999999999998</v>
      </c>
      <c r="B453">
        <v>1.84</v>
      </c>
      <c r="C453" s="43">
        <f t="shared" si="79"/>
        <v>3.6089098307988898E-2</v>
      </c>
      <c r="D453" s="44">
        <f>IF(OR($A453="",$B453=""),"",A453*'MPTO_working_2-way'!$G452)</f>
        <v>2.1032608695652173</v>
      </c>
      <c r="E453" s="46">
        <f>IF(OR($A453="",$B453=""),"",B453*'MPTO_working_2-way'!$G452)</f>
        <v>1.9064039408866997</v>
      </c>
      <c r="F453" s="44">
        <f>IF(OR($A453="",$B453=""),"",'MPTO_working_2-way'!D452)</f>
        <v>2.107187182669525</v>
      </c>
      <c r="G453" s="46">
        <f>IF(OR($A453="",$B453=""),"",'MPTO_working_2-way'!E452)</f>
        <v>1.9031896463874454</v>
      </c>
      <c r="H453" s="44">
        <f>IF(OR($A453="",$B453=""),"",'OddsRatio_working_2-way'!M452)</f>
        <v>2.1073348527841413</v>
      </c>
      <c r="I453" s="44">
        <f>IF(OR($A453="",$B453=""),"",'OddsRatio_working_2-way'!N452)</f>
        <v>1.9030692003288141</v>
      </c>
      <c r="J453" s="44">
        <f>IF('Log_working_2-way'!$D452="","",A453^('Log_working_2-way'!$D452))</f>
        <v>2.1091320293730651</v>
      </c>
      <c r="K453" s="46">
        <f>IF('Log_working_2-way'!$D452="","",B453^('Log_working_2-way'!$D452))</f>
        <v>1.9016059166239843</v>
      </c>
      <c r="L453" s="53">
        <f t="shared" si="71"/>
        <v>0.47545219638242897</v>
      </c>
      <c r="M453" s="53">
        <f t="shared" si="72"/>
        <v>0.52454780361757103</v>
      </c>
      <c r="N453" s="54">
        <v>550</v>
      </c>
      <c r="O453" s="54">
        <f t="shared" si="73"/>
        <v>279.06403940886702</v>
      </c>
      <c r="P453" s="54">
        <f t="shared" si="74"/>
        <v>251.08695652173913</v>
      </c>
      <c r="Q453" s="54">
        <f t="shared" si="75"/>
        <v>298.91304347826087</v>
      </c>
      <c r="R453" s="54">
        <f t="shared" si="76"/>
        <v>270.93596059113304</v>
      </c>
      <c r="S453" s="55">
        <f t="shared" si="77"/>
        <v>-19.849004069393857</v>
      </c>
      <c r="T453" s="55">
        <f t="shared" si="78"/>
        <v>-19.849004069393914</v>
      </c>
      <c r="U453" t="s">
        <v>130</v>
      </c>
      <c r="V453" t="s">
        <v>432</v>
      </c>
      <c r="W453" t="s">
        <v>442</v>
      </c>
      <c r="X453" s="38">
        <v>44411</v>
      </c>
      <c r="Y453" s="75" t="s">
        <v>494</v>
      </c>
    </row>
    <row r="454" spans="1:25" ht="15" x14ac:dyDescent="0.25">
      <c r="A454">
        <v>2.06</v>
      </c>
      <c r="B454">
        <v>1.83</v>
      </c>
      <c r="C454" s="43">
        <f t="shared" si="79"/>
        <v>3.1884980635577431E-2</v>
      </c>
      <c r="D454" s="44">
        <f>IF(OR($A454="",$B454=""),"",A454*'MPTO_working_2-way'!$G453)</f>
        <v>2.1256830601092895</v>
      </c>
      <c r="E454" s="46">
        <f>IF(OR($A454="",$B454=""),"",B454*'MPTO_working_2-way'!$G453)</f>
        <v>1.8883495145631068</v>
      </c>
      <c r="F454" s="44">
        <f>IF(OR($A454="",$B454=""),"",'MPTO_working_2-way'!D453)</f>
        <v>2.1299508446804905</v>
      </c>
      <c r="G454" s="46">
        <f>IF(OR($A454="",$B454=""),"",'MPTO_working_2-way'!E453)</f>
        <v>1.8849942497124856</v>
      </c>
      <c r="H454" s="44">
        <f>IF(OR($A454="",$B454=""),"",'OddsRatio_working_2-way'!M453)</f>
        <v>2.1300922235529893</v>
      </c>
      <c r="I454" s="44">
        <f>IF(OR($A454="",$B454=""),"",'OddsRatio_working_2-way'!N453)</f>
        <v>1.8848835335367746</v>
      </c>
      <c r="J454" s="44">
        <f>IF('Log_working_2-way'!$D453="","",A454^('Log_working_2-way'!$D453))</f>
        <v>2.1320394516231058</v>
      </c>
      <c r="K454" s="46">
        <f>IF('Log_working_2-way'!$D453="","",B454^('Log_working_2-way'!$D453))</f>
        <v>1.8833614398916756</v>
      </c>
      <c r="L454" s="53">
        <f t="shared" si="71"/>
        <v>0.47043701799485865</v>
      </c>
      <c r="M454" s="53">
        <f t="shared" si="72"/>
        <v>0.5295629820051414</v>
      </c>
      <c r="N454" s="54">
        <v>551</v>
      </c>
      <c r="O454" s="54">
        <f t="shared" si="73"/>
        <v>283.52427184466018</v>
      </c>
      <c r="P454" s="54">
        <f t="shared" si="74"/>
        <v>249.9071038251366</v>
      </c>
      <c r="Q454" s="54">
        <f t="shared" si="75"/>
        <v>301.09289617486337</v>
      </c>
      <c r="R454" s="54">
        <f t="shared" si="76"/>
        <v>267.47572815533982</v>
      </c>
      <c r="S454" s="55">
        <f t="shared" si="77"/>
        <v>-17.568624330203193</v>
      </c>
      <c r="T454" s="55">
        <f t="shared" si="78"/>
        <v>-17.568624330203221</v>
      </c>
      <c r="U454" t="s">
        <v>169</v>
      </c>
      <c r="V454" t="s">
        <v>65</v>
      </c>
      <c r="W454" t="s">
        <v>442</v>
      </c>
      <c r="X454" s="38">
        <v>44411</v>
      </c>
      <c r="Y454" s="75" t="s">
        <v>491</v>
      </c>
    </row>
    <row r="455" spans="1:25" s="28" customFormat="1" ht="15" x14ac:dyDescent="0.25">
      <c r="A455" s="23">
        <v>1.98</v>
      </c>
      <c r="B455" s="23">
        <v>1.88</v>
      </c>
      <c r="C455" s="24">
        <f t="shared" si="79"/>
        <v>3.6965398667526461E-2</v>
      </c>
      <c r="D455" s="25">
        <f>IF(OR($A455="",$B455=""),"",A455*'MPTO_working_2-way'!$G454)</f>
        <v>2.0531914893617023</v>
      </c>
      <c r="E455" s="27">
        <f>IF(OR($A455="",$B455=""),"",B455*'MPTO_working_2-way'!$G454)</f>
        <v>1.9494949494949496</v>
      </c>
      <c r="F455" s="25">
        <f>IF(OR($A455="",$B455=""),"",'MPTO_working_2-way'!D454)</f>
        <v>2.0552120141342756</v>
      </c>
      <c r="G455" s="27">
        <f>IF(OR($A455="",$B455=""),"",'MPTO_working_2-way'!E454)</f>
        <v>1.9476768522394308</v>
      </c>
      <c r="H455" s="25">
        <f>IF(OR($A455="",$B455=""),"",'OddsRatio_working_2-way'!M454)</f>
        <v>2.0552897060221729</v>
      </c>
      <c r="I455" s="25">
        <f>IF(OR($A455="",$B455=""),"",'OddsRatio_working_2-way'!N454)</f>
        <v>1.947607082958686</v>
      </c>
      <c r="J455" s="25">
        <f>IF('Log_working_2-way'!$D454="","",A455^('Log_working_2-way'!$D454))</f>
        <v>2.0562137224842738</v>
      </c>
      <c r="K455" s="27">
        <f>IF('Log_working_2-way'!$D454="","",B455^('Log_working_2-way'!$D454))</f>
        <v>1.9467780797695502</v>
      </c>
      <c r="L455" s="80">
        <f t="shared" si="71"/>
        <v>0.48704663212435229</v>
      </c>
      <c r="M455" s="80">
        <f t="shared" si="72"/>
        <v>0.5129533678756476</v>
      </c>
      <c r="N455" s="81">
        <v>552</v>
      </c>
      <c r="O455" s="81">
        <f t="shared" si="73"/>
        <v>273.21212121212125</v>
      </c>
      <c r="P455" s="81">
        <f t="shared" si="74"/>
        <v>258.38297872340422</v>
      </c>
      <c r="Q455" s="81">
        <f t="shared" si="75"/>
        <v>293.61702127659572</v>
      </c>
      <c r="R455" s="81">
        <f t="shared" si="76"/>
        <v>278.78787878787881</v>
      </c>
      <c r="S455" s="82">
        <f t="shared" si="77"/>
        <v>-20.404900064474475</v>
      </c>
      <c r="T455" s="82">
        <f t="shared" si="78"/>
        <v>-20.404900064474589</v>
      </c>
      <c r="U455" s="23" t="s">
        <v>175</v>
      </c>
      <c r="V455" s="23" t="s">
        <v>430</v>
      </c>
      <c r="W455" s="23" t="s">
        <v>435</v>
      </c>
      <c r="X455" s="83">
        <v>44442</v>
      </c>
      <c r="Y455" s="79" t="s">
        <v>478</v>
      </c>
    </row>
    <row r="456" spans="1:25" ht="15" x14ac:dyDescent="0.25">
      <c r="A456">
        <v>2.31</v>
      </c>
      <c r="B456">
        <v>1.66</v>
      </c>
      <c r="C456" s="43">
        <f t="shared" si="79"/>
        <v>3.5310071454649705E-2</v>
      </c>
      <c r="D456" s="44">
        <f>IF(OR($A456="",$B456=""),"",A456*'MPTO_working_2-way'!$G455)</f>
        <v>2.3915662650602409</v>
      </c>
      <c r="E456" s="46">
        <f>IF(OR($A456="",$B456=""),"",B456*'MPTO_working_2-way'!$G455)</f>
        <v>1.7186147186147185</v>
      </c>
      <c r="F456" s="44">
        <f>IF(OR($A456="",$B456=""),"",'MPTO_working_2-way'!D455)</f>
        <v>2.4082145324373547</v>
      </c>
      <c r="G456" s="46">
        <f>IF(OR($A456="",$B456=""),"",'MPTO_working_2-way'!E455)</f>
        <v>1.7101190741649199</v>
      </c>
      <c r="H456" s="44">
        <f>IF(OR($A456="",$B456=""),"",'OddsRatio_working_2-way'!M455)</f>
        <v>2.4088465086191913</v>
      </c>
      <c r="I456" s="44">
        <f>IF(OR($A456="",$B456=""),"",'OddsRatio_working_2-way'!N455)</f>
        <v>1.7098005310600506</v>
      </c>
      <c r="J456" s="44">
        <f>IF('Log_working_2-way'!$D455="","",A456^('Log_working_2-way'!$D455))</f>
        <v>2.4165541184191208</v>
      </c>
      <c r="K456" s="46">
        <f>IF('Log_working_2-way'!$D455="","",B456^('Log_working_2-way'!$D455))</f>
        <v>1.7059384368003565</v>
      </c>
      <c r="L456" s="53">
        <f t="shared" ref="L456:L498" si="80">(1/D456)</f>
        <v>0.41813602015113349</v>
      </c>
      <c r="M456" s="53">
        <f t="shared" ref="M456:M498" si="81">(1/E456)</f>
        <v>0.58186397984886651</v>
      </c>
      <c r="N456" s="54">
        <v>553</v>
      </c>
      <c r="O456" s="54">
        <f t="shared" ref="O456:O498" si="82">(1/A456)*((N456*A456)-N456)</f>
        <v>313.60606060606062</v>
      </c>
      <c r="P456" s="54">
        <f t="shared" ref="P456:P498" si="83">(1/B456)*((N456*B456)-N456)</f>
        <v>219.86746987951804</v>
      </c>
      <c r="Q456" s="54">
        <f t="shared" ref="Q456:Q498" si="84">(1/B456)*N456</f>
        <v>333.13253012048193</v>
      </c>
      <c r="R456" s="54">
        <f t="shared" ref="R456:R498" si="85">(1/A456)*N456</f>
        <v>239.39393939393941</v>
      </c>
      <c r="S456" s="55">
        <f t="shared" ref="S456:S498" si="86">O456-Q456</f>
        <v>-19.526469514421308</v>
      </c>
      <c r="T456" s="55">
        <f t="shared" ref="T456:T498" si="87">P456-R456</f>
        <v>-19.526469514421365</v>
      </c>
      <c r="U456" t="s">
        <v>49</v>
      </c>
      <c r="V456" t="s">
        <v>81</v>
      </c>
      <c r="W456" t="s">
        <v>433</v>
      </c>
      <c r="X456" s="38">
        <v>44442</v>
      </c>
      <c r="Y456" s="66"/>
    </row>
    <row r="457" spans="1:25" ht="15" x14ac:dyDescent="0.25">
      <c r="A457">
        <v>1.79</v>
      </c>
      <c r="B457">
        <v>2.1</v>
      </c>
      <c r="C457" s="43">
        <f t="shared" si="79"/>
        <v>3.4849694067571102E-2</v>
      </c>
      <c r="D457" s="44">
        <f>IF(OR($A457="",$B457=""),"",A457*'MPTO_working_2-way'!$G456)</f>
        <v>1.8523809523809522</v>
      </c>
      <c r="E457" s="46">
        <f>IF(OR($A457="",$B457=""),"",B457*'MPTO_working_2-way'!$G456)</f>
        <v>2.1731843575418992</v>
      </c>
      <c r="F457" s="44">
        <f>IF(OR($A457="",$B457=""),"",'MPTO_working_2-way'!D456)</f>
        <v>1.8476284099287292</v>
      </c>
      <c r="G457" s="46">
        <f>IF(OR($A457="",$B457=""),"",'MPTO_working_2-way'!E456)</f>
        <v>2.1797622499275153</v>
      </c>
      <c r="H457" s="44">
        <f>IF(OR($A457="",$B457=""),"",'OddsRatio_working_2-way'!M456)</f>
        <v>1.8474560862851939</v>
      </c>
      <c r="I457" s="44">
        <f>IF(OR($A457="",$B457=""),"",'OddsRatio_working_2-way'!N456)</f>
        <v>2.1800021454603971</v>
      </c>
      <c r="J457" s="44">
        <f>IF('Log_working_2-way'!$D456="","",A457^('Log_working_2-way'!$D456))</f>
        <v>1.8452962428833544</v>
      </c>
      <c r="K457" s="46">
        <f>IF('Log_working_2-way'!$D456="","",B457^('Log_working_2-way'!$D456))</f>
        <v>2.1830172065936067</v>
      </c>
      <c r="L457" s="53">
        <f t="shared" si="80"/>
        <v>0.53984575835475579</v>
      </c>
      <c r="M457" s="53">
        <f t="shared" si="81"/>
        <v>0.46015424164524427</v>
      </c>
      <c r="N457" s="54">
        <v>554</v>
      </c>
      <c r="O457" s="54">
        <f t="shared" si="82"/>
        <v>244.50279329608935</v>
      </c>
      <c r="P457" s="54">
        <f t="shared" si="83"/>
        <v>290.1904761904762</v>
      </c>
      <c r="Q457" s="54">
        <f t="shared" si="84"/>
        <v>263.8095238095238</v>
      </c>
      <c r="R457" s="54">
        <f t="shared" si="85"/>
        <v>309.49720670391059</v>
      </c>
      <c r="S457" s="55">
        <f t="shared" si="86"/>
        <v>-19.306730513434445</v>
      </c>
      <c r="T457" s="55">
        <f t="shared" si="87"/>
        <v>-19.306730513434388</v>
      </c>
      <c r="U457" t="s">
        <v>85</v>
      </c>
      <c r="V457" t="s">
        <v>277</v>
      </c>
      <c r="W457" t="s">
        <v>433</v>
      </c>
      <c r="X457" s="38">
        <v>44442</v>
      </c>
      <c r="Y457" s="66"/>
    </row>
    <row r="458" spans="1:25" ht="15" x14ac:dyDescent="0.25">
      <c r="A458">
        <v>2.13</v>
      </c>
      <c r="B458">
        <v>1.76</v>
      </c>
      <c r="C458" s="43">
        <f t="shared" si="79"/>
        <v>3.7665386256935607E-2</v>
      </c>
      <c r="D458" s="44">
        <f>IF(OR($A458="",$B458=""),"",A458*'MPTO_working_2-way'!$G457)</f>
        <v>2.2102272727272729</v>
      </c>
      <c r="E458" s="46">
        <f>IF(OR($A458="",$B458=""),"",B458*'MPTO_working_2-way'!$G457)</f>
        <v>1.8262910798122067</v>
      </c>
      <c r="F458" s="44">
        <f>IF(OR($A458="",$B458=""),"",'MPTO_working_2-way'!D457)</f>
        <v>2.2190126672191313</v>
      </c>
      <c r="G458" s="46">
        <f>IF(OR($A458="",$B458=""),"",'MPTO_working_2-way'!E457)</f>
        <v>1.8203360202000585</v>
      </c>
      <c r="H458" s="44">
        <f>IF(OR($A458="",$B458=""),"",'OddsRatio_working_2-way'!M457)</f>
        <v>2.2193613513897996</v>
      </c>
      <c r="I458" s="44">
        <f>IF(OR($A458="",$B458=""),"",'OddsRatio_working_2-way'!N457)</f>
        <v>1.8201014398727853</v>
      </c>
      <c r="J458" s="44">
        <f>IF('Log_working_2-way'!$D457="","",A458^('Log_working_2-way'!$D457))</f>
        <v>2.2234058151600675</v>
      </c>
      <c r="K458" s="46">
        <f>IF('Log_working_2-way'!$D457="","",B458^('Log_working_2-way'!$D457))</f>
        <v>1.8173902621748135</v>
      </c>
      <c r="L458" s="53">
        <f t="shared" si="80"/>
        <v>0.45244215938303339</v>
      </c>
      <c r="M458" s="53">
        <f t="shared" si="81"/>
        <v>0.54755784061696655</v>
      </c>
      <c r="N458" s="54">
        <v>555</v>
      </c>
      <c r="O458" s="54">
        <f t="shared" si="82"/>
        <v>294.43661971830977</v>
      </c>
      <c r="P458" s="54">
        <f t="shared" si="83"/>
        <v>239.65909090909091</v>
      </c>
      <c r="Q458" s="54">
        <f t="shared" si="84"/>
        <v>315.34090909090912</v>
      </c>
      <c r="R458" s="54">
        <f t="shared" si="85"/>
        <v>260.56338028169012</v>
      </c>
      <c r="S458" s="55">
        <f t="shared" si="86"/>
        <v>-20.904289372599351</v>
      </c>
      <c r="T458" s="55">
        <f t="shared" si="87"/>
        <v>-20.904289372599209</v>
      </c>
      <c r="U458" t="s">
        <v>282</v>
      </c>
      <c r="V458" t="s">
        <v>455</v>
      </c>
      <c r="W458" t="s">
        <v>444</v>
      </c>
      <c r="X458" s="38">
        <v>44442</v>
      </c>
      <c r="Y458" s="66"/>
    </row>
    <row r="459" spans="1:25" ht="15" x14ac:dyDescent="0.25">
      <c r="A459">
        <v>1.92</v>
      </c>
      <c r="B459">
        <v>1.95</v>
      </c>
      <c r="C459" s="43">
        <f t="shared" si="79"/>
        <v>3.3653846153846256E-2</v>
      </c>
      <c r="D459" s="44">
        <f>IF(OR($A459="",$B459=""),"",A459*'MPTO_working_2-way'!$G458)</f>
        <v>1.9846153846153847</v>
      </c>
      <c r="E459" s="46">
        <f>IF(OR($A459="",$B459=""),"",B459*'MPTO_working_2-way'!$G458)</f>
        <v>2.015625</v>
      </c>
      <c r="F459" s="44">
        <f>IF(OR($A459="",$B459=""),"",'MPTO_working_2-way'!D458)</f>
        <v>1.9841017488076311</v>
      </c>
      <c r="G459" s="46">
        <f>IF(OR($A459="",$B459=""),"",'MPTO_working_2-way'!E458)</f>
        <v>2.0161550888529889</v>
      </c>
      <c r="H459" s="44">
        <f>IF(OR($A459="",$B459=""),"",'OddsRatio_working_2-way'!M458)</f>
        <v>1.9840838646332837</v>
      </c>
      <c r="I459" s="44">
        <f>IF(OR($A459="",$B459=""),"",'OddsRatio_working_2-way'!N458)</f>
        <v>2.0161735558713256</v>
      </c>
      <c r="J459" s="44">
        <f>IF('Log_working_2-way'!$D458="","",A459^('Log_working_2-way'!$D458))</f>
        <v>1.9838501055423525</v>
      </c>
      <c r="K459" s="46">
        <f>IF('Log_working_2-way'!$D458="","",B459^('Log_working_2-way'!$D458))</f>
        <v>2.0164149948926431</v>
      </c>
      <c r="L459" s="53">
        <f t="shared" si="80"/>
        <v>0.50387596899224807</v>
      </c>
      <c r="M459" s="53">
        <f t="shared" si="81"/>
        <v>0.49612403100775193</v>
      </c>
      <c r="N459" s="54">
        <v>556</v>
      </c>
      <c r="O459" s="54">
        <f t="shared" si="82"/>
        <v>266.41666666666669</v>
      </c>
      <c r="P459" s="54">
        <f t="shared" si="83"/>
        <v>270.87179487179492</v>
      </c>
      <c r="Q459" s="54">
        <f t="shared" si="84"/>
        <v>285.12820512820514</v>
      </c>
      <c r="R459" s="54">
        <f t="shared" si="85"/>
        <v>289.58333333333337</v>
      </c>
      <c r="S459" s="55">
        <f t="shared" si="86"/>
        <v>-18.711538461538453</v>
      </c>
      <c r="T459" s="55">
        <f t="shared" si="87"/>
        <v>-18.711538461538453</v>
      </c>
      <c r="U459" t="s">
        <v>284</v>
      </c>
      <c r="V459" t="s">
        <v>293</v>
      </c>
      <c r="W459" t="s">
        <v>444</v>
      </c>
      <c r="X459" s="38">
        <v>44442</v>
      </c>
      <c r="Y459" s="66"/>
    </row>
    <row r="460" spans="1:25" ht="15" x14ac:dyDescent="0.25">
      <c r="A460">
        <v>2.11</v>
      </c>
      <c r="B460">
        <v>1.78</v>
      </c>
      <c r="C460" s="43">
        <f t="shared" si="79"/>
        <v>3.5731402098088338E-2</v>
      </c>
      <c r="D460" s="44">
        <f>IF(OR($A460="",$B460=""),"",A460*'MPTO_working_2-way'!$G459)</f>
        <v>2.1853932584269664</v>
      </c>
      <c r="E460" s="46">
        <f>IF(OR($A460="",$B460=""),"",B460*'MPTO_working_2-way'!$G459)</f>
        <v>1.8436018957345972</v>
      </c>
      <c r="F460" s="44">
        <f>IF(OR($A460="",$B460=""),"",'MPTO_working_2-way'!D459)</f>
        <v>2.1926557300484557</v>
      </c>
      <c r="G460" s="46">
        <f>IF(OR($A460="",$B460=""),"",'MPTO_working_2-way'!E459)</f>
        <v>1.8384649273092173</v>
      </c>
      <c r="H460" s="44">
        <f>IF(OR($A460="",$B460=""),"",'OddsRatio_working_2-way'!M459)</f>
        <v>2.192927878405448</v>
      </c>
      <c r="I460" s="44">
        <f>IF(OR($A460="",$B460=""),"",'OddsRatio_working_2-way'!N459)</f>
        <v>1.838273644284909</v>
      </c>
      <c r="J460" s="44">
        <f>IF('Log_working_2-way'!$D459="","",A460^('Log_working_2-way'!$D459))</f>
        <v>2.1962612557480616</v>
      </c>
      <c r="K460" s="46">
        <f>IF('Log_working_2-way'!$D459="","",B460^('Log_working_2-way'!$D459))</f>
        <v>1.8359377980310738</v>
      </c>
      <c r="L460" s="53">
        <f t="shared" si="80"/>
        <v>0.45758354755784059</v>
      </c>
      <c r="M460" s="53">
        <f t="shared" si="81"/>
        <v>0.54241645244215941</v>
      </c>
      <c r="N460" s="54">
        <v>557</v>
      </c>
      <c r="O460" s="54">
        <f t="shared" si="82"/>
        <v>293.01895734597156</v>
      </c>
      <c r="P460" s="54">
        <f t="shared" si="83"/>
        <v>244.07865168539328</v>
      </c>
      <c r="Q460" s="54">
        <f t="shared" si="84"/>
        <v>312.92134831460675</v>
      </c>
      <c r="R460" s="54">
        <f t="shared" si="85"/>
        <v>263.98104265402844</v>
      </c>
      <c r="S460" s="55">
        <f t="shared" si="86"/>
        <v>-19.902390968635189</v>
      </c>
      <c r="T460" s="55">
        <f t="shared" si="87"/>
        <v>-19.90239096863516</v>
      </c>
      <c r="U460" t="s">
        <v>43</v>
      </c>
      <c r="V460" t="s">
        <v>290</v>
      </c>
      <c r="W460" t="s">
        <v>444</v>
      </c>
      <c r="X460" s="38">
        <v>44442</v>
      </c>
      <c r="Y460" s="66"/>
    </row>
    <row r="461" spans="1:25" ht="15" x14ac:dyDescent="0.25">
      <c r="A461">
        <v>1.95</v>
      </c>
      <c r="B461">
        <v>1.92</v>
      </c>
      <c r="C461" s="43">
        <f t="shared" si="79"/>
        <v>3.3653846153846256E-2</v>
      </c>
      <c r="D461" s="44">
        <f>IF(OR($A461="",$B461=""),"",A461*'MPTO_working_2-way'!$G460)</f>
        <v>2.015625</v>
      </c>
      <c r="E461" s="46">
        <f>IF(OR($A461="",$B461=""),"",B461*'MPTO_working_2-way'!$G460)</f>
        <v>1.9846153846153847</v>
      </c>
      <c r="F461" s="44">
        <f>IF(OR($A461="",$B461=""),"",'MPTO_working_2-way'!D460)</f>
        <v>2.0161550888529889</v>
      </c>
      <c r="G461" s="46">
        <f>IF(OR($A461="",$B461=""),"",'MPTO_working_2-way'!E460)</f>
        <v>1.9841017488076311</v>
      </c>
      <c r="H461" s="44">
        <f>IF(OR($A461="",$B461=""),"",'OddsRatio_working_2-way'!M460)</f>
        <v>2.0161735558713256</v>
      </c>
      <c r="I461" s="44">
        <f>IF(OR($A461="",$B461=""),"",'OddsRatio_working_2-way'!N460)</f>
        <v>1.9840838646332837</v>
      </c>
      <c r="J461" s="44">
        <f>IF('Log_working_2-way'!$D460="","",A461^('Log_working_2-way'!$D460))</f>
        <v>2.0164149948926431</v>
      </c>
      <c r="K461" s="46">
        <f>IF('Log_working_2-way'!$D460="","",B461^('Log_working_2-way'!$D460))</f>
        <v>1.9838501055423525</v>
      </c>
      <c r="L461" s="53">
        <f t="shared" si="80"/>
        <v>0.49612403100775193</v>
      </c>
      <c r="M461" s="53">
        <f t="shared" si="81"/>
        <v>0.50387596899224807</v>
      </c>
      <c r="N461" s="54">
        <v>558</v>
      </c>
      <c r="O461" s="54">
        <f t="shared" si="82"/>
        <v>271.84615384615381</v>
      </c>
      <c r="P461" s="54">
        <f t="shared" si="83"/>
        <v>267.37499999999994</v>
      </c>
      <c r="Q461" s="54">
        <f t="shared" si="84"/>
        <v>290.625</v>
      </c>
      <c r="R461" s="54">
        <f t="shared" si="85"/>
        <v>286.15384615384619</v>
      </c>
      <c r="S461" s="55">
        <f t="shared" si="86"/>
        <v>-18.778846153846189</v>
      </c>
      <c r="T461" s="55">
        <f t="shared" si="87"/>
        <v>-18.778846153846246</v>
      </c>
      <c r="U461" t="s">
        <v>467</v>
      </c>
      <c r="V461" t="s">
        <v>289</v>
      </c>
      <c r="W461" t="s">
        <v>444</v>
      </c>
      <c r="X461" s="38">
        <v>44442</v>
      </c>
      <c r="Y461" s="66"/>
    </row>
    <row r="462" spans="1:25" ht="15" x14ac:dyDescent="0.25">
      <c r="A462">
        <v>2.2400000000000002</v>
      </c>
      <c r="B462">
        <v>1.69</v>
      </c>
      <c r="C462" s="43">
        <f t="shared" si="79"/>
        <v>3.8144547759932479E-2</v>
      </c>
      <c r="D462" s="44">
        <f>IF(OR($A462="",$B462=""),"",A462*'MPTO_working_2-way'!$G461)</f>
        <v>2.3254437869822491</v>
      </c>
      <c r="E462" s="46">
        <f>IF(OR($A462="",$B462=""),"",B462*'MPTO_working_2-way'!$G461)</f>
        <v>1.7544642857142858</v>
      </c>
      <c r="F462" s="44">
        <f>IF(OR($A462="",$B462=""),"",'MPTO_working_2-way'!D461)</f>
        <v>2.3399678575843743</v>
      </c>
      <c r="G462" s="46">
        <f>IF(OR($A462="",$B462=""),"",'MPTO_working_2-way'!E461)</f>
        <v>1.7462865578005351</v>
      </c>
      <c r="H462" s="44">
        <f>IF(OR($A462="",$B462=""),"",'OddsRatio_working_2-way'!M461)</f>
        <v>2.3405601251996737</v>
      </c>
      <c r="I462" s="44">
        <f>IF(OR($A462="",$B462=""),"",'OddsRatio_working_2-way'!N461)</f>
        <v>1.7459568438611086</v>
      </c>
      <c r="J462" s="44">
        <f>IF('Log_working_2-way'!$D461="","",A462^('Log_working_2-way'!$D461))</f>
        <v>2.347284961783934</v>
      </c>
      <c r="K462" s="46">
        <f>IF('Log_working_2-way'!$D461="","",B462^('Log_working_2-way'!$D461))</f>
        <v>1.7422334757420166</v>
      </c>
      <c r="L462" s="53">
        <f t="shared" si="80"/>
        <v>0.43002544529262077</v>
      </c>
      <c r="M462" s="53">
        <f t="shared" si="81"/>
        <v>0.56997455470737912</v>
      </c>
      <c r="N462" s="54">
        <v>559</v>
      </c>
      <c r="O462" s="54">
        <f t="shared" si="82"/>
        <v>309.44642857142861</v>
      </c>
      <c r="P462" s="54">
        <f t="shared" si="83"/>
        <v>228.2307692307692</v>
      </c>
      <c r="Q462" s="54">
        <f t="shared" si="84"/>
        <v>330.76923076923077</v>
      </c>
      <c r="R462" s="54">
        <f t="shared" si="85"/>
        <v>249.55357142857142</v>
      </c>
      <c r="S462" s="55">
        <f t="shared" si="86"/>
        <v>-21.322802197802162</v>
      </c>
      <c r="T462" s="55">
        <f t="shared" si="87"/>
        <v>-21.322802197802218</v>
      </c>
      <c r="U462" t="s">
        <v>286</v>
      </c>
      <c r="V462" t="s">
        <v>288</v>
      </c>
      <c r="W462" t="s">
        <v>444</v>
      </c>
      <c r="X462" s="38">
        <v>44442</v>
      </c>
      <c r="Y462" s="66"/>
    </row>
    <row r="463" spans="1:25" ht="15" x14ac:dyDescent="0.25">
      <c r="A463">
        <v>2.12</v>
      </c>
      <c r="B463">
        <v>1.76</v>
      </c>
      <c r="C463" s="43">
        <f t="shared" si="79"/>
        <v>3.9879931389365408E-2</v>
      </c>
      <c r="D463" s="44">
        <f>IF(OR($A463="",$B463=""),"",A463*'MPTO_working_2-way'!$G462)</f>
        <v>2.2045454545454546</v>
      </c>
      <c r="E463" s="46">
        <f>IF(OR($A463="",$B463=""),"",B463*'MPTO_working_2-way'!$G462)</f>
        <v>1.8301886792452831</v>
      </c>
      <c r="F463" s="44">
        <f>IF(OR($A463="",$B463=""),"",'MPTO_working_2-way'!D462)</f>
        <v>2.213573801613669</v>
      </c>
      <c r="G463" s="46">
        <f>IF(OR($A463="",$B463=""),"",'MPTO_working_2-way'!E462)</f>
        <v>1.8240125146656239</v>
      </c>
      <c r="H463" s="44">
        <f>IF(OR($A463="",$B463=""),"",'OddsRatio_working_2-way'!M462)</f>
        <v>2.2139539573337679</v>
      </c>
      <c r="I463" s="44">
        <f>IF(OR($A463="",$B463=""),"",'OddsRatio_working_2-way'!N462)</f>
        <v>1.8237544710479137</v>
      </c>
      <c r="J463" s="44">
        <f>IF('Log_working_2-way'!$D462="","",A463^('Log_working_2-way'!$D462))</f>
        <v>2.2181187217362539</v>
      </c>
      <c r="K463" s="46">
        <f>IF('Log_working_2-way'!$D462="","",B463^('Log_working_2-way'!$D462))</f>
        <v>1.8209380433579214</v>
      </c>
      <c r="L463" s="53">
        <f t="shared" si="80"/>
        <v>0.45360824742268041</v>
      </c>
      <c r="M463" s="53">
        <f t="shared" si="81"/>
        <v>0.54639175257731953</v>
      </c>
      <c r="N463" s="54">
        <v>560</v>
      </c>
      <c r="O463" s="54">
        <f t="shared" si="82"/>
        <v>295.84905660377359</v>
      </c>
      <c r="P463" s="54">
        <f t="shared" si="83"/>
        <v>241.81818181818184</v>
      </c>
      <c r="Q463" s="54">
        <f t="shared" si="84"/>
        <v>318.18181818181819</v>
      </c>
      <c r="R463" s="54">
        <f t="shared" si="85"/>
        <v>264.15094339622641</v>
      </c>
      <c r="S463" s="55">
        <f t="shared" si="86"/>
        <v>-22.332761578044597</v>
      </c>
      <c r="T463" s="55">
        <f t="shared" si="87"/>
        <v>-22.332761578044568</v>
      </c>
      <c r="U463" t="s">
        <v>283</v>
      </c>
      <c r="V463" t="s">
        <v>451</v>
      </c>
      <c r="W463" t="s">
        <v>444</v>
      </c>
      <c r="X463" s="38">
        <v>44442</v>
      </c>
      <c r="Y463" s="66"/>
    </row>
    <row r="464" spans="1:25" ht="15" x14ac:dyDescent="0.25">
      <c r="A464">
        <v>2.2799999999999998</v>
      </c>
      <c r="B464">
        <v>1.66</v>
      </c>
      <c r="C464" s="43">
        <f t="shared" si="79"/>
        <v>4.1006129782287015E-2</v>
      </c>
      <c r="D464" s="44">
        <f>IF(OR($A464="",$B464=""),"",A464*'MPTO_working_2-way'!$G463)</f>
        <v>2.3734939759036142</v>
      </c>
      <c r="E464" s="46">
        <f>IF(OR($A464="",$B464=""),"",B464*'MPTO_working_2-way'!$G463)</f>
        <v>1.7280701754385963</v>
      </c>
      <c r="F464" s="44">
        <f>IF(OR($A464="",$B464=""),"",'MPTO_working_2-way'!D463)</f>
        <v>2.3918099089989888</v>
      </c>
      <c r="G464" s="46">
        <f>IF(OR($A464="",$B464=""),"",'MPTO_working_2-way'!E463)</f>
        <v>1.7184889211768977</v>
      </c>
      <c r="H464" s="44">
        <f>IF(OR($A464="",$B464=""),"",'OddsRatio_working_2-way'!M463)</f>
        <v>2.3926212476455824</v>
      </c>
      <c r="I464" s="44">
        <f>IF(OR($A464="",$B464=""),"",'OddsRatio_working_2-way'!N463)</f>
        <v>1.7180703308172531</v>
      </c>
      <c r="J464" s="44">
        <f>IF('Log_working_2-way'!$D463="","",A464^('Log_working_2-way'!$D463))</f>
        <v>2.4011500457345409</v>
      </c>
      <c r="K464" s="46">
        <f>IF('Log_working_2-way'!$D463="","",B464^('Log_working_2-way'!$D463))</f>
        <v>1.7136994378610249</v>
      </c>
      <c r="L464" s="53">
        <f t="shared" si="80"/>
        <v>0.42131979695431476</v>
      </c>
      <c r="M464" s="53">
        <f t="shared" si="81"/>
        <v>0.57868020304568535</v>
      </c>
      <c r="N464" s="54">
        <v>561</v>
      </c>
      <c r="O464" s="54">
        <f t="shared" si="82"/>
        <v>314.9473684210526</v>
      </c>
      <c r="P464" s="54">
        <f t="shared" si="83"/>
        <v>223.04819277108436</v>
      </c>
      <c r="Q464" s="54">
        <f t="shared" si="84"/>
        <v>337.9518072289157</v>
      </c>
      <c r="R464" s="54">
        <f t="shared" si="85"/>
        <v>246.0526315789474</v>
      </c>
      <c r="S464" s="55">
        <f t="shared" si="86"/>
        <v>-23.004438807863096</v>
      </c>
      <c r="T464" s="55">
        <f t="shared" si="87"/>
        <v>-23.004438807863039</v>
      </c>
      <c r="U464" t="s">
        <v>295</v>
      </c>
      <c r="V464" t="s">
        <v>83</v>
      </c>
      <c r="W464" t="s">
        <v>444</v>
      </c>
      <c r="X464" s="38">
        <v>44442</v>
      </c>
      <c r="Y464" s="66"/>
    </row>
    <row r="465" spans="1:25" ht="15" x14ac:dyDescent="0.25">
      <c r="A465">
        <v>1.8</v>
      </c>
      <c r="B465">
        <v>2.0699999999999998</v>
      </c>
      <c r="C465" s="43">
        <f t="shared" si="79"/>
        <v>3.8647342995169254E-2</v>
      </c>
      <c r="D465" s="44">
        <f>IF(OR($A465="",$B465=""),"",A465*'MPTO_working_2-way'!$G464)</f>
        <v>1.8695652173913047</v>
      </c>
      <c r="E465" s="46">
        <f>IF(OR($A465="",$B465=""),"",B465*'MPTO_working_2-way'!$G464)</f>
        <v>2.1500000000000004</v>
      </c>
      <c r="F465" s="44">
        <f>IF(OR($A465="",$B465=""),"",'MPTO_working_2-way'!D464)</f>
        <v>1.8648648648648651</v>
      </c>
      <c r="G465" s="46">
        <f>IF(OR($A465="",$B465=""),"",'MPTO_working_2-way'!E464)</f>
        <v>2.15625</v>
      </c>
      <c r="H465" s="44">
        <f>IF(OR($A465="",$B465=""),"",'OddsRatio_working_2-way'!M464)</f>
        <v>1.8646754023342345</v>
      </c>
      <c r="I465" s="44">
        <f>IF(OR($A465="",$B465=""),"",'OddsRatio_working_2-way'!N464)</f>
        <v>2.1565033506220384</v>
      </c>
      <c r="J465" s="44">
        <f>IF('Log_working_2-way'!$D464="","",A465^('Log_working_2-way'!$D464))</f>
        <v>1.8625327535713179</v>
      </c>
      <c r="K465" s="46">
        <f>IF('Log_working_2-way'!$D464="","",B465^('Log_working_2-way'!$D464))</f>
        <v>2.1593762623614712</v>
      </c>
      <c r="L465" s="53">
        <f t="shared" si="80"/>
        <v>0.53488372093023251</v>
      </c>
      <c r="M465" s="53">
        <f t="shared" si="81"/>
        <v>0.46511627906976738</v>
      </c>
      <c r="N465" s="54">
        <v>562</v>
      </c>
      <c r="O465" s="54">
        <f t="shared" si="82"/>
        <v>249.7777777777778</v>
      </c>
      <c r="P465" s="54">
        <f t="shared" si="83"/>
        <v>290.50241545893721</v>
      </c>
      <c r="Q465" s="54">
        <f t="shared" si="84"/>
        <v>271.49758454106285</v>
      </c>
      <c r="R465" s="54">
        <f t="shared" si="85"/>
        <v>312.22222222222223</v>
      </c>
      <c r="S465" s="55">
        <f t="shared" si="86"/>
        <v>-21.71980676328505</v>
      </c>
      <c r="T465" s="55">
        <f t="shared" si="87"/>
        <v>-21.719806763285021</v>
      </c>
      <c r="U465" t="s">
        <v>292</v>
      </c>
      <c r="V465" t="s">
        <v>84</v>
      </c>
      <c r="W465" t="s">
        <v>444</v>
      </c>
      <c r="X465" s="38">
        <v>44442</v>
      </c>
      <c r="Y465" s="66"/>
    </row>
    <row r="466" spans="1:25" ht="15" x14ac:dyDescent="0.25">
      <c r="A466">
        <v>2.33</v>
      </c>
      <c r="B466">
        <v>1.64</v>
      </c>
      <c r="C466" s="43">
        <f t="shared" si="79"/>
        <v>3.8940646917198674E-2</v>
      </c>
      <c r="D466" s="44">
        <f>IF(OR($A466="",$B466=""),"",A466*'MPTO_working_2-way'!$G465)</f>
        <v>2.4207317073170729</v>
      </c>
      <c r="E466" s="46">
        <f>IF(OR($A466="",$B466=""),"",B466*'MPTO_working_2-way'!$G465)</f>
        <v>1.7038626609442058</v>
      </c>
      <c r="F466" s="44">
        <f>IF(OR($A466="",$B466=""),"",'MPTO_working_2-way'!D465)</f>
        <v>2.4407256004087885</v>
      </c>
      <c r="G466" s="46">
        <f>IF(OR($A466="",$B466=""),"",'MPTO_working_2-way'!E465)</f>
        <v>1.6940946976414255</v>
      </c>
      <c r="H466" s="44">
        <f>IF(OR($A466="",$B466=""),"",'OddsRatio_working_2-way'!M465)</f>
        <v>2.4415703243338491</v>
      </c>
      <c r="I466" s="44">
        <f>IF(OR($A466="",$B466=""),"",'OddsRatio_working_2-way'!N465)</f>
        <v>1.6936879756192957</v>
      </c>
      <c r="J466" s="44">
        <f>IF('Log_working_2-way'!$D465="","",A466^('Log_working_2-way'!$D465))</f>
        <v>2.4508803157494472</v>
      </c>
      <c r="K466" s="46">
        <f>IF('Log_working_2-way'!$D465="","",B466^('Log_working_2-way'!$D465))</f>
        <v>1.6892367269337625</v>
      </c>
      <c r="L466" s="53">
        <f t="shared" si="80"/>
        <v>0.41309823677581869</v>
      </c>
      <c r="M466" s="53">
        <f t="shared" si="81"/>
        <v>0.58690176322418142</v>
      </c>
      <c r="N466" s="54">
        <v>563</v>
      </c>
      <c r="O466" s="54">
        <f t="shared" si="82"/>
        <v>321.36909871244637</v>
      </c>
      <c r="P466" s="54">
        <f t="shared" si="83"/>
        <v>219.70731707317069</v>
      </c>
      <c r="Q466" s="54">
        <f t="shared" si="84"/>
        <v>343.29268292682929</v>
      </c>
      <c r="R466" s="54">
        <f t="shared" si="85"/>
        <v>241.63090128755366</v>
      </c>
      <c r="S466" s="55">
        <f t="shared" si="86"/>
        <v>-21.923584214382913</v>
      </c>
      <c r="T466" s="55">
        <f t="shared" si="87"/>
        <v>-21.92358421438297</v>
      </c>
      <c r="U466" t="s">
        <v>285</v>
      </c>
      <c r="V466" t="s">
        <v>294</v>
      </c>
      <c r="W466" t="s">
        <v>444</v>
      </c>
      <c r="X466" s="38">
        <v>44442</v>
      </c>
      <c r="Y466" s="66"/>
    </row>
    <row r="467" spans="1:25" ht="15" x14ac:dyDescent="0.25">
      <c r="A467">
        <v>2.08</v>
      </c>
      <c r="B467">
        <v>1.81</v>
      </c>
      <c r="C467" s="43">
        <f t="shared" si="79"/>
        <v>3.3255418614534626E-2</v>
      </c>
      <c r="D467" s="44">
        <f>IF(OR($A467="",$B467=""),"",A467*'MPTO_working_2-way'!$G466)</f>
        <v>2.1491712707182322</v>
      </c>
      <c r="E467" s="46">
        <f>IF(OR($A467="",$B467=""),"",B467*'MPTO_working_2-way'!$G466)</f>
        <v>1.8701923076923077</v>
      </c>
      <c r="F467" s="44">
        <f>IF(OR($A467="",$B467=""),"",'MPTO_working_2-way'!D466)</f>
        <v>2.1545152798443401</v>
      </c>
      <c r="G467" s="46">
        <f>IF(OR($A467="",$B467=""),"",'MPTO_working_2-way'!E466)</f>
        <v>1.8661643699811639</v>
      </c>
      <c r="H467" s="44">
        <f>IF(OR($A467="",$B467=""),"",'OddsRatio_working_2-way'!M466)</f>
        <v>2.1547005383792519</v>
      </c>
      <c r="I467" s="44">
        <f>IF(OR($A467="",$B467=""),"",'OddsRatio_working_2-way'!N466)</f>
        <v>1.8660254037844384</v>
      </c>
      <c r="J467" s="44">
        <f>IF('Log_working_2-way'!$D466="","",A467^('Log_working_2-way'!$D466))</f>
        <v>2.1571440120474694</v>
      </c>
      <c r="K467" s="46">
        <f>IF('Log_working_2-way'!$D466="","",B467^('Log_working_2-way'!$D466))</f>
        <v>1.8641966683390954</v>
      </c>
      <c r="L467" s="53">
        <f t="shared" si="80"/>
        <v>0.46529562982005135</v>
      </c>
      <c r="M467" s="53">
        <f t="shared" si="81"/>
        <v>0.53470437017994854</v>
      </c>
      <c r="N467" s="54">
        <v>564</v>
      </c>
      <c r="O467" s="54">
        <f t="shared" si="82"/>
        <v>292.84615384615387</v>
      </c>
      <c r="P467" s="54">
        <f t="shared" si="83"/>
        <v>252.39779005524866</v>
      </c>
      <c r="Q467" s="54">
        <f t="shared" si="84"/>
        <v>311.60220994475139</v>
      </c>
      <c r="R467" s="54">
        <f t="shared" si="85"/>
        <v>271.15384615384613</v>
      </c>
      <c r="S467" s="55">
        <f t="shared" si="86"/>
        <v>-18.756056098597526</v>
      </c>
      <c r="T467" s="55">
        <f t="shared" si="87"/>
        <v>-18.756056098597469</v>
      </c>
      <c r="U467" t="s">
        <v>287</v>
      </c>
      <c r="V467" t="s">
        <v>466</v>
      </c>
      <c r="W467" t="s">
        <v>444</v>
      </c>
      <c r="X467" s="38">
        <v>44442</v>
      </c>
      <c r="Y467" s="66"/>
    </row>
    <row r="468" spans="1:25" ht="15" x14ac:dyDescent="0.25">
      <c r="A468">
        <v>2.2400000000000002</v>
      </c>
      <c r="B468">
        <v>1.69</v>
      </c>
      <c r="C468" s="43">
        <f t="shared" si="79"/>
        <v>3.8144547759932479E-2</v>
      </c>
      <c r="D468" s="44">
        <f>IF(OR($A468="",$B468=""),"",A468*'MPTO_working_2-way'!$G467)</f>
        <v>2.3254437869822491</v>
      </c>
      <c r="E468" s="46">
        <f>IF(OR($A468="",$B468=""),"",B468*'MPTO_working_2-way'!$G467)</f>
        <v>1.7544642857142858</v>
      </c>
      <c r="F468" s="44">
        <f>IF(OR($A468="",$B468=""),"",'MPTO_working_2-way'!D467)</f>
        <v>2.3399678575843743</v>
      </c>
      <c r="G468" s="46">
        <f>IF(OR($A468="",$B468=""),"",'MPTO_working_2-way'!E467)</f>
        <v>1.7462865578005351</v>
      </c>
      <c r="H468" s="44">
        <f>IF(OR($A468="",$B468=""),"",'OddsRatio_working_2-way'!M467)</f>
        <v>2.3405601251996737</v>
      </c>
      <c r="I468" s="44">
        <f>IF(OR($A468="",$B468=""),"",'OddsRatio_working_2-way'!N467)</f>
        <v>1.7459568438611086</v>
      </c>
      <c r="J468" s="44">
        <f>IF('Log_working_2-way'!$D467="","",A468^('Log_working_2-way'!$D467))</f>
        <v>2.347284961783934</v>
      </c>
      <c r="K468" s="46">
        <f>IF('Log_working_2-way'!$D467="","",B468^('Log_working_2-way'!$D467))</f>
        <v>1.7422334757420166</v>
      </c>
      <c r="L468" s="53">
        <f t="shared" si="80"/>
        <v>0.43002544529262077</v>
      </c>
      <c r="M468" s="53">
        <f t="shared" si="81"/>
        <v>0.56997455470737912</v>
      </c>
      <c r="N468" s="54">
        <v>565</v>
      </c>
      <c r="O468" s="54">
        <f t="shared" si="82"/>
        <v>312.76785714285717</v>
      </c>
      <c r="P468" s="54">
        <f t="shared" si="83"/>
        <v>230.68047337278108</v>
      </c>
      <c r="Q468" s="54">
        <f t="shared" si="84"/>
        <v>334.31952662721898</v>
      </c>
      <c r="R468" s="54">
        <f t="shared" si="85"/>
        <v>252.23214285714283</v>
      </c>
      <c r="S468" s="55">
        <f t="shared" si="86"/>
        <v>-21.55166948436181</v>
      </c>
      <c r="T468" s="55">
        <f t="shared" si="87"/>
        <v>-21.551669484361753</v>
      </c>
      <c r="U468" t="s">
        <v>291</v>
      </c>
      <c r="V468" t="s">
        <v>281</v>
      </c>
      <c r="W468" t="s">
        <v>444</v>
      </c>
      <c r="X468" s="38">
        <v>44442</v>
      </c>
      <c r="Y468" s="66"/>
    </row>
    <row r="469" spans="1:25" ht="15" x14ac:dyDescent="0.25">
      <c r="A469">
        <v>2.08</v>
      </c>
      <c r="B469">
        <v>1.79</v>
      </c>
      <c r="C469" s="43">
        <f t="shared" si="79"/>
        <v>3.9428448646325664E-2</v>
      </c>
      <c r="D469" s="44">
        <f>IF(OR($A469="",$B469=""),"",A469*'MPTO_working_2-way'!$G468)</f>
        <v>2.1620111731843576</v>
      </c>
      <c r="E469" s="46">
        <f>IF(OR($A469="",$B469=""),"",B469*'MPTO_working_2-way'!$G468)</f>
        <v>1.8605769230769229</v>
      </c>
      <c r="F469" s="44">
        <f>IF(OR($A469="",$B469=""),"",'MPTO_working_2-way'!D468)</f>
        <v>2.1689385995572641</v>
      </c>
      <c r="G469" s="46">
        <f>IF(OR($A469="",$B469=""),"",'MPTO_working_2-way'!E468)</f>
        <v>1.8554769261437256</v>
      </c>
      <c r="H469" s="44">
        <f>IF(OR($A469="",$B469=""),"",'OddsRatio_working_2-way'!M468)</f>
        <v>2.1692256444309357</v>
      </c>
      <c r="I469" s="44">
        <f>IF(OR($A469="",$B469=""),"",'OddsRatio_working_2-way'!N468)</f>
        <v>1.8552669065744805</v>
      </c>
      <c r="J469" s="44">
        <f>IF('Log_working_2-way'!$D468="","",A469^('Log_working_2-way'!$D468))</f>
        <v>2.1724139714397546</v>
      </c>
      <c r="K469" s="46">
        <f>IF('Log_working_2-way'!$D468="","",B469^('Log_working_2-way'!$D468))</f>
        <v>1.8529410467292624</v>
      </c>
      <c r="L469" s="53">
        <f t="shared" si="80"/>
        <v>0.46253229974160204</v>
      </c>
      <c r="M469" s="53">
        <f t="shared" si="81"/>
        <v>0.53746770025839796</v>
      </c>
      <c r="N469" s="54">
        <v>566</v>
      </c>
      <c r="O469" s="54">
        <f t="shared" si="82"/>
        <v>293.88461538461536</v>
      </c>
      <c r="P469" s="54">
        <f t="shared" si="83"/>
        <v>249.79888268156424</v>
      </c>
      <c r="Q469" s="54">
        <f t="shared" si="84"/>
        <v>316.20111731843576</v>
      </c>
      <c r="R469" s="54">
        <f t="shared" si="85"/>
        <v>272.11538461538458</v>
      </c>
      <c r="S469" s="55">
        <f t="shared" si="86"/>
        <v>-22.316501933820405</v>
      </c>
      <c r="T469" s="55">
        <f t="shared" si="87"/>
        <v>-22.316501933820348</v>
      </c>
      <c r="U469" t="s">
        <v>458</v>
      </c>
      <c r="V469" t="s">
        <v>280</v>
      </c>
      <c r="W469" t="s">
        <v>444</v>
      </c>
      <c r="X469" s="38">
        <v>44442</v>
      </c>
      <c r="Y469" s="66"/>
    </row>
    <row r="470" spans="1:25" ht="15" x14ac:dyDescent="0.25">
      <c r="A470">
        <v>2.1800000000000002</v>
      </c>
      <c r="B470">
        <v>1.72</v>
      </c>
      <c r="C470" s="43">
        <f t="shared" si="79"/>
        <v>4.0110945167484591E-2</v>
      </c>
      <c r="D470" s="44">
        <f>IF(OR($A470="",$B470=""),"",A470*'MPTO_working_2-way'!$G469)</f>
        <v>2.2674418604651168</v>
      </c>
      <c r="E470" s="46">
        <f>IF(OR($A470="",$B470=""),"",B470*'MPTO_working_2-way'!$G469)</f>
        <v>1.7889908256880735</v>
      </c>
      <c r="F470" s="44">
        <f>IF(OR($A470="",$B470=""),"",'MPTO_working_2-way'!D469)</f>
        <v>2.2796692607003894</v>
      </c>
      <c r="G470" s="46">
        <f>IF(OR($A470="",$B470=""),"",'MPTO_working_2-way'!E469)</f>
        <v>1.7814519194222731</v>
      </c>
      <c r="H470" s="44">
        <f>IF(OR($A470="",$B470=""),"",'OddsRatio_working_2-way'!M469)</f>
        <v>2.2801909579781015</v>
      </c>
      <c r="I470" s="44">
        <f>IF(OR($A470="",$B470=""),"",'OddsRatio_working_2-way'!N469)</f>
        <v>1.7811334658849434</v>
      </c>
      <c r="J470" s="44">
        <f>IF('Log_working_2-way'!$D469="","",A470^('Log_working_2-way'!$D469))</f>
        <v>2.2858490727693308</v>
      </c>
      <c r="K470" s="46">
        <f>IF('Log_working_2-way'!$D469="","",B470^('Log_working_2-way'!$D469))</f>
        <v>1.7776962484765699</v>
      </c>
      <c r="L470" s="53">
        <f t="shared" si="80"/>
        <v>0.44102564102564096</v>
      </c>
      <c r="M470" s="53">
        <f t="shared" si="81"/>
        <v>0.55897435897435888</v>
      </c>
      <c r="N470" s="54">
        <v>567</v>
      </c>
      <c r="O470" s="54">
        <f t="shared" si="82"/>
        <v>306.90825688073403</v>
      </c>
      <c r="P470" s="54">
        <f t="shared" si="83"/>
        <v>237.34883720930233</v>
      </c>
      <c r="Q470" s="54">
        <f t="shared" si="84"/>
        <v>329.6511627906977</v>
      </c>
      <c r="R470" s="54">
        <f t="shared" si="85"/>
        <v>260.09174311926603</v>
      </c>
      <c r="S470" s="55">
        <f t="shared" si="86"/>
        <v>-22.742905909963667</v>
      </c>
      <c r="T470" s="55">
        <f t="shared" si="87"/>
        <v>-22.742905909963696</v>
      </c>
      <c r="U470" t="s">
        <v>296</v>
      </c>
      <c r="V470" t="s">
        <v>298</v>
      </c>
      <c r="W470" t="s">
        <v>439</v>
      </c>
      <c r="X470" s="38">
        <v>44442</v>
      </c>
      <c r="Y470" s="66"/>
    </row>
    <row r="471" spans="1:25" ht="15" x14ac:dyDescent="0.25">
      <c r="A471">
        <v>2.14</v>
      </c>
      <c r="B471">
        <v>1.75</v>
      </c>
      <c r="C471" s="43">
        <f t="shared" si="79"/>
        <v>3.8718291054739673E-2</v>
      </c>
      <c r="D471" s="44">
        <f>IF(OR($A471="",$B471=""),"",A471*'MPTO_working_2-way'!$G470)</f>
        <v>2.2228571428571429</v>
      </c>
      <c r="E471" s="46">
        <f>IF(OR($A471="",$B471=""),"",B471*'MPTO_working_2-way'!$G470)</f>
        <v>1.8177570093457944</v>
      </c>
      <c r="F471" s="44">
        <f>IF(OR($A471="",$B471=""),"",'MPTO_working_2-way'!D470)</f>
        <v>2.2324888226527575</v>
      </c>
      <c r="G471" s="46">
        <f>IF(OR($A471="",$B471=""),"",'MPTO_working_2-way'!E470)</f>
        <v>1.81136638452237</v>
      </c>
      <c r="H471" s="44">
        <f>IF(OR($A471="",$B471=""),"",'OddsRatio_working_2-way'!M470)</f>
        <v>2.2328828005937953</v>
      </c>
      <c r="I471" s="44">
        <f>IF(OR($A471="",$B471=""),"",'OddsRatio_working_2-way'!N470)</f>
        <v>1.8111071056538131</v>
      </c>
      <c r="J471" s="44">
        <f>IF('Log_working_2-way'!$D470="","",A471^('Log_working_2-way'!$D470))</f>
        <v>2.2373241322265098</v>
      </c>
      <c r="K471" s="46">
        <f>IF('Log_working_2-way'!$D470="","",B471^('Log_working_2-way'!$D470))</f>
        <v>1.8081956651086979</v>
      </c>
      <c r="L471" s="53">
        <f t="shared" si="80"/>
        <v>0.44987146529562982</v>
      </c>
      <c r="M471" s="53">
        <f t="shared" si="81"/>
        <v>0.55012853470437018</v>
      </c>
      <c r="N471" s="54">
        <v>568</v>
      </c>
      <c r="O471" s="54">
        <f t="shared" si="82"/>
        <v>302.57943925233644</v>
      </c>
      <c r="P471" s="54">
        <f t="shared" si="83"/>
        <v>243.42857142857142</v>
      </c>
      <c r="Q471" s="54">
        <f t="shared" si="84"/>
        <v>324.57142857142856</v>
      </c>
      <c r="R471" s="54">
        <f t="shared" si="85"/>
        <v>265.42056074766356</v>
      </c>
      <c r="S471" s="55">
        <f t="shared" si="86"/>
        <v>-21.991989319092113</v>
      </c>
      <c r="T471" s="55">
        <f t="shared" si="87"/>
        <v>-21.991989319092141</v>
      </c>
      <c r="U471" t="s">
        <v>461</v>
      </c>
      <c r="V471" t="s">
        <v>300</v>
      </c>
      <c r="W471" t="s">
        <v>439</v>
      </c>
      <c r="X471" s="38">
        <v>44442</v>
      </c>
      <c r="Y471" s="66"/>
    </row>
    <row r="472" spans="1:25" ht="15" x14ac:dyDescent="0.25">
      <c r="A472">
        <v>2.27</v>
      </c>
      <c r="B472">
        <v>1.67</v>
      </c>
      <c r="C472" s="43">
        <f t="shared" si="79"/>
        <v>3.9331029570814469E-2</v>
      </c>
      <c r="D472" s="44">
        <f>IF(OR($A472="",$B472=""),"",A472*'MPTO_working_2-way'!$G471)</f>
        <v>2.3592814371257487</v>
      </c>
      <c r="E472" s="46">
        <f>IF(OR($A472="",$B472=""),"",B472*'MPTO_working_2-way'!$G471)</f>
        <v>1.7356828193832601</v>
      </c>
      <c r="F472" s="44">
        <f>IF(OR($A472="",$B472=""),"",'MPTO_working_2-way'!D471)</f>
        <v>2.3760694474913038</v>
      </c>
      <c r="G472" s="46">
        <f>IF(OR($A472="",$B472=""),"",'MPTO_working_2-way'!E471)</f>
        <v>1.7267075087111983</v>
      </c>
      <c r="H472" s="44">
        <f>IF(OR($A472="",$B472=""),"",'OddsRatio_working_2-way'!M471)</f>
        <v>2.376779716606729</v>
      </c>
      <c r="I472" s="44">
        <f>IF(OR($A472="",$B472=""),"",'OddsRatio_working_2-way'!N471)</f>
        <v>1.7263326063988251</v>
      </c>
      <c r="J472" s="44">
        <f>IF('Log_working_2-way'!$D471="","",A472^('Log_working_2-way'!$D471))</f>
        <v>2.3845761893383783</v>
      </c>
      <c r="K472" s="46">
        <f>IF('Log_working_2-way'!$D471="","",B472^('Log_working_2-way'!$D471))</f>
        <v>1.7222426672508611</v>
      </c>
      <c r="L472" s="53">
        <f t="shared" si="80"/>
        <v>0.42385786802030456</v>
      </c>
      <c r="M472" s="53">
        <f t="shared" si="81"/>
        <v>0.57614213197969533</v>
      </c>
      <c r="N472" s="54">
        <v>569</v>
      </c>
      <c r="O472" s="54">
        <f t="shared" si="82"/>
        <v>318.33920704845821</v>
      </c>
      <c r="P472" s="54">
        <f t="shared" si="83"/>
        <v>228.28143712574845</v>
      </c>
      <c r="Q472" s="54">
        <f t="shared" si="84"/>
        <v>340.71856287425152</v>
      </c>
      <c r="R472" s="54">
        <f t="shared" si="85"/>
        <v>250.66079295154185</v>
      </c>
      <c r="S472" s="55">
        <f t="shared" si="86"/>
        <v>-22.379355825793311</v>
      </c>
      <c r="T472" s="55">
        <f t="shared" si="87"/>
        <v>-22.379355825793397</v>
      </c>
      <c r="U472" t="s">
        <v>459</v>
      </c>
      <c r="V472" t="s">
        <v>304</v>
      </c>
      <c r="W472" t="s">
        <v>439</v>
      </c>
      <c r="X472" s="38">
        <v>44442</v>
      </c>
      <c r="Y472" s="66"/>
    </row>
    <row r="473" spans="1:25" ht="15" x14ac:dyDescent="0.25">
      <c r="A473">
        <v>2.08</v>
      </c>
      <c r="B473">
        <v>1.79</v>
      </c>
      <c r="C473" s="43">
        <f t="shared" si="79"/>
        <v>3.9428448646325664E-2</v>
      </c>
      <c r="D473" s="44">
        <f>IF(OR($A473="",$B473=""),"",A473*'MPTO_working_2-way'!$G472)</f>
        <v>2.1620111731843576</v>
      </c>
      <c r="E473" s="46">
        <f>IF(OR($A473="",$B473=""),"",B473*'MPTO_working_2-way'!$G472)</f>
        <v>1.8605769230769229</v>
      </c>
      <c r="F473" s="44">
        <f>IF(OR($A473="",$B473=""),"",'MPTO_working_2-way'!D472)</f>
        <v>2.1689385995572641</v>
      </c>
      <c r="G473" s="46">
        <f>IF(OR($A473="",$B473=""),"",'MPTO_working_2-way'!E472)</f>
        <v>1.8554769261437256</v>
      </c>
      <c r="H473" s="44">
        <f>IF(OR($A473="",$B473=""),"",'OddsRatio_working_2-way'!M472)</f>
        <v>2.1692256444309357</v>
      </c>
      <c r="I473" s="44">
        <f>IF(OR($A473="",$B473=""),"",'OddsRatio_working_2-way'!N472)</f>
        <v>1.8552669065744805</v>
      </c>
      <c r="J473" s="44">
        <f>IF('Log_working_2-way'!$D472="","",A473^('Log_working_2-way'!$D472))</f>
        <v>2.1724139714397546</v>
      </c>
      <c r="K473" s="46">
        <f>IF('Log_working_2-way'!$D472="","",B473^('Log_working_2-way'!$D472))</f>
        <v>1.8529410467292624</v>
      </c>
      <c r="L473" s="53">
        <f t="shared" si="80"/>
        <v>0.46253229974160204</v>
      </c>
      <c r="M473" s="53">
        <f t="shared" si="81"/>
        <v>0.53746770025839796</v>
      </c>
      <c r="N473" s="54">
        <v>570</v>
      </c>
      <c r="O473" s="54">
        <f t="shared" si="82"/>
        <v>295.96153846153851</v>
      </c>
      <c r="P473" s="54">
        <f t="shared" si="83"/>
        <v>251.56424581005589</v>
      </c>
      <c r="Q473" s="54">
        <f t="shared" si="84"/>
        <v>318.43575418994413</v>
      </c>
      <c r="R473" s="54">
        <f t="shared" si="85"/>
        <v>274.03846153846149</v>
      </c>
      <c r="S473" s="55">
        <f t="shared" si="86"/>
        <v>-22.474215728405625</v>
      </c>
      <c r="T473" s="55">
        <f t="shared" si="87"/>
        <v>-22.474215728405596</v>
      </c>
      <c r="U473" t="s">
        <v>456</v>
      </c>
      <c r="V473" t="s">
        <v>302</v>
      </c>
      <c r="W473" t="s">
        <v>439</v>
      </c>
      <c r="X473" s="38">
        <v>44442</v>
      </c>
      <c r="Y473" s="66"/>
    </row>
    <row r="474" spans="1:25" ht="15" x14ac:dyDescent="0.25">
      <c r="A474">
        <v>2.25</v>
      </c>
      <c r="B474">
        <v>1.68</v>
      </c>
      <c r="C474" s="43">
        <f t="shared" si="79"/>
        <v>3.9682539682539542E-2</v>
      </c>
      <c r="D474" s="44">
        <f>IF(OR($A474="",$B474=""),"",A474*'MPTO_working_2-way'!$G473)</f>
        <v>2.339285714285714</v>
      </c>
      <c r="E474" s="46">
        <f>IF(OR($A474="",$B474=""),"",B474*'MPTO_working_2-way'!$G473)</f>
        <v>1.7466666666666664</v>
      </c>
      <c r="F474" s="44">
        <f>IF(OR($A474="",$B474=""),"",'MPTO_working_2-way'!D473)</f>
        <v>2.3551401869158877</v>
      </c>
      <c r="G474" s="46">
        <f>IF(OR($A474="",$B474=""),"",'MPTO_working_2-way'!E473)</f>
        <v>1.7379310344827583</v>
      </c>
      <c r="H474" s="44">
        <f>IF(OR($A474="",$B474=""),"",'OddsRatio_working_2-way'!M473)</f>
        <v>2.3558153613666013</v>
      </c>
      <c r="I474" s="44">
        <f>IF(OR($A474="",$B474=""),"",'OddsRatio_working_2-way'!N473)</f>
        <v>1.7375635565834309</v>
      </c>
      <c r="J474" s="44">
        <f>IF('Log_working_2-way'!$D473="","",A474^('Log_working_2-way'!$D473))</f>
        <v>2.3631739395308338</v>
      </c>
      <c r="K474" s="46">
        <f>IF('Log_working_2-way'!$D473="","",B474^('Log_working_2-way'!$D473))</f>
        <v>1.733582099100242</v>
      </c>
      <c r="L474" s="53">
        <f t="shared" si="80"/>
        <v>0.4274809160305344</v>
      </c>
      <c r="M474" s="53">
        <f t="shared" si="81"/>
        <v>0.57251908396946571</v>
      </c>
      <c r="N474" s="54">
        <v>571</v>
      </c>
      <c r="O474" s="54">
        <f t="shared" si="82"/>
        <v>317.22222222222223</v>
      </c>
      <c r="P474" s="54">
        <f t="shared" si="83"/>
        <v>231.11904761904759</v>
      </c>
      <c r="Q474" s="54">
        <f t="shared" si="84"/>
        <v>339.88095238095235</v>
      </c>
      <c r="R474" s="54">
        <f t="shared" si="85"/>
        <v>253.77777777777777</v>
      </c>
      <c r="S474" s="55">
        <f t="shared" si="86"/>
        <v>-22.658730158730123</v>
      </c>
      <c r="T474" s="55">
        <f t="shared" si="87"/>
        <v>-22.658730158730179</v>
      </c>
      <c r="U474" t="s">
        <v>460</v>
      </c>
      <c r="V474" t="s">
        <v>245</v>
      </c>
      <c r="W474" t="s">
        <v>439</v>
      </c>
      <c r="X474" s="38">
        <v>44442</v>
      </c>
      <c r="Y474" s="66"/>
    </row>
    <row r="475" spans="1:25" ht="15" x14ac:dyDescent="0.25">
      <c r="A475">
        <v>2.78</v>
      </c>
      <c r="B475">
        <v>1.47</v>
      </c>
      <c r="C475" s="43">
        <f t="shared" si="79"/>
        <v>3.9984339059364826E-2</v>
      </c>
      <c r="D475" s="44">
        <f>IF(OR($A475="",$B475=""),"",A475*'MPTO_working_2-way'!$G474)</f>
        <v>2.8911564625850339</v>
      </c>
      <c r="E475" s="46">
        <f>IF(OR($A475="",$B475=""),"",B475*'MPTO_working_2-way'!$G474)</f>
        <v>1.5287769784172662</v>
      </c>
      <c r="F475" s="44">
        <f>IF(OR($A475="",$B475=""),"",'MPTO_working_2-way'!D474)</f>
        <v>2.9436000864366494</v>
      </c>
      <c r="G475" s="46">
        <f>IF(OR($A475="",$B475=""),"",'MPTO_working_2-way'!E474)</f>
        <v>1.5145091353815365</v>
      </c>
      <c r="H475" s="44">
        <f>IF(OR($A475="",$B475=""),"",'OddsRatio_working_2-way'!M474)</f>
        <v>2.9460817152815526</v>
      </c>
      <c r="I475" s="44">
        <f>IF(OR($A475="",$B475=""),"",'OddsRatio_working_2-way'!N474)</f>
        <v>1.5138530371810843</v>
      </c>
      <c r="J475" s="44">
        <f>IF('Log_working_2-way'!$D474="","",A475^('Log_working_2-way'!$D474))</f>
        <v>2.971193219657303</v>
      </c>
      <c r="K475" s="46">
        <f>IF('Log_working_2-way'!$D474="","",B475^('Log_working_2-way'!$D474))</f>
        <v>1.5073069397899939</v>
      </c>
      <c r="L475" s="53">
        <f t="shared" si="80"/>
        <v>0.34588235294117647</v>
      </c>
      <c r="M475" s="53">
        <f t="shared" si="81"/>
        <v>0.65411764705882347</v>
      </c>
      <c r="N475" s="54">
        <v>572</v>
      </c>
      <c r="O475" s="54">
        <f t="shared" si="82"/>
        <v>366.24460431654677</v>
      </c>
      <c r="P475" s="54">
        <f t="shared" si="83"/>
        <v>182.88435374149662</v>
      </c>
      <c r="Q475" s="54">
        <f t="shared" si="84"/>
        <v>389.11564625850338</v>
      </c>
      <c r="R475" s="54">
        <f t="shared" si="85"/>
        <v>205.75539568345326</v>
      </c>
      <c r="S475" s="55">
        <f t="shared" si="86"/>
        <v>-22.871041941956605</v>
      </c>
      <c r="T475" s="55">
        <f t="shared" si="87"/>
        <v>-22.871041941956634</v>
      </c>
      <c r="U475" t="s">
        <v>468</v>
      </c>
      <c r="V475" t="s">
        <v>301</v>
      </c>
      <c r="W475" t="s">
        <v>439</v>
      </c>
      <c r="X475" s="38">
        <v>44442</v>
      </c>
      <c r="Y475" s="66"/>
    </row>
    <row r="476" spans="1:25" ht="15" x14ac:dyDescent="0.25">
      <c r="A476">
        <v>2.21</v>
      </c>
      <c r="B476">
        <v>1.71</v>
      </c>
      <c r="C476" s="43">
        <f t="shared" si="79"/>
        <v>3.7284009420232245E-2</v>
      </c>
      <c r="D476" s="44">
        <f>IF(OR($A476="",$B476=""),"",A476*'MPTO_working_2-way'!$G475)</f>
        <v>2.2923976608187133</v>
      </c>
      <c r="E476" s="46">
        <f>IF(OR($A476="",$B476=""),"",B476*'MPTO_working_2-way'!$G475)</f>
        <v>1.7737556561085972</v>
      </c>
      <c r="F476" s="44">
        <f>IF(OR($A476="",$B476=""),"",'MPTO_working_2-way'!D475)</f>
        <v>2.3049617273032235</v>
      </c>
      <c r="G476" s="46">
        <f>IF(OR($A476="",$B476=""),"",'MPTO_working_2-way'!E475)</f>
        <v>1.7663059989250076</v>
      </c>
      <c r="H476" s="44">
        <f>IF(OR($A476="",$B476=""),"",'OddsRatio_working_2-way'!M475)</f>
        <v>2.305459824013238</v>
      </c>
      <c r="I476" s="44">
        <f>IF(OR($A476="",$B476=""),"",'OddsRatio_working_2-way'!N475)</f>
        <v>1.7660136157433048</v>
      </c>
      <c r="J476" s="44">
        <f>IF('Log_working_2-way'!$D475="","",A476^('Log_working_2-way'!$D475))</f>
        <v>2.3112626061065349</v>
      </c>
      <c r="K476" s="46">
        <f>IF('Log_working_2-way'!$D475="","",B476^('Log_working_2-way'!$D475))</f>
        <v>1.7626237454975722</v>
      </c>
      <c r="L476" s="53">
        <f t="shared" si="80"/>
        <v>0.43622448979591838</v>
      </c>
      <c r="M476" s="53">
        <f t="shared" si="81"/>
        <v>0.56377551020408168</v>
      </c>
      <c r="N476" s="54">
        <v>573</v>
      </c>
      <c r="O476" s="54">
        <f t="shared" si="82"/>
        <v>313.72398190045243</v>
      </c>
      <c r="P476" s="54">
        <f t="shared" si="83"/>
        <v>237.91228070175433</v>
      </c>
      <c r="Q476" s="54">
        <f t="shared" si="84"/>
        <v>335.08771929824559</v>
      </c>
      <c r="R476" s="54">
        <f t="shared" si="85"/>
        <v>259.27601809954751</v>
      </c>
      <c r="S476" s="55">
        <f t="shared" si="86"/>
        <v>-21.363737397793159</v>
      </c>
      <c r="T476" s="55">
        <f t="shared" si="87"/>
        <v>-21.363737397793187</v>
      </c>
      <c r="U476" t="s">
        <v>307</v>
      </c>
      <c r="V476" t="s">
        <v>299</v>
      </c>
      <c r="W476" t="s">
        <v>439</v>
      </c>
      <c r="X476" s="38">
        <v>44442</v>
      </c>
      <c r="Y476" s="66"/>
    </row>
    <row r="477" spans="1:25" ht="15" x14ac:dyDescent="0.25">
      <c r="A477">
        <v>2.48</v>
      </c>
      <c r="B477">
        <v>1.57</v>
      </c>
      <c r="C477" s="43">
        <f t="shared" si="79"/>
        <v>4.0168481610848517E-2</v>
      </c>
      <c r="D477" s="44">
        <f>IF(OR($A477="",$B477=""),"",A477*'MPTO_working_2-way'!$G476)</f>
        <v>2.5796178343949041</v>
      </c>
      <c r="E477" s="46">
        <f>IF(OR($A477="",$B477=""),"",B477*'MPTO_working_2-way'!$G476)</f>
        <v>1.6330645161290323</v>
      </c>
      <c r="F477" s="44">
        <f>IF(OR($A477="",$B477=""),"",'MPTO_working_2-way'!D476)</f>
        <v>2.6100013406622868</v>
      </c>
      <c r="G477" s="46">
        <f>IF(OR($A477="",$B477=""),"",'MPTO_working_2-way'!E476)</f>
        <v>1.6211174952119245</v>
      </c>
      <c r="H477" s="44">
        <f>IF(OR($A477="",$B477=""),"",'OddsRatio_working_2-way'!M476)</f>
        <v>2.6113631583445658</v>
      </c>
      <c r="I477" s="44">
        <f>IF(OR($A477="",$B477=""),"",'OddsRatio_working_2-way'!N476)</f>
        <v>1.6205925677408124</v>
      </c>
      <c r="J477" s="44">
        <f>IF('Log_working_2-way'!$D476="","",A477^('Log_working_2-way'!$D476))</f>
        <v>2.625654823076816</v>
      </c>
      <c r="K477" s="46">
        <f>IF('Log_working_2-way'!$D476="","",B477^('Log_working_2-way'!$D476))</f>
        <v>1.6151367349354802</v>
      </c>
      <c r="L477" s="53">
        <f t="shared" si="80"/>
        <v>0.3876543209876544</v>
      </c>
      <c r="M477" s="53">
        <f t="shared" si="81"/>
        <v>0.61234567901234571</v>
      </c>
      <c r="N477" s="54">
        <v>574</v>
      </c>
      <c r="O477" s="54">
        <f t="shared" si="82"/>
        <v>342.54838709677421</v>
      </c>
      <c r="P477" s="54">
        <f t="shared" si="83"/>
        <v>208.39490445859875</v>
      </c>
      <c r="Q477" s="54">
        <f t="shared" si="84"/>
        <v>365.60509554140128</v>
      </c>
      <c r="R477" s="54">
        <f t="shared" si="85"/>
        <v>231.45161290322582</v>
      </c>
      <c r="S477" s="55">
        <f t="shared" si="86"/>
        <v>-23.056708444627077</v>
      </c>
      <c r="T477" s="55">
        <f t="shared" si="87"/>
        <v>-23.056708444627077</v>
      </c>
      <c r="U477" t="s">
        <v>462</v>
      </c>
      <c r="V477" t="s">
        <v>297</v>
      </c>
      <c r="W477" t="s">
        <v>439</v>
      </c>
      <c r="X477" s="38">
        <v>44442</v>
      </c>
      <c r="Y477" s="66"/>
    </row>
    <row r="478" spans="1:25" ht="15" x14ac:dyDescent="0.25">
      <c r="A478">
        <v>1.96</v>
      </c>
      <c r="B478">
        <v>1.91</v>
      </c>
      <c r="C478" s="43">
        <f t="shared" si="79"/>
        <v>3.3764291056736839E-2</v>
      </c>
      <c r="D478" s="44">
        <f>IF(OR($A478="",$B478=""),"",A478*'MPTO_working_2-way'!$G477)</f>
        <v>2.0261780104712042</v>
      </c>
      <c r="E478" s="46">
        <f>IF(OR($A478="",$B478=""),"",B478*'MPTO_working_2-way'!$G477)</f>
        <v>1.9744897959183674</v>
      </c>
      <c r="F478" s="44">
        <f>IF(OR($A478="",$B478=""),"",'MPTO_working_2-way'!D477)</f>
        <v>2.0270738574832143</v>
      </c>
      <c r="G478" s="46">
        <f>IF(OR($A478="",$B478=""),"",'MPTO_working_2-way'!E477)</f>
        <v>1.9736398144242935</v>
      </c>
      <c r="H478" s="44">
        <f>IF(OR($A478="",$B478=""),"",'OddsRatio_working_2-way'!M477)</f>
        <v>2.0271051820261912</v>
      </c>
      <c r="I478" s="44">
        <f>IF(OR($A478="",$B478=""),"",'OddsRatio_working_2-way'!N477)</f>
        <v>1.9736101204623264</v>
      </c>
      <c r="J478" s="44">
        <f>IF('Log_working_2-way'!$D477="","",A478^('Log_working_2-way'!$D477))</f>
        <v>2.0275133700590602</v>
      </c>
      <c r="K478" s="46">
        <f>IF('Log_working_2-way'!$D477="","",B478^('Log_working_2-way'!$D477))</f>
        <v>1.9732233459331785</v>
      </c>
      <c r="L478" s="53">
        <f t="shared" si="80"/>
        <v>0.49354005167958659</v>
      </c>
      <c r="M478" s="53">
        <f t="shared" si="81"/>
        <v>0.50645994832041341</v>
      </c>
      <c r="N478" s="54">
        <v>575</v>
      </c>
      <c r="O478" s="54">
        <f t="shared" si="82"/>
        <v>281.63265306122452</v>
      </c>
      <c r="P478" s="54">
        <f t="shared" si="83"/>
        <v>273.95287958115182</v>
      </c>
      <c r="Q478" s="54">
        <f t="shared" si="84"/>
        <v>301.04712041884818</v>
      </c>
      <c r="R478" s="54">
        <f t="shared" si="85"/>
        <v>293.36734693877554</v>
      </c>
      <c r="S478" s="55">
        <f t="shared" si="86"/>
        <v>-19.414467357623664</v>
      </c>
      <c r="T478" s="55">
        <f t="shared" si="87"/>
        <v>-19.414467357623721</v>
      </c>
      <c r="U478" t="s">
        <v>469</v>
      </c>
      <c r="V478" t="s">
        <v>457</v>
      </c>
      <c r="W478" t="s">
        <v>439</v>
      </c>
      <c r="X478" s="38">
        <v>44442</v>
      </c>
      <c r="Y478" s="66"/>
    </row>
    <row r="479" spans="1:25" ht="15" x14ac:dyDescent="0.25">
      <c r="A479">
        <v>2.21</v>
      </c>
      <c r="B479">
        <v>1.7</v>
      </c>
      <c r="C479" s="43">
        <f t="shared" si="79"/>
        <v>4.0723981900452566E-2</v>
      </c>
      <c r="D479" s="44">
        <f>IF(OR($A479="",$B479=""),"",A479*'MPTO_working_2-way'!$G478)</f>
        <v>2.3000000000000003</v>
      </c>
      <c r="E479" s="46">
        <f>IF(OR($A479="",$B479=""),"",B479*'MPTO_working_2-way'!$G478)</f>
        <v>1.7692307692307694</v>
      </c>
      <c r="F479" s="44">
        <f>IF(OR($A479="",$B479=""),"",'MPTO_working_2-way'!D478)</f>
        <v>2.3141361256544504</v>
      </c>
      <c r="G479" s="46">
        <f>IF(OR($A479="",$B479=""),"",'MPTO_working_2-way'!E478)</f>
        <v>1.760956175298805</v>
      </c>
      <c r="H479" s="44">
        <f>IF(OR($A479="",$B479=""),"",'OddsRatio_working_2-way'!M478)</f>
        <v>2.3147514702678329</v>
      </c>
      <c r="I479" s="44">
        <f>IF(OR($A479="",$B479=""),"",'OddsRatio_working_2-way'!N478)</f>
        <v>1.7606000241218864</v>
      </c>
      <c r="J479" s="44">
        <f>IF('Log_working_2-way'!$D478="","",A479^('Log_working_2-way'!$D478))</f>
        <v>2.3213074858188989</v>
      </c>
      <c r="K479" s="46">
        <f>IF('Log_working_2-way'!$D478="","",B479^('Log_working_2-way'!$D478))</f>
        <v>1.7568261065137158</v>
      </c>
      <c r="L479" s="53">
        <f t="shared" si="80"/>
        <v>0.43478260869565211</v>
      </c>
      <c r="M479" s="53">
        <f t="shared" si="81"/>
        <v>0.56521739130434778</v>
      </c>
      <c r="N479" s="54">
        <v>576</v>
      </c>
      <c r="O479" s="54">
        <f t="shared" si="82"/>
        <v>315.36651583710409</v>
      </c>
      <c r="P479" s="54">
        <f t="shared" si="83"/>
        <v>237.17647058823528</v>
      </c>
      <c r="Q479" s="54">
        <f t="shared" si="84"/>
        <v>338.8235294117647</v>
      </c>
      <c r="R479" s="54">
        <f t="shared" si="85"/>
        <v>260.63348416289591</v>
      </c>
      <c r="S479" s="55">
        <f t="shared" si="86"/>
        <v>-23.457013574660607</v>
      </c>
      <c r="T479" s="55">
        <f t="shared" si="87"/>
        <v>-23.457013574660635</v>
      </c>
      <c r="U479" t="s">
        <v>246</v>
      </c>
      <c r="V479" t="s">
        <v>463</v>
      </c>
      <c r="W479" t="s">
        <v>439</v>
      </c>
      <c r="X479" s="38">
        <v>44442</v>
      </c>
      <c r="Y479" s="66"/>
    </row>
    <row r="480" spans="1:25" ht="15" x14ac:dyDescent="0.25">
      <c r="A480">
        <v>2.56</v>
      </c>
      <c r="B480">
        <v>1.54</v>
      </c>
      <c r="C480" s="43">
        <f t="shared" si="79"/>
        <v>3.9975649350649345E-2</v>
      </c>
      <c r="D480" s="44">
        <f>IF(OR($A480="",$B480=""),"",A480*'MPTO_working_2-way'!$G479)</f>
        <v>2.6623376623376624</v>
      </c>
      <c r="E480" s="46">
        <f>IF(OR($A480="",$B480=""),"",B480*'MPTO_working_2-way'!$G479)</f>
        <v>1.6015625</v>
      </c>
      <c r="F480" s="44">
        <f>IF(OR($A480="",$B480=""),"",'MPTO_working_2-way'!D479)</f>
        <v>2.6980563920065701</v>
      </c>
      <c r="G480" s="46">
        <f>IF(OR($A480="",$B480=""),"",'MPTO_working_2-way'!E479)</f>
        <v>1.5889085926164759</v>
      </c>
      <c r="H480" s="44">
        <f>IF(OR($A480="",$B480=""),"",'OddsRatio_working_2-way'!M479)</f>
        <v>2.699673171197595</v>
      </c>
      <c r="I480" s="44">
        <f>IF(OR($A480="",$B480=""),"",'OddsRatio_working_2-way'!N479)</f>
        <v>1.588348405414552</v>
      </c>
      <c r="J480" s="44">
        <f>IF('Log_working_2-way'!$D479="","",A480^('Log_working_2-way'!$D479))</f>
        <v>2.7165487520876641</v>
      </c>
      <c r="K480" s="46">
        <f>IF('Log_working_2-way'!$D479="","",B480^('Log_working_2-way'!$D479))</f>
        <v>1.5825642870808749</v>
      </c>
      <c r="L480" s="53">
        <f t="shared" si="80"/>
        <v>0.37560975609756098</v>
      </c>
      <c r="M480" s="53">
        <f t="shared" si="81"/>
        <v>0.62439024390243902</v>
      </c>
      <c r="N480" s="54">
        <v>577</v>
      </c>
      <c r="O480" s="54">
        <f t="shared" si="82"/>
        <v>351.60937500000006</v>
      </c>
      <c r="P480" s="54">
        <f t="shared" si="83"/>
        <v>202.32467532467535</v>
      </c>
      <c r="Q480" s="54">
        <f t="shared" si="84"/>
        <v>374.67532467532465</v>
      </c>
      <c r="R480" s="54">
        <f t="shared" si="85"/>
        <v>225.390625</v>
      </c>
      <c r="S480" s="55">
        <f t="shared" si="86"/>
        <v>-23.065949675324589</v>
      </c>
      <c r="T480" s="55">
        <f t="shared" si="87"/>
        <v>-23.065949675324646</v>
      </c>
      <c r="U480" t="s">
        <v>305</v>
      </c>
      <c r="V480" t="s">
        <v>303</v>
      </c>
      <c r="W480" t="s">
        <v>439</v>
      </c>
      <c r="X480" s="38">
        <v>44442</v>
      </c>
      <c r="Y480" s="66"/>
    </row>
    <row r="481" spans="1:25" ht="15" x14ac:dyDescent="0.25">
      <c r="A481">
        <v>2.09</v>
      </c>
      <c r="B481">
        <v>1.76</v>
      </c>
      <c r="C481" s="43">
        <f t="shared" si="79"/>
        <v>4.6650717703349276E-2</v>
      </c>
      <c r="D481" s="44">
        <f>IF(OR($A481="",$B481=""),"",A481*'MPTO_working_2-way'!$G480)</f>
        <v>2.1875</v>
      </c>
      <c r="E481" s="46">
        <f>IF(OR($A481="",$B481=""),"",B481*'MPTO_working_2-way'!$G480)</f>
        <v>1.8421052631578947</v>
      </c>
      <c r="F481" s="44">
        <f>IF(OR($A481="",$B481=""),"",'MPTO_working_2-way'!D480)</f>
        <v>2.1971090670170828</v>
      </c>
      <c r="G481" s="46">
        <f>IF(OR($A481="",$B481=""),"",'MPTO_working_2-way'!E480)</f>
        <v>1.8353457738748626</v>
      </c>
      <c r="H481" s="44">
        <f>IF(OR($A481="",$B481=""),"",'OddsRatio_working_2-way'!M480)</f>
        <v>2.197585289787658</v>
      </c>
      <c r="I481" s="44">
        <f>IF(OR($A481="",$B481=""),"",'OddsRatio_working_2-way'!N480)</f>
        <v>1.8350135965491927</v>
      </c>
      <c r="J481" s="44">
        <f>IF('Log_working_2-way'!$D480="","",A481^('Log_working_2-way'!$D480))</f>
        <v>2.2020453494773053</v>
      </c>
      <c r="K481" s="46">
        <f>IF('Log_working_2-way'!$D480="","",B481^('Log_working_2-way'!$D480))</f>
        <v>1.8319153686125185</v>
      </c>
      <c r="L481" s="53">
        <f t="shared" si="80"/>
        <v>0.45714285714285713</v>
      </c>
      <c r="M481" s="53">
        <f t="shared" si="81"/>
        <v>0.54285714285714282</v>
      </c>
      <c r="N481" s="54">
        <v>578</v>
      </c>
      <c r="O481" s="54">
        <f t="shared" si="82"/>
        <v>301.44497607655506</v>
      </c>
      <c r="P481" s="54">
        <f t="shared" si="83"/>
        <v>249.59090909090909</v>
      </c>
      <c r="Q481" s="54">
        <f t="shared" si="84"/>
        <v>328.40909090909093</v>
      </c>
      <c r="R481" s="54">
        <f t="shared" si="85"/>
        <v>276.55502392344499</v>
      </c>
      <c r="S481" s="55">
        <f t="shared" si="86"/>
        <v>-26.96411483253587</v>
      </c>
      <c r="T481" s="55">
        <f t="shared" si="87"/>
        <v>-26.964114832535898</v>
      </c>
      <c r="U481" t="s">
        <v>308</v>
      </c>
      <c r="V481" t="s">
        <v>312</v>
      </c>
      <c r="W481" t="s">
        <v>445</v>
      </c>
      <c r="X481" s="38">
        <v>44442</v>
      </c>
      <c r="Y481" s="66"/>
    </row>
    <row r="482" spans="1:25" ht="15" x14ac:dyDescent="0.25">
      <c r="A482">
        <v>2</v>
      </c>
      <c r="B482">
        <v>1.84</v>
      </c>
      <c r="C482" s="43">
        <f t="shared" si="79"/>
        <v>4.3478260869565188E-2</v>
      </c>
      <c r="D482" s="44">
        <f>IF(OR($A482="",$B482=""),"",A482*'MPTO_working_2-way'!$G481)</f>
        <v>2.0869565217391304</v>
      </c>
      <c r="E482" s="46">
        <f>IF(OR($A482="",$B482=""),"",B482*'MPTO_working_2-way'!$G481)</f>
        <v>1.92</v>
      </c>
      <c r="F482" s="44">
        <f>IF(OR($A482="",$B482=""),"",'MPTO_working_2-way'!D481)</f>
        <v>2.0909090909090908</v>
      </c>
      <c r="G482" s="46">
        <f>IF(OR($A482="",$B482=""),"",'MPTO_working_2-way'!E481)</f>
        <v>1.9166666666666665</v>
      </c>
      <c r="H482" s="44">
        <f>IF(OR($A482="",$B482=""),"",'OddsRatio_working_2-way'!M481)</f>
        <v>2.091089451179962</v>
      </c>
      <c r="I482" s="44">
        <f>IF(OR($A482="",$B482=""),"",'OddsRatio_working_2-way'!N481)</f>
        <v>1.9165151389911681</v>
      </c>
      <c r="J482" s="44">
        <f>IF('Log_working_2-way'!$D481="","",A482^('Log_working_2-way'!$D481))</f>
        <v>2.0929101135076231</v>
      </c>
      <c r="K482" s="46">
        <f>IF('Log_working_2-way'!$D481="","",B482^('Log_working_2-way'!$D481))</f>
        <v>1.9149883303671131</v>
      </c>
      <c r="L482" s="53">
        <f t="shared" si="80"/>
        <v>0.47916666666666669</v>
      </c>
      <c r="M482" s="53">
        <f t="shared" si="81"/>
        <v>0.52083333333333337</v>
      </c>
      <c r="N482" s="54">
        <v>579</v>
      </c>
      <c r="O482" s="54">
        <f t="shared" si="82"/>
        <v>289.5</v>
      </c>
      <c r="P482" s="54">
        <f t="shared" si="83"/>
        <v>264.32608695652181</v>
      </c>
      <c r="Q482" s="54">
        <f t="shared" si="84"/>
        <v>314.67391304347825</v>
      </c>
      <c r="R482" s="54">
        <f t="shared" si="85"/>
        <v>289.5</v>
      </c>
      <c r="S482" s="55">
        <f t="shared" si="86"/>
        <v>-25.173913043478251</v>
      </c>
      <c r="T482" s="55">
        <f t="shared" si="87"/>
        <v>-25.173913043478194</v>
      </c>
      <c r="U482" t="s">
        <v>310</v>
      </c>
      <c r="V482" t="s">
        <v>512</v>
      </c>
      <c r="W482" t="s">
        <v>445</v>
      </c>
      <c r="X482" s="38">
        <v>44442</v>
      </c>
      <c r="Y482" s="66"/>
    </row>
    <row r="483" spans="1:25" ht="15" x14ac:dyDescent="0.25">
      <c r="A483">
        <v>2.15</v>
      </c>
      <c r="B483">
        <v>1.72</v>
      </c>
      <c r="C483" s="43">
        <f t="shared" si="79"/>
        <v>4.6511627906976827E-2</v>
      </c>
      <c r="D483" s="44">
        <f>IF(OR($A483="",$B483=""),"",A483*'MPTO_working_2-way'!$G482)</f>
        <v>2.25</v>
      </c>
      <c r="E483" s="46">
        <f>IF(OR($A483="",$B483=""),"",B483*'MPTO_working_2-way'!$G482)</f>
        <v>1.8</v>
      </c>
      <c r="F483" s="44">
        <f>IF(OR($A483="",$B483=""),"",'MPTO_working_2-way'!D482)</f>
        <v>2.263157894736842</v>
      </c>
      <c r="G483" s="46">
        <f>IF(OR($A483="",$B483=""),"",'MPTO_working_2-way'!E482)</f>
        <v>1.7916666666666667</v>
      </c>
      <c r="H483" s="44">
        <f>IF(OR($A483="",$B483=""),"",'OddsRatio_working_2-way'!M482)</f>
        <v>2.2638125740085919</v>
      </c>
      <c r="I483" s="44">
        <f>IF(OR($A483="",$B483=""),"",'OddsRatio_working_2-way'!N482)</f>
        <v>1.7912565680749446</v>
      </c>
      <c r="J483" s="44">
        <f>IF('Log_working_2-way'!$D482="","",A483^('Log_working_2-way'!$D482))</f>
        <v>2.2699382127289391</v>
      </c>
      <c r="K483" s="46">
        <f>IF('Log_working_2-way'!$D482="","",B483^('Log_working_2-way'!$D482))</f>
        <v>1.7874398848511364</v>
      </c>
      <c r="L483" s="53">
        <f t="shared" si="80"/>
        <v>0.44444444444444442</v>
      </c>
      <c r="M483" s="53">
        <f t="shared" si="81"/>
        <v>0.55555555555555558</v>
      </c>
      <c r="N483" s="54">
        <v>580</v>
      </c>
      <c r="O483" s="54">
        <f t="shared" si="82"/>
        <v>310.23255813953489</v>
      </c>
      <c r="P483" s="54">
        <f t="shared" si="83"/>
        <v>242.79069767441862</v>
      </c>
      <c r="Q483" s="54">
        <f t="shared" si="84"/>
        <v>337.2093023255814</v>
      </c>
      <c r="R483" s="54">
        <f t="shared" si="85"/>
        <v>269.76744186046511</v>
      </c>
      <c r="S483" s="55">
        <f t="shared" si="86"/>
        <v>-26.976744186046517</v>
      </c>
      <c r="T483" s="55">
        <f t="shared" si="87"/>
        <v>-26.976744186046488</v>
      </c>
      <c r="U483" t="s">
        <v>313</v>
      </c>
      <c r="V483" t="s">
        <v>316</v>
      </c>
      <c r="W483" t="s">
        <v>445</v>
      </c>
      <c r="X483" s="38">
        <v>44442</v>
      </c>
      <c r="Y483" s="66"/>
    </row>
    <row r="484" spans="1:25" ht="15" x14ac:dyDescent="0.25">
      <c r="A484">
        <v>2.25</v>
      </c>
      <c r="B484">
        <v>1.66</v>
      </c>
      <c r="C484" s="43">
        <f t="shared" si="79"/>
        <v>4.685408299866145E-2</v>
      </c>
      <c r="D484" s="44">
        <f>IF(OR($A484="",$B484=""),"",A484*'MPTO_working_2-way'!$G483)</f>
        <v>2.3554216867469884</v>
      </c>
      <c r="E484" s="46">
        <f>IF(OR($A484="",$B484=""),"",B484*'MPTO_working_2-way'!$G483)</f>
        <v>1.7377777777777779</v>
      </c>
      <c r="F484" s="44">
        <f>IF(OR($A484="",$B484=""),"",'MPTO_working_2-way'!D483)</f>
        <v>2.375198728139905</v>
      </c>
      <c r="G484" s="46">
        <f>IF(OR($A484="",$B484=""),"",'MPTO_working_2-way'!E483)</f>
        <v>1.7271676300578036</v>
      </c>
      <c r="H484" s="44">
        <f>IF(OR($A484="",$B484=""),"",'OddsRatio_working_2-way'!M483)</f>
        <v>2.3762047064079508</v>
      </c>
      <c r="I484" s="44">
        <f>IF(OR($A484="",$B484=""),"",'OddsRatio_working_2-way'!N483)</f>
        <v>1.7266360849833982</v>
      </c>
      <c r="J484" s="44">
        <f>IF('Log_working_2-way'!$D483="","",A484^('Log_working_2-way'!$D483))</f>
        <v>2.3854680656592984</v>
      </c>
      <c r="K484" s="46">
        <f>IF('Log_working_2-way'!$D483="","",B484^('Log_working_2-way'!$D483))</f>
        <v>1.7217777333058093</v>
      </c>
      <c r="L484" s="53">
        <f t="shared" si="80"/>
        <v>0.4245524296675191</v>
      </c>
      <c r="M484" s="53">
        <f t="shared" si="81"/>
        <v>0.57544757033248084</v>
      </c>
      <c r="N484" s="54">
        <v>581</v>
      </c>
      <c r="O484" s="54">
        <f t="shared" si="82"/>
        <v>322.77777777777777</v>
      </c>
      <c r="P484" s="54">
        <f t="shared" si="83"/>
        <v>230.99999999999997</v>
      </c>
      <c r="Q484" s="54">
        <f t="shared" si="84"/>
        <v>350.00000000000006</v>
      </c>
      <c r="R484" s="54">
        <f t="shared" si="85"/>
        <v>258.22222222222223</v>
      </c>
      <c r="S484" s="55">
        <f t="shared" si="86"/>
        <v>-27.222222222222285</v>
      </c>
      <c r="T484" s="55">
        <f t="shared" si="87"/>
        <v>-27.222222222222257</v>
      </c>
      <c r="U484" t="s">
        <v>502</v>
      </c>
      <c r="V484" t="s">
        <v>317</v>
      </c>
      <c r="W484" t="s">
        <v>445</v>
      </c>
      <c r="X484" s="38">
        <v>44442</v>
      </c>
      <c r="Y484" s="66"/>
    </row>
    <row r="485" spans="1:25" ht="15" x14ac:dyDescent="0.25">
      <c r="A485">
        <v>2.25</v>
      </c>
      <c r="B485">
        <v>1.66</v>
      </c>
      <c r="C485" s="43">
        <f t="shared" si="79"/>
        <v>4.685408299866145E-2</v>
      </c>
      <c r="D485" s="44">
        <f>IF(OR($A485="",$B485=""),"",A485*'MPTO_working_2-way'!$G484)</f>
        <v>2.3554216867469884</v>
      </c>
      <c r="E485" s="46">
        <f>IF(OR($A485="",$B485=""),"",B485*'MPTO_working_2-way'!$G484)</f>
        <v>1.7377777777777779</v>
      </c>
      <c r="F485" s="44">
        <f>IF(OR($A485="",$B485=""),"",'MPTO_working_2-way'!D484)</f>
        <v>2.375198728139905</v>
      </c>
      <c r="G485" s="46">
        <f>IF(OR($A485="",$B485=""),"",'MPTO_working_2-way'!E484)</f>
        <v>1.7271676300578036</v>
      </c>
      <c r="H485" s="44">
        <f>IF(OR($A485="",$B485=""),"",'OddsRatio_working_2-way'!M484)</f>
        <v>2.3762047064079508</v>
      </c>
      <c r="I485" s="44">
        <f>IF(OR($A485="",$B485=""),"",'OddsRatio_working_2-way'!N484)</f>
        <v>1.7266360849833982</v>
      </c>
      <c r="J485" s="44">
        <f>IF('Log_working_2-way'!$D484="","",A485^('Log_working_2-way'!$D484))</f>
        <v>2.3854680656592984</v>
      </c>
      <c r="K485" s="46">
        <f>IF('Log_working_2-way'!$D484="","",B485^('Log_working_2-way'!$D484))</f>
        <v>1.7217777333058093</v>
      </c>
      <c r="L485" s="53">
        <f t="shared" si="80"/>
        <v>0.4245524296675191</v>
      </c>
      <c r="M485" s="53">
        <f t="shared" si="81"/>
        <v>0.57544757033248084</v>
      </c>
      <c r="N485" s="54">
        <v>582</v>
      </c>
      <c r="O485" s="54">
        <f t="shared" si="82"/>
        <v>323.33333333333331</v>
      </c>
      <c r="P485" s="54">
        <f t="shared" si="83"/>
        <v>231.39759036144579</v>
      </c>
      <c r="Q485" s="54">
        <f t="shared" si="84"/>
        <v>350.60240963855426</v>
      </c>
      <c r="R485" s="54">
        <f t="shared" si="85"/>
        <v>258.66666666666663</v>
      </c>
      <c r="S485" s="55">
        <f t="shared" si="86"/>
        <v>-27.269076305220949</v>
      </c>
      <c r="T485" s="55">
        <f t="shared" si="87"/>
        <v>-27.269076305220835</v>
      </c>
      <c r="U485" t="s">
        <v>452</v>
      </c>
      <c r="V485" t="s">
        <v>311</v>
      </c>
      <c r="W485" t="s">
        <v>445</v>
      </c>
      <c r="X485" s="38">
        <v>44442</v>
      </c>
      <c r="Y485" s="66"/>
    </row>
    <row r="486" spans="1:25" ht="15" x14ac:dyDescent="0.25">
      <c r="A486">
        <v>1.93</v>
      </c>
      <c r="B486">
        <v>1.9</v>
      </c>
      <c r="C486" s="43">
        <f t="shared" si="79"/>
        <v>4.445050449959087E-2</v>
      </c>
      <c r="D486" s="44">
        <f>IF(OR($A486="",$B486=""),"",A486*'MPTO_working_2-way'!$G485)</f>
        <v>2.0157894736842104</v>
      </c>
      <c r="E486" s="46">
        <f>IF(OR($A486="",$B486=""),"",B486*'MPTO_working_2-way'!$G485)</f>
        <v>1.9844559585492225</v>
      </c>
      <c r="F486" s="44">
        <f>IF(OR($A486="",$B486=""),"",'MPTO_working_2-way'!D485)</f>
        <v>2.0164971130052241</v>
      </c>
      <c r="G486" s="46">
        <f>IF(OR($A486="",$B486=""),"",'MPTO_working_2-way'!E485)</f>
        <v>1.9837706248309437</v>
      </c>
      <c r="H486" s="44">
        <f>IF(OR($A486="",$B486=""),"",'OddsRatio_working_2-way'!M485)</f>
        <v>2.0165300454651267</v>
      </c>
      <c r="I486" s="44">
        <f>IF(OR($A486="",$B486=""),"",'OddsRatio_working_2-way'!N485)</f>
        <v>1.9837387536759294</v>
      </c>
      <c r="J486" s="44">
        <f>IF('Log_working_2-way'!$D485="","",A486^('Log_working_2-way'!$D485))</f>
        <v>2.0168554059748378</v>
      </c>
      <c r="K486" s="46">
        <f>IF('Log_working_2-way'!$D485="","",B486^('Log_working_2-way'!$D485))</f>
        <v>1.9834239894126766</v>
      </c>
      <c r="L486" s="53">
        <f t="shared" si="80"/>
        <v>0.49608355091383816</v>
      </c>
      <c r="M486" s="53">
        <f t="shared" si="81"/>
        <v>0.50391644908616195</v>
      </c>
      <c r="N486" s="54">
        <v>583</v>
      </c>
      <c r="O486" s="54">
        <f t="shared" si="82"/>
        <v>280.92746113989642</v>
      </c>
      <c r="P486" s="54">
        <f t="shared" si="83"/>
        <v>276.15789473684214</v>
      </c>
      <c r="Q486" s="54">
        <f t="shared" si="84"/>
        <v>306.84210526315786</v>
      </c>
      <c r="R486" s="54">
        <f t="shared" si="85"/>
        <v>302.07253886010369</v>
      </c>
      <c r="S486" s="55">
        <f t="shared" si="86"/>
        <v>-25.914644123261439</v>
      </c>
      <c r="T486" s="55">
        <f t="shared" si="87"/>
        <v>-25.914644123261553</v>
      </c>
      <c r="U486" t="s">
        <v>504</v>
      </c>
      <c r="V486" t="s">
        <v>501</v>
      </c>
      <c r="W486" t="s">
        <v>445</v>
      </c>
      <c r="X486" s="38">
        <v>44442</v>
      </c>
      <c r="Y486" s="66"/>
    </row>
    <row r="487" spans="1:25" ht="15" x14ac:dyDescent="0.25">
      <c r="A487">
        <v>1.58</v>
      </c>
      <c r="B487">
        <v>2.4</v>
      </c>
      <c r="C487" s="43">
        <f t="shared" si="79"/>
        <v>4.9578059071729852E-2</v>
      </c>
      <c r="D487" s="44">
        <f>IF(OR($A487="",$B487=""),"",A487*'MPTO_working_2-way'!$G486)</f>
        <v>1.6583333333333332</v>
      </c>
      <c r="E487" s="46">
        <f>IF(OR($A487="",$B487=""),"",B487*'MPTO_working_2-way'!$G486)</f>
        <v>2.5189873417721516</v>
      </c>
      <c r="F487" s="44">
        <f>IF(OR($A487="",$B487=""),"",'MPTO_working_2-way'!D486)</f>
        <v>1.6444058976582827</v>
      </c>
      <c r="G487" s="46">
        <f>IF(OR($A487="",$B487=""),"",'MPTO_working_2-way'!E486)</f>
        <v>2.5518169582772541</v>
      </c>
      <c r="H487" s="44">
        <f>IF(OR($A487="",$B487=""),"",'OddsRatio_working_2-way'!M486)</f>
        <v>1.6436503043467887</v>
      </c>
      <c r="I487" s="44">
        <f>IF(OR($A487="",$B487=""),"",'OddsRatio_working_2-way'!N486)</f>
        <v>2.5536386656646628</v>
      </c>
      <c r="J487" s="44">
        <f>IF('Log_working_2-way'!$D486="","",A487^('Log_working_2-way'!$D486))</f>
        <v>1.6372596359194791</v>
      </c>
      <c r="K487" s="46">
        <f>IF('Log_working_2-way'!$D486="","",B487^('Log_working_2-way'!$D486))</f>
        <v>2.5692191120111749</v>
      </c>
      <c r="L487" s="53">
        <f t="shared" si="80"/>
        <v>0.60301507537688448</v>
      </c>
      <c r="M487" s="53">
        <f t="shared" si="81"/>
        <v>0.39698492462311563</v>
      </c>
      <c r="N487" s="54">
        <v>584</v>
      </c>
      <c r="O487" s="54">
        <f t="shared" si="82"/>
        <v>214.37974683544303</v>
      </c>
      <c r="P487" s="54">
        <f t="shared" si="83"/>
        <v>340.66666666666663</v>
      </c>
      <c r="Q487" s="54">
        <f t="shared" si="84"/>
        <v>243.33333333333334</v>
      </c>
      <c r="R487" s="54">
        <f t="shared" si="85"/>
        <v>369.62025316455691</v>
      </c>
      <c r="S487" s="55">
        <f t="shared" si="86"/>
        <v>-28.953586497890313</v>
      </c>
      <c r="T487" s="55">
        <f t="shared" si="87"/>
        <v>-28.953586497890285</v>
      </c>
      <c r="U487" t="s">
        <v>314</v>
      </c>
      <c r="V487" t="s">
        <v>465</v>
      </c>
      <c r="W487" t="s">
        <v>445</v>
      </c>
      <c r="X487" s="38">
        <v>44442</v>
      </c>
      <c r="Y487" s="66"/>
    </row>
    <row r="488" spans="1:25" ht="15" x14ac:dyDescent="0.25">
      <c r="A488">
        <v>2.4900000000000002</v>
      </c>
      <c r="B488">
        <v>1.55</v>
      </c>
      <c r="C488" s="43">
        <f t="shared" si="79"/>
        <v>4.676771602539187E-2</v>
      </c>
      <c r="D488" s="44">
        <f>IF(OR($A488="",$B488=""),"",A488*'MPTO_working_2-way'!$G487)</f>
        <v>2.6064516129032258</v>
      </c>
      <c r="E488" s="46">
        <f>IF(OR($A488="",$B488=""),"",B488*'MPTO_working_2-way'!$G487)</f>
        <v>1.6224899598393574</v>
      </c>
      <c r="F488" s="44">
        <f>IF(OR($A488="",$B488=""),"",'MPTO_working_2-way'!D487)</f>
        <v>2.643945881144032</v>
      </c>
      <c r="G488" s="46">
        <f>IF(OR($A488="",$B488=""),"",'MPTO_working_2-way'!E487)</f>
        <v>1.6082925304719242</v>
      </c>
      <c r="H488" s="44">
        <f>IF(OR($A488="",$B488=""),"",'OddsRatio_working_2-way'!M487)</f>
        <v>2.6459316234555161</v>
      </c>
      <c r="I488" s="44">
        <f>IF(OR($A488="",$B488=""),"",'OddsRatio_working_2-way'!N487)</f>
        <v>1.6075586529533781</v>
      </c>
      <c r="J488" s="44">
        <f>IF('Log_working_2-way'!$D487="","",A488^('Log_working_2-way'!$D487))</f>
        <v>2.6637555888675637</v>
      </c>
      <c r="K488" s="46">
        <f>IF('Log_working_2-way'!$D487="","",B488^('Log_working_2-way'!$D487))</f>
        <v>1.601049821674345</v>
      </c>
      <c r="L488" s="53">
        <f t="shared" si="80"/>
        <v>0.38366336633663367</v>
      </c>
      <c r="M488" s="53">
        <f t="shared" si="81"/>
        <v>0.61633663366336633</v>
      </c>
      <c r="N488" s="54">
        <v>585</v>
      </c>
      <c r="O488" s="54">
        <f t="shared" si="82"/>
        <v>350.06024096385539</v>
      </c>
      <c r="P488" s="54">
        <f t="shared" si="83"/>
        <v>207.58064516129031</v>
      </c>
      <c r="Q488" s="54">
        <f t="shared" si="84"/>
        <v>377.41935483870969</v>
      </c>
      <c r="R488" s="54">
        <f t="shared" si="85"/>
        <v>234.93975903614455</v>
      </c>
      <c r="S488" s="55">
        <f t="shared" si="86"/>
        <v>-27.359113874854302</v>
      </c>
      <c r="T488" s="55">
        <f t="shared" si="87"/>
        <v>-27.359113874854245</v>
      </c>
      <c r="U488" t="s">
        <v>500</v>
      </c>
      <c r="V488" t="s">
        <v>309</v>
      </c>
      <c r="W488" t="s">
        <v>445</v>
      </c>
      <c r="X488" s="38">
        <v>44442</v>
      </c>
      <c r="Y488" s="66"/>
    </row>
    <row r="489" spans="1:25" ht="15" x14ac:dyDescent="0.25">
      <c r="A489">
        <v>1.88</v>
      </c>
      <c r="B489">
        <v>2.02</v>
      </c>
      <c r="C489" s="43">
        <f t="shared" si="79"/>
        <v>2.6964398567516312E-2</v>
      </c>
      <c r="D489" s="44">
        <f>IF(OR($A489="",$B489=""),"",A489*'MPTO_working_2-way'!$G488)</f>
        <v>1.9306930693069306</v>
      </c>
      <c r="E489" s="46">
        <f>IF(OR($A489="",$B489=""),"",B489*'MPTO_working_2-way'!$G488)</f>
        <v>2.0744680851063828</v>
      </c>
      <c r="F489" s="44">
        <f>IF(OR($A489="",$B489=""),"",'MPTO_working_2-way'!D488)</f>
        <v>1.9288906948394962</v>
      </c>
      <c r="G489" s="46">
        <f>IF(OR($A489="",$B489=""),"",'MPTO_working_2-way'!E488)</f>
        <v>2.0765529308836395</v>
      </c>
      <c r="H489" s="44">
        <f>IF(OR($A489="",$B489=""),"",'OddsRatio_working_2-way'!M488)</f>
        <v>1.9288407280256479</v>
      </c>
      <c r="I489" s="44">
        <f>IF(OR($A489="",$B489=""),"",'OddsRatio_working_2-way'!N488)</f>
        <v>2.0766108438479098</v>
      </c>
      <c r="J489" s="44">
        <f>IF('Log_working_2-way'!$D488="","",A489^('Log_working_2-way'!$D488))</f>
        <v>1.9280257534933587</v>
      </c>
      <c r="K489" s="46">
        <f>IF('Log_working_2-way'!$D488="","",B489^('Log_working_2-way'!$D488))</f>
        <v>2.0775563029751076</v>
      </c>
      <c r="L489" s="53">
        <f t="shared" si="80"/>
        <v>0.517948717948718</v>
      </c>
      <c r="M489" s="53">
        <f t="shared" si="81"/>
        <v>0.48205128205128212</v>
      </c>
      <c r="N489" s="54">
        <v>586</v>
      </c>
      <c r="O489" s="54">
        <f t="shared" si="82"/>
        <v>274.29787234042544</v>
      </c>
      <c r="P489" s="54">
        <f t="shared" si="83"/>
        <v>295.9009900990099</v>
      </c>
      <c r="Q489" s="54">
        <f t="shared" si="84"/>
        <v>290.0990099009901</v>
      </c>
      <c r="R489" s="54">
        <f t="shared" si="85"/>
        <v>311.70212765957444</v>
      </c>
      <c r="S489" s="55">
        <f t="shared" si="86"/>
        <v>-15.801137560564655</v>
      </c>
      <c r="T489" s="55">
        <f t="shared" si="87"/>
        <v>-15.801137560564541</v>
      </c>
      <c r="U489" t="s">
        <v>361</v>
      </c>
      <c r="V489" t="s">
        <v>429</v>
      </c>
      <c r="W489" t="s">
        <v>448</v>
      </c>
      <c r="X489" s="38">
        <v>44442</v>
      </c>
      <c r="Y489" s="66"/>
    </row>
    <row r="490" spans="1:25" ht="15" x14ac:dyDescent="0.25">
      <c r="A490">
        <v>1.93</v>
      </c>
      <c r="B490">
        <v>1.95</v>
      </c>
      <c r="C490" s="43">
        <f t="shared" si="79"/>
        <v>3.0955227846419575E-2</v>
      </c>
      <c r="D490" s="44">
        <f>IF(OR($A490="",$B490=""),"",A490*'MPTO_working_2-way'!$G489)</f>
        <v>1.9897435897435898</v>
      </c>
      <c r="E490" s="46">
        <f>IF(OR($A490="",$B490=""),"",B490*'MPTO_working_2-way'!$G489)</f>
        <v>2.0103626943005182</v>
      </c>
      <c r="F490" s="44">
        <f>IF(OR($A490="",$B490=""),"",'MPTO_working_2-way'!D489)</f>
        <v>1.9894277785119598</v>
      </c>
      <c r="G490" s="46">
        <f>IF(OR($A490="",$B490=""),"",'MPTO_working_2-way'!E489)</f>
        <v>2.0106851876586083</v>
      </c>
      <c r="H490" s="44">
        <f>IF(OR($A490="",$B490=""),"",'OddsRatio_working_2-way'!M489)</f>
        <v>1.9894176915848294</v>
      </c>
      <c r="I490" s="44">
        <f>IF(OR($A490="",$B490=""),"",'OddsRatio_working_2-way'!N489)</f>
        <v>2.0106954914038573</v>
      </c>
      <c r="J490" s="44">
        <f>IF('Log_working_2-way'!$D489="","",A490^('Log_working_2-way'!$D489))</f>
        <v>1.9892742724695103</v>
      </c>
      <c r="K490" s="46">
        <f>IF('Log_working_2-way'!$D489="","",B490^('Log_working_2-way'!$D489))</f>
        <v>2.0108420160403986</v>
      </c>
      <c r="L490" s="53">
        <f t="shared" si="80"/>
        <v>0.50257731958762886</v>
      </c>
      <c r="M490" s="53">
        <f t="shared" si="81"/>
        <v>0.49742268041237114</v>
      </c>
      <c r="N490" s="54">
        <v>587</v>
      </c>
      <c r="O490" s="54">
        <f t="shared" si="82"/>
        <v>282.85492227979273</v>
      </c>
      <c r="P490" s="54">
        <f t="shared" si="83"/>
        <v>285.97435897435895</v>
      </c>
      <c r="Q490" s="54">
        <f t="shared" si="84"/>
        <v>301.02564102564105</v>
      </c>
      <c r="R490" s="54">
        <f t="shared" si="85"/>
        <v>304.14507772020727</v>
      </c>
      <c r="S490" s="55">
        <f t="shared" si="86"/>
        <v>-18.170718745848319</v>
      </c>
      <c r="T490" s="55">
        <f t="shared" si="87"/>
        <v>-18.170718745848319</v>
      </c>
      <c r="U490" t="s">
        <v>175</v>
      </c>
      <c r="V490" t="s">
        <v>430</v>
      </c>
      <c r="W490" t="s">
        <v>435</v>
      </c>
      <c r="X490" s="38">
        <v>44442</v>
      </c>
      <c r="Y490" s="66"/>
    </row>
    <row r="491" spans="1:25" ht="15" x14ac:dyDescent="0.25">
      <c r="A491">
        <v>2.08</v>
      </c>
      <c r="B491">
        <v>1.79</v>
      </c>
      <c r="C491" s="43">
        <f t="shared" si="79"/>
        <v>3.9428448646325664E-2</v>
      </c>
      <c r="D491" s="44">
        <f>IF(OR($A491="",$B491=""),"",A491*'MPTO_working_2-way'!$G490)</f>
        <v>2.1620111731843576</v>
      </c>
      <c r="E491" s="46">
        <f>IF(OR($A491="",$B491=""),"",B491*'MPTO_working_2-way'!$G490)</f>
        <v>1.8605769230769229</v>
      </c>
      <c r="F491" s="44">
        <f>IF(OR($A491="",$B491=""),"",'MPTO_working_2-way'!D490)</f>
        <v>2.1689385995572641</v>
      </c>
      <c r="G491" s="46">
        <f>IF(OR($A491="",$B491=""),"",'MPTO_working_2-way'!E490)</f>
        <v>1.8554769261437256</v>
      </c>
      <c r="H491" s="44">
        <f>IF(OR($A491="",$B491=""),"",'OddsRatio_working_2-way'!M490)</f>
        <v>2.1692256444309357</v>
      </c>
      <c r="I491" s="44">
        <f>IF(OR($A491="",$B491=""),"",'OddsRatio_working_2-way'!N490)</f>
        <v>1.8552669065744805</v>
      </c>
      <c r="J491" s="44">
        <f>IF('Log_working_2-way'!$D490="","",A491^('Log_working_2-way'!$D490))</f>
        <v>2.1724139714397546</v>
      </c>
      <c r="K491" s="46">
        <f>IF('Log_working_2-way'!$D490="","",B491^('Log_working_2-way'!$D490))</f>
        <v>1.8529410467292624</v>
      </c>
      <c r="L491" s="53">
        <f t="shared" si="80"/>
        <v>0.46253229974160204</v>
      </c>
      <c r="M491" s="53">
        <f t="shared" si="81"/>
        <v>0.53746770025839796</v>
      </c>
      <c r="N491" s="54">
        <v>588</v>
      </c>
      <c r="O491" s="54">
        <f t="shared" si="82"/>
        <v>305.30769230769226</v>
      </c>
      <c r="P491" s="54">
        <f t="shared" si="83"/>
        <v>259.50837988826811</v>
      </c>
      <c r="Q491" s="54">
        <f t="shared" si="84"/>
        <v>328.49162011173183</v>
      </c>
      <c r="R491" s="54">
        <f t="shared" si="85"/>
        <v>282.69230769230768</v>
      </c>
      <c r="S491" s="55">
        <f t="shared" si="86"/>
        <v>-23.18392780403957</v>
      </c>
      <c r="T491" s="55">
        <f t="shared" si="87"/>
        <v>-23.18392780403957</v>
      </c>
      <c r="U491" t="s">
        <v>374</v>
      </c>
      <c r="V491" t="s">
        <v>376</v>
      </c>
      <c r="W491" t="s">
        <v>450</v>
      </c>
      <c r="X491" s="38">
        <v>44442</v>
      </c>
      <c r="Y491" s="66"/>
    </row>
    <row r="492" spans="1:25" ht="15" x14ac:dyDescent="0.25">
      <c r="A492">
        <v>2.15</v>
      </c>
      <c r="B492">
        <v>1.74</v>
      </c>
      <c r="C492" s="43">
        <f t="shared" si="79"/>
        <v>3.9828922747928264E-2</v>
      </c>
      <c r="D492" s="44">
        <f>IF(OR($A492="",$B492=""),"",A492*'MPTO_working_2-way'!$G491)</f>
        <v>2.2356321839080455</v>
      </c>
      <c r="E492" s="46">
        <f>IF(OR($A492="",$B492=""),"",B492*'MPTO_working_2-way'!$G491)</f>
        <v>1.8093023255813951</v>
      </c>
      <c r="F492" s="44">
        <f>IF(OR($A492="",$B492=""),"",'MPTO_working_2-way'!D491)</f>
        <v>2.2461723206244368</v>
      </c>
      <c r="G492" s="46">
        <f>IF(OR($A492="",$B492=""),"",'MPTO_working_2-way'!E491)</f>
        <v>1.8024572392194651</v>
      </c>
      <c r="H492" s="44">
        <f>IF(OR($A492="",$B492=""),"",'OddsRatio_working_2-way'!M491)</f>
        <v>2.2466170438647359</v>
      </c>
      <c r="I492" s="44">
        <f>IF(OR($A492="",$B492=""),"",'OddsRatio_working_2-way'!N491)</f>
        <v>1.8021709673564388</v>
      </c>
      <c r="J492" s="44">
        <f>IF('Log_working_2-way'!$D491="","",A492^('Log_working_2-way'!$D491))</f>
        <v>2.2514857299538718</v>
      </c>
      <c r="K492" s="46">
        <f>IF('Log_working_2-way'!$D491="","",B492^('Log_working_2-way'!$D491))</f>
        <v>1.7990502616731108</v>
      </c>
      <c r="L492" s="53">
        <f t="shared" si="80"/>
        <v>0.44730077120822631</v>
      </c>
      <c r="M492" s="53">
        <f t="shared" si="81"/>
        <v>0.5526992287917738</v>
      </c>
      <c r="N492" s="54">
        <v>589</v>
      </c>
      <c r="O492" s="54">
        <f t="shared" si="82"/>
        <v>315.04651162790691</v>
      </c>
      <c r="P492" s="54">
        <f t="shared" si="83"/>
        <v>250.49425287356314</v>
      </c>
      <c r="Q492" s="54">
        <f t="shared" si="84"/>
        <v>338.50574712643675</v>
      </c>
      <c r="R492" s="54">
        <f t="shared" si="85"/>
        <v>273.95348837209303</v>
      </c>
      <c r="S492" s="55">
        <f t="shared" si="86"/>
        <v>-23.459235498529836</v>
      </c>
      <c r="T492" s="55">
        <f t="shared" si="87"/>
        <v>-23.459235498529893</v>
      </c>
      <c r="U492" t="s">
        <v>471</v>
      </c>
      <c r="V492" t="s">
        <v>472</v>
      </c>
      <c r="W492" t="s">
        <v>450</v>
      </c>
      <c r="X492" s="38">
        <v>44442</v>
      </c>
      <c r="Y492" s="66"/>
    </row>
    <row r="493" spans="1:25" ht="15" x14ac:dyDescent="0.25">
      <c r="A493">
        <v>2.44</v>
      </c>
      <c r="B493">
        <v>1.62</v>
      </c>
      <c r="C493" s="43">
        <f t="shared" si="79"/>
        <v>2.7120016191054308E-2</v>
      </c>
      <c r="D493" s="44">
        <f>IF(OR($A493="",$B493=""),"",A493*'MPTO_working_2-way'!$G492)</f>
        <v>2.5061728395061724</v>
      </c>
      <c r="E493" s="46">
        <f>IF(OR($A493="",$B493=""),"",B493*'MPTO_working_2-way'!$G492)</f>
        <v>1.6639344262295082</v>
      </c>
      <c r="F493" s="44">
        <f>IF(OR($A493="",$B493=""),"",'MPTO_working_2-way'!D492)</f>
        <v>2.5234933605720116</v>
      </c>
      <c r="G493" s="46">
        <f>IF(OR($A493="",$B493=""),"",'MPTO_working_2-way'!E492)</f>
        <v>1.6563861884009385</v>
      </c>
      <c r="H493" s="44">
        <f>IF(OR($A493="",$B493=""),"",'OddsRatio_working_2-way'!M492)</f>
        <v>2.5240015240022853</v>
      </c>
      <c r="I493" s="44">
        <f>IF(OR($A493="",$B493=""),"",'OddsRatio_working_2-way'!N492)</f>
        <v>1.6561673228343179</v>
      </c>
      <c r="J493" s="44">
        <f>IF('Log_working_2-way'!$D492="","",A493^('Log_working_2-way'!$D492))</f>
        <v>2.5319832178994095</v>
      </c>
      <c r="K493" s="46">
        <f>IF('Log_working_2-way'!$D492="","",B493^('Log_working_2-way'!$D492))</f>
        <v>1.6527486648131442</v>
      </c>
      <c r="L493" s="53">
        <f t="shared" si="80"/>
        <v>0.39901477832512322</v>
      </c>
      <c r="M493" s="53">
        <f t="shared" si="81"/>
        <v>0.60098522167487689</v>
      </c>
      <c r="N493" s="54">
        <v>590</v>
      </c>
      <c r="O493" s="54">
        <f t="shared" si="82"/>
        <v>348.19672131147536</v>
      </c>
      <c r="P493" s="54">
        <f t="shared" si="83"/>
        <v>225.80246913580251</v>
      </c>
      <c r="Q493" s="54">
        <f t="shared" si="84"/>
        <v>364.19753086419752</v>
      </c>
      <c r="R493" s="54">
        <f t="shared" si="85"/>
        <v>241.80327868852459</v>
      </c>
      <c r="S493" s="55">
        <f t="shared" si="86"/>
        <v>-16.00080955272216</v>
      </c>
      <c r="T493" s="55">
        <f t="shared" si="87"/>
        <v>-16.000809552722075</v>
      </c>
      <c r="U493" t="s">
        <v>389</v>
      </c>
      <c r="V493" t="s">
        <v>267</v>
      </c>
      <c r="W493" t="s">
        <v>230</v>
      </c>
      <c r="X493" s="38">
        <v>44472</v>
      </c>
      <c r="Y493" s="66"/>
    </row>
    <row r="494" spans="1:25" ht="15" x14ac:dyDescent="0.25">
      <c r="A494">
        <v>1.53</v>
      </c>
      <c r="B494">
        <v>2.67</v>
      </c>
      <c r="C494" s="43">
        <f t="shared" si="79"/>
        <v>2.81266064478225E-2</v>
      </c>
      <c r="D494" s="44">
        <f>IF(OR($A494="",$B494=""),"",A494*'MPTO_working_2-way'!$G493)</f>
        <v>1.5730337078651684</v>
      </c>
      <c r="E494" s="46">
        <f>IF(OR($A494="",$B494=""),"",B494*'MPTO_working_2-way'!$G493)</f>
        <v>2.7450980392156858</v>
      </c>
      <c r="F494" s="44">
        <f>IF(OR($A494="",$B494=""),"",'MPTO_working_2-way'!D493)</f>
        <v>1.5636447149336854</v>
      </c>
      <c r="G494" s="46">
        <f>IF(OR($A494="",$B494=""),"",'MPTO_working_2-way'!E493)</f>
        <v>2.7741672608739938</v>
      </c>
      <c r="H494" s="44">
        <f>IF(OR($A494="",$B494=""),"",'OddsRatio_working_2-way'!M493)</f>
        <v>1.5633518167726788</v>
      </c>
      <c r="I494" s="44">
        <f>IF(OR($A494="",$B494=""),"",'OddsRatio_working_2-way'!N493)</f>
        <v>2.7750896868120249</v>
      </c>
      <c r="J494" s="44">
        <f>IF('Log_working_2-way'!$D493="","",A494^('Log_working_2-way'!$D493))</f>
        <v>1.5590799638918429</v>
      </c>
      <c r="K494" s="46">
        <f>IF('Log_working_2-way'!$D493="","",B494^('Log_working_2-way'!$D493))</f>
        <v>2.7886529022410445</v>
      </c>
      <c r="L494" s="53">
        <f t="shared" si="80"/>
        <v>0.63571428571428579</v>
      </c>
      <c r="M494" s="53">
        <f t="shared" si="81"/>
        <v>0.36428571428571432</v>
      </c>
      <c r="N494" s="54">
        <v>591</v>
      </c>
      <c r="O494" s="54">
        <f t="shared" si="82"/>
        <v>204.72549019607845</v>
      </c>
      <c r="P494" s="54">
        <f t="shared" si="83"/>
        <v>369.65168539325845</v>
      </c>
      <c r="Q494" s="54">
        <f t="shared" si="84"/>
        <v>221.34831460674158</v>
      </c>
      <c r="R494" s="54">
        <f t="shared" si="85"/>
        <v>386.27450980392155</v>
      </c>
      <c r="S494" s="55">
        <f t="shared" si="86"/>
        <v>-16.622824410663128</v>
      </c>
      <c r="T494" s="55">
        <f t="shared" si="87"/>
        <v>-16.6228244106631</v>
      </c>
      <c r="U494" t="s">
        <v>68</v>
      </c>
      <c r="V494" t="s">
        <v>135</v>
      </c>
      <c r="W494" t="s">
        <v>443</v>
      </c>
      <c r="X494" s="38">
        <v>44472</v>
      </c>
      <c r="Y494" s="66"/>
    </row>
    <row r="495" spans="1:25" ht="15" x14ac:dyDescent="0.25">
      <c r="A495">
        <v>2.39</v>
      </c>
      <c r="B495">
        <v>1.62</v>
      </c>
      <c r="C495" s="43">
        <f t="shared" si="79"/>
        <v>3.5693992458288193E-2</v>
      </c>
      <c r="D495" s="44">
        <f>IF(OR($A495="",$B495=""),"",A495*'MPTO_working_2-way'!$G494)</f>
        <v>2.475308641975309</v>
      </c>
      <c r="E495" s="46">
        <f>IF(OR($A495="",$B495=""),"",B495*'MPTO_working_2-way'!$G494)</f>
        <v>1.6778242677824269</v>
      </c>
      <c r="F495" s="44">
        <f>IF(OR($A495="",$B495=""),"",'MPTO_working_2-way'!D494)</f>
        <v>2.4964859114062805</v>
      </c>
      <c r="G495" s="46">
        <f>IF(OR($A495="",$B495=""),"",'MPTO_working_2-way'!E494)</f>
        <v>1.6682321513206084</v>
      </c>
      <c r="H495" s="44">
        <f>IF(OR($A495="",$B495=""),"",'OddsRatio_working_2-way'!M494)</f>
        <v>2.4973094148742159</v>
      </c>
      <c r="I495" s="44">
        <f>IF(OR($A495="",$B495=""),"",'OddsRatio_working_2-way'!N494)</f>
        <v>1.6678646310949738</v>
      </c>
      <c r="J495" s="44">
        <f>IF('Log_working_2-way'!$D494="","",A495^('Log_working_2-way'!$D494))</f>
        <v>2.5071586114049951</v>
      </c>
      <c r="K495" s="46">
        <f>IF('Log_working_2-way'!$D494="","",B495^('Log_working_2-way'!$D494))</f>
        <v>1.6635001733942631</v>
      </c>
      <c r="L495" s="53">
        <f t="shared" si="80"/>
        <v>0.40399002493765579</v>
      </c>
      <c r="M495" s="53">
        <f t="shared" si="81"/>
        <v>0.5960099750623441</v>
      </c>
      <c r="N495" s="54">
        <v>592</v>
      </c>
      <c r="O495" s="54">
        <f t="shared" si="82"/>
        <v>344.30125523012555</v>
      </c>
      <c r="P495" s="54">
        <f t="shared" si="83"/>
        <v>226.56790123456793</v>
      </c>
      <c r="Q495" s="54">
        <f t="shared" si="84"/>
        <v>365.4320987654321</v>
      </c>
      <c r="R495" s="54">
        <f t="shared" si="85"/>
        <v>247.69874476987445</v>
      </c>
      <c r="S495" s="55">
        <f t="shared" si="86"/>
        <v>-21.130843535306553</v>
      </c>
      <c r="T495" s="55">
        <f t="shared" si="87"/>
        <v>-21.130843535306525</v>
      </c>
      <c r="U495" t="s">
        <v>45</v>
      </c>
      <c r="V495" t="s">
        <v>79</v>
      </c>
      <c r="W495" t="s">
        <v>433</v>
      </c>
      <c r="X495" s="38">
        <v>44472</v>
      </c>
      <c r="Y495" s="66"/>
    </row>
    <row r="496" spans="1:25" ht="15" x14ac:dyDescent="0.25">
      <c r="A496">
        <v>2.5499999999999998</v>
      </c>
      <c r="B496">
        <v>1.57</v>
      </c>
      <c r="C496" s="43">
        <f t="shared" si="79"/>
        <v>2.9099537904333728E-2</v>
      </c>
      <c r="D496" s="44">
        <f>IF(OR($A496="",$B496=""),"",A496*'MPTO_working_2-way'!$G495)</f>
        <v>2.6242038216560508</v>
      </c>
      <c r="E496" s="46">
        <f>IF(OR($A496="",$B496=""),"",B496*'MPTO_working_2-way'!$G495)</f>
        <v>1.615686274509804</v>
      </c>
      <c r="F496" s="44">
        <f>IF(OR($A496="",$B496=""),"",'MPTO_working_2-way'!D495)</f>
        <v>2.6482553332230858</v>
      </c>
      <c r="G496" s="46">
        <f>IF(OR($A496="",$B496=""),"",'MPTO_working_2-way'!E495)</f>
        <v>1.606702116986054</v>
      </c>
      <c r="H496" s="44">
        <f>IF(OR($A496="",$B496=""),"",'OddsRatio_working_2-way'!M495)</f>
        <v>2.6490294859747152</v>
      </c>
      <c r="I496" s="44">
        <f>IF(OR($A496="",$B496=""),"",'OddsRatio_working_2-way'!N495)</f>
        <v>1.6064172948423148</v>
      </c>
      <c r="J496" s="44">
        <f>IF('Log_working_2-way'!$D495="","",A496^('Log_working_2-way'!$D495))</f>
        <v>2.6602016344536126</v>
      </c>
      <c r="K496" s="46">
        <f>IF('Log_working_2-way'!$D495="","",B496^('Log_working_2-way'!$D495))</f>
        <v>1.602336474827694</v>
      </c>
      <c r="L496" s="53">
        <f t="shared" si="80"/>
        <v>0.38106796116504854</v>
      </c>
      <c r="M496" s="53">
        <f t="shared" si="81"/>
        <v>0.6189320388349514</v>
      </c>
      <c r="N496" s="54">
        <v>593</v>
      </c>
      <c r="O496" s="54">
        <f t="shared" si="82"/>
        <v>360.45098039215685</v>
      </c>
      <c r="P496" s="54">
        <f t="shared" si="83"/>
        <v>215.29299363057322</v>
      </c>
      <c r="Q496" s="54">
        <f t="shared" si="84"/>
        <v>377.70700636942672</v>
      </c>
      <c r="R496" s="54">
        <f t="shared" si="85"/>
        <v>232.54901960784318</v>
      </c>
      <c r="S496" s="55">
        <f t="shared" si="86"/>
        <v>-17.256025977269871</v>
      </c>
      <c r="T496" s="55">
        <f t="shared" si="87"/>
        <v>-17.256025977269957</v>
      </c>
      <c r="U496" t="s">
        <v>321</v>
      </c>
      <c r="V496" t="s">
        <v>322</v>
      </c>
      <c r="W496" t="s">
        <v>440</v>
      </c>
      <c r="X496" s="38">
        <v>44472</v>
      </c>
      <c r="Y496" s="66"/>
    </row>
    <row r="497" spans="1:25" ht="15" x14ac:dyDescent="0.25">
      <c r="A497">
        <v>2.54</v>
      </c>
      <c r="B497">
        <v>1.52</v>
      </c>
      <c r="C497" s="43">
        <f t="shared" si="79"/>
        <v>5.159552424368008E-2</v>
      </c>
      <c r="D497" s="44">
        <f>IF(OR($A497="",$B497=""),"",A497*'MPTO_working_2-way'!$G496)</f>
        <v>2.6710526315789473</v>
      </c>
      <c r="E497" s="46">
        <f>IF(OR($A497="",$B497=""),"",B497*'MPTO_working_2-way'!$G496)</f>
        <v>1.5984251968503937</v>
      </c>
      <c r="F497" s="44">
        <f>IF(OR($A497="",$B497=""),"",'MPTO_working_2-way'!D496)</f>
        <v>2.7181075753308925</v>
      </c>
      <c r="G497" s="46">
        <f>IF(OR($A497="",$B497=""),"",'MPTO_working_2-way'!E496)</f>
        <v>1.5820357318472382</v>
      </c>
      <c r="H497" s="44">
        <f>IF(OR($A497="",$B497=""),"",'OddsRatio_working_2-way'!M496)</f>
        <v>2.7209121016305455</v>
      </c>
      <c r="I497" s="44">
        <f>IF(OR($A497="",$B497=""),"",'OddsRatio_working_2-way'!N496)</f>
        <v>1.5810872031479763</v>
      </c>
      <c r="J497" s="44">
        <f>IF('Log_working_2-way'!$D496="","",A497^('Log_working_2-way'!$D496))</f>
        <v>2.7435295149271268</v>
      </c>
      <c r="K497" s="46">
        <f>IF('Log_working_2-way'!$D496="","",B497^('Log_working_2-way'!$D496))</f>
        <v>1.5735492238214788</v>
      </c>
      <c r="L497" s="53">
        <f t="shared" si="80"/>
        <v>0.37438423645320196</v>
      </c>
      <c r="M497" s="53">
        <f t="shared" si="81"/>
        <v>0.62561576354679804</v>
      </c>
      <c r="N497" s="54">
        <v>594</v>
      </c>
      <c r="O497" s="54">
        <f t="shared" si="82"/>
        <v>360.14173228346453</v>
      </c>
      <c r="P497" s="54">
        <f t="shared" si="83"/>
        <v>203.21052631578948</v>
      </c>
      <c r="Q497" s="54">
        <f t="shared" si="84"/>
        <v>390.78947368421058</v>
      </c>
      <c r="R497" s="54">
        <f t="shared" si="85"/>
        <v>233.85826771653541</v>
      </c>
      <c r="S497" s="55">
        <f t="shared" si="86"/>
        <v>-30.647741400746042</v>
      </c>
      <c r="T497" s="55">
        <f t="shared" si="87"/>
        <v>-30.647741400745929</v>
      </c>
      <c r="U497" t="s">
        <v>346</v>
      </c>
      <c r="V497" t="s">
        <v>343</v>
      </c>
      <c r="W497" t="s">
        <v>447</v>
      </c>
      <c r="X497" s="38">
        <v>44472</v>
      </c>
      <c r="Y497" s="66"/>
    </row>
    <row r="498" spans="1:25" ht="15" x14ac:dyDescent="0.25">
      <c r="A498">
        <v>2.56</v>
      </c>
      <c r="B498">
        <v>1.56</v>
      </c>
      <c r="C498" s="43">
        <f t="shared" si="79"/>
        <v>3.1650641025640969E-2</v>
      </c>
      <c r="D498" s="44">
        <f>IF(OR($A498="",$B498=""),"",A498*'MPTO_working_2-way'!$G497)</f>
        <v>2.641025641025641</v>
      </c>
      <c r="E498" s="46">
        <f>IF(OR($A498="",$B498=""),"",B498*'MPTO_working_2-way'!$G497)</f>
        <v>1.609375</v>
      </c>
      <c r="F498" s="44">
        <f>IF(OR($A498="",$B498=""),"",'MPTO_working_2-way'!D497)</f>
        <v>2.668091929449492</v>
      </c>
      <c r="G498" s="46">
        <f>IF(OR($A498="",$B498=""),"",'MPTO_working_2-way'!E497)</f>
        <v>1.5994873438000641</v>
      </c>
      <c r="H498" s="44">
        <f>IF(OR($A498="",$B498=""),"",'OddsRatio_working_2-way'!M497)</f>
        <v>2.6690459207925601</v>
      </c>
      <c r="I498" s="44">
        <f>IF(OR($A498="",$B498=""),"",'OddsRatio_working_2-way'!N497)</f>
        <v>1.5991446895152783</v>
      </c>
      <c r="J498" s="44">
        <f>IF('Log_working_2-way'!$D497="","",A498^('Log_working_2-way'!$D497))</f>
        <v>2.6816723187887983</v>
      </c>
      <c r="K498" s="46">
        <f>IF('Log_working_2-way'!$D497="","",B498^('Log_working_2-way'!$D497))</f>
        <v>1.5946461678813644</v>
      </c>
      <c r="L498" s="53">
        <f t="shared" si="80"/>
        <v>0.37864077669902912</v>
      </c>
      <c r="M498" s="53">
        <f t="shared" si="81"/>
        <v>0.62135922330097082</v>
      </c>
      <c r="N498" s="54">
        <v>595</v>
      </c>
      <c r="O498" s="54">
        <f t="shared" si="82"/>
        <v>362.578125</v>
      </c>
      <c r="P498" s="54">
        <f t="shared" si="83"/>
        <v>213.58974358974359</v>
      </c>
      <c r="Q498" s="54">
        <f t="shared" si="84"/>
        <v>381.41025641025635</v>
      </c>
      <c r="R498" s="54">
        <f t="shared" si="85"/>
        <v>232.421875</v>
      </c>
      <c r="S498" s="55">
        <f t="shared" si="86"/>
        <v>-18.832131410256352</v>
      </c>
      <c r="T498" s="55">
        <f t="shared" si="87"/>
        <v>-18.832131410256409</v>
      </c>
      <c r="U498" t="s">
        <v>57</v>
      </c>
      <c r="V498" t="s">
        <v>154</v>
      </c>
      <c r="W498" t="s">
        <v>436</v>
      </c>
      <c r="X498" s="38">
        <v>44472</v>
      </c>
      <c r="Y498" s="66"/>
    </row>
    <row r="499" spans="1:25" ht="15" x14ac:dyDescent="0.25">
      <c r="A499"/>
      <c r="B499"/>
      <c r="C499" s="43"/>
      <c r="D499" s="44"/>
      <c r="E499" s="46"/>
      <c r="F499" s="44"/>
      <c r="G499" s="46"/>
      <c r="H499" s="44"/>
      <c r="I499" s="44"/>
      <c r="J499" s="44"/>
      <c r="K499" s="46"/>
      <c r="L499" s="53"/>
      <c r="M499" s="53"/>
      <c r="N499" s="54"/>
      <c r="O499" s="54"/>
      <c r="P499" s="54"/>
      <c r="Q499" s="54"/>
      <c r="R499" s="54"/>
      <c r="S499" s="55"/>
      <c r="T499" s="55"/>
      <c r="U499"/>
      <c r="V499"/>
      <c r="W499"/>
      <c r="X499" s="38"/>
      <c r="Y499" s="66"/>
    </row>
    <row r="500" spans="1:25" ht="15" x14ac:dyDescent="0.25">
      <c r="A500"/>
      <c r="B500"/>
      <c r="C500" s="43"/>
      <c r="D500" s="44"/>
      <c r="E500" s="46"/>
      <c r="F500" s="44"/>
      <c r="G500" s="46"/>
      <c r="H500" s="44"/>
      <c r="I500" s="44"/>
      <c r="J500" s="44"/>
      <c r="K500" s="46"/>
      <c r="L500" s="53"/>
      <c r="M500" s="53"/>
      <c r="N500" s="54"/>
      <c r="O500" s="54"/>
      <c r="P500" s="54"/>
      <c r="Q500" s="54"/>
      <c r="R500" s="54"/>
      <c r="S500" s="55"/>
      <c r="T500" s="55"/>
      <c r="U500"/>
      <c r="V500"/>
      <c r="W500"/>
      <c r="X500" s="38"/>
      <c r="Y500" s="66"/>
    </row>
    <row r="501" spans="1:25" ht="15" x14ac:dyDescent="0.25">
      <c r="A501"/>
      <c r="B501"/>
      <c r="C501" s="43"/>
      <c r="D501" s="44"/>
      <c r="E501" s="46"/>
      <c r="F501" s="44"/>
      <c r="G501" s="46"/>
      <c r="H501" s="44"/>
      <c r="I501" s="44"/>
      <c r="J501" s="44"/>
      <c r="K501" s="46"/>
      <c r="L501" s="53"/>
      <c r="M501" s="53"/>
      <c r="N501" s="54"/>
      <c r="O501" s="54"/>
      <c r="P501" s="54"/>
      <c r="Q501" s="54"/>
      <c r="R501" s="54"/>
      <c r="S501" s="55"/>
      <c r="T501" s="55"/>
      <c r="U501"/>
      <c r="V501"/>
      <c r="W501"/>
      <c r="X501" s="38"/>
      <c r="Y501" s="66"/>
    </row>
    <row r="502" spans="1:25" ht="15" x14ac:dyDescent="0.25">
      <c r="A502"/>
      <c r="B502"/>
      <c r="C502" s="43"/>
      <c r="D502" s="44"/>
      <c r="E502" s="46"/>
      <c r="F502" s="44"/>
      <c r="G502" s="46"/>
      <c r="H502" s="44"/>
      <c r="I502" s="44"/>
      <c r="J502" s="44"/>
      <c r="K502" s="46"/>
      <c r="L502" s="53"/>
      <c r="M502" s="53"/>
      <c r="N502" s="54"/>
      <c r="O502" s="54"/>
      <c r="P502" s="54"/>
      <c r="Q502" s="54"/>
      <c r="R502" s="54"/>
      <c r="S502" s="55"/>
      <c r="T502" s="55"/>
      <c r="U502"/>
      <c r="V502"/>
      <c r="W502"/>
      <c r="X502" s="38"/>
      <c r="Y502" s="66"/>
    </row>
    <row r="503" spans="1:25" ht="15" x14ac:dyDescent="0.25">
      <c r="A503"/>
      <c r="B503"/>
      <c r="C503" s="43"/>
      <c r="D503" s="44"/>
      <c r="E503" s="46"/>
      <c r="F503" s="44"/>
      <c r="G503" s="46"/>
      <c r="H503" s="44"/>
      <c r="I503" s="44"/>
      <c r="J503" s="44"/>
      <c r="K503" s="46"/>
      <c r="L503" s="53"/>
      <c r="M503" s="53"/>
      <c r="N503" s="54"/>
      <c r="O503" s="54"/>
      <c r="P503" s="54"/>
      <c r="Q503" s="54"/>
      <c r="R503" s="54"/>
      <c r="S503" s="55"/>
      <c r="T503" s="55"/>
      <c r="U503"/>
      <c r="V503"/>
      <c r="W503"/>
      <c r="X503" s="38"/>
      <c r="Y503" s="66"/>
    </row>
    <row r="504" spans="1:25" ht="15" x14ac:dyDescent="0.25">
      <c r="A504"/>
      <c r="B504"/>
      <c r="C504" s="43"/>
      <c r="D504" s="44"/>
      <c r="E504" s="46"/>
      <c r="F504" s="44"/>
      <c r="G504" s="46"/>
      <c r="H504" s="44"/>
      <c r="I504" s="44"/>
      <c r="J504" s="44"/>
      <c r="K504" s="46"/>
      <c r="L504" s="53"/>
      <c r="M504" s="53"/>
      <c r="N504" s="54"/>
      <c r="O504" s="54"/>
      <c r="P504" s="54"/>
      <c r="Q504" s="54"/>
      <c r="R504" s="54"/>
      <c r="S504" s="55"/>
      <c r="T504" s="55"/>
      <c r="U504"/>
      <c r="V504"/>
      <c r="W504"/>
      <c r="X504" s="38"/>
      <c r="Y504" s="66"/>
    </row>
    <row r="505" spans="1:25" ht="15" x14ac:dyDescent="0.25">
      <c r="A505"/>
      <c r="B505"/>
      <c r="C505" s="43"/>
      <c r="D505" s="44"/>
      <c r="E505" s="46"/>
      <c r="F505" s="44"/>
      <c r="G505" s="46"/>
      <c r="H505" s="44"/>
      <c r="I505" s="44"/>
      <c r="J505" s="44"/>
      <c r="K505" s="46"/>
      <c r="L505" s="53"/>
      <c r="M505" s="53"/>
      <c r="N505" s="54"/>
      <c r="O505" s="54"/>
      <c r="P505" s="54"/>
      <c r="Q505" s="54"/>
      <c r="R505" s="54"/>
      <c r="S505" s="55"/>
      <c r="T505" s="55"/>
      <c r="U505"/>
      <c r="V505"/>
      <c r="W505"/>
      <c r="X505" s="38"/>
      <c r="Y505" s="66"/>
    </row>
    <row r="506" spans="1:25" ht="15" x14ac:dyDescent="0.25">
      <c r="A506"/>
      <c r="B506"/>
      <c r="C506" s="20"/>
      <c r="D506" s="44"/>
      <c r="E506" s="46"/>
      <c r="F506" s="44"/>
      <c r="G506" s="46"/>
      <c r="H506" s="44"/>
      <c r="I506" s="44"/>
      <c r="J506" s="44"/>
      <c r="K506" s="46"/>
      <c r="L506" s="53"/>
      <c r="M506" s="53"/>
      <c r="N506" s="54"/>
      <c r="O506" s="54"/>
      <c r="P506" s="54"/>
      <c r="Q506" s="54"/>
      <c r="R506" s="54"/>
      <c r="S506" s="55"/>
      <c r="T506" s="55"/>
      <c r="U506"/>
      <c r="V506"/>
      <c r="W506"/>
      <c r="X506" s="69"/>
      <c r="Y506" s="66"/>
    </row>
    <row r="507" spans="1:25" ht="15" x14ac:dyDescent="0.25">
      <c r="A507"/>
      <c r="B507"/>
      <c r="C507" s="20"/>
      <c r="D507" s="44"/>
      <c r="E507" s="46"/>
      <c r="F507" s="44"/>
      <c r="G507" s="46"/>
      <c r="H507" s="44"/>
      <c r="I507" s="44"/>
      <c r="J507" s="44"/>
      <c r="K507" s="46"/>
      <c r="L507" s="53"/>
      <c r="M507" s="53"/>
      <c r="N507" s="54"/>
      <c r="O507" s="54"/>
      <c r="P507" s="54"/>
      <c r="Q507" s="54"/>
      <c r="R507" s="54"/>
      <c r="S507" s="55"/>
      <c r="T507" s="55"/>
      <c r="U507"/>
      <c r="V507"/>
      <c r="W507"/>
      <c r="X507" s="69"/>
      <c r="Y507" s="66"/>
    </row>
    <row r="508" spans="1:25" ht="15" x14ac:dyDescent="0.25">
      <c r="A508"/>
      <c r="B508"/>
      <c r="C508" s="20"/>
      <c r="D508" s="44"/>
      <c r="E508" s="46"/>
      <c r="F508" s="44"/>
      <c r="G508" s="46"/>
      <c r="H508" s="44"/>
      <c r="I508" s="44"/>
      <c r="J508" s="44"/>
      <c r="K508" s="46"/>
      <c r="L508" s="53"/>
      <c r="M508" s="53"/>
      <c r="N508" s="54"/>
      <c r="O508" s="54"/>
      <c r="P508" s="54"/>
      <c r="Q508" s="54"/>
      <c r="R508" s="54"/>
      <c r="S508" s="55"/>
      <c r="T508" s="55"/>
      <c r="U508"/>
      <c r="V508"/>
      <c r="W508"/>
      <c r="X508" s="69"/>
      <c r="Y508" s="66"/>
    </row>
    <row r="509" spans="1:25" ht="15" x14ac:dyDescent="0.25">
      <c r="A509"/>
      <c r="B509"/>
      <c r="C509" s="20"/>
      <c r="D509" s="44"/>
      <c r="E509" s="46"/>
      <c r="F509" s="44"/>
      <c r="G509" s="46"/>
      <c r="H509" s="44"/>
      <c r="I509" s="44"/>
      <c r="J509" s="44"/>
      <c r="K509" s="46"/>
      <c r="L509" s="53"/>
      <c r="M509" s="53"/>
      <c r="N509" s="54"/>
      <c r="O509" s="54"/>
      <c r="P509" s="54"/>
      <c r="Q509" s="54"/>
      <c r="R509" s="54"/>
      <c r="S509" s="55"/>
      <c r="T509" s="55"/>
      <c r="U509"/>
      <c r="V509"/>
      <c r="W509"/>
      <c r="X509" s="69"/>
      <c r="Y509" s="66"/>
    </row>
    <row r="510" spans="1:25" ht="15" x14ac:dyDescent="0.25">
      <c r="A510"/>
      <c r="B510"/>
      <c r="C510" s="20"/>
      <c r="D510" s="44"/>
      <c r="E510" s="46"/>
      <c r="F510" s="44"/>
      <c r="G510" s="46"/>
      <c r="H510" s="44"/>
      <c r="I510" s="44"/>
      <c r="J510" s="44"/>
      <c r="K510" s="46"/>
      <c r="L510" s="53"/>
      <c r="M510" s="53"/>
      <c r="N510" s="54"/>
      <c r="O510" s="54"/>
      <c r="P510" s="54"/>
      <c r="Q510" s="54"/>
      <c r="R510" s="54"/>
      <c r="S510" s="55"/>
      <c r="T510" s="55"/>
      <c r="U510"/>
      <c r="V510"/>
      <c r="W510"/>
      <c r="X510" s="69"/>
      <c r="Y510" s="66"/>
    </row>
    <row r="511" spans="1:25" ht="15" x14ac:dyDescent="0.25">
      <c r="A511"/>
      <c r="B511"/>
      <c r="C511" s="20"/>
      <c r="D511" s="44"/>
      <c r="E511" s="46"/>
      <c r="F511" s="44"/>
      <c r="G511" s="46"/>
      <c r="H511" s="44"/>
      <c r="I511" s="44"/>
      <c r="J511" s="44"/>
      <c r="K511" s="46"/>
      <c r="L511" s="53"/>
      <c r="M511" s="53"/>
      <c r="N511" s="54"/>
      <c r="O511" s="54"/>
      <c r="P511" s="54"/>
      <c r="Q511" s="54"/>
      <c r="R511" s="54"/>
      <c r="S511" s="55"/>
      <c r="T511" s="55"/>
      <c r="U511"/>
      <c r="V511"/>
      <c r="W511"/>
      <c r="X511" s="69"/>
      <c r="Y511" s="66"/>
    </row>
    <row r="512" spans="1:25" ht="15" x14ac:dyDescent="0.25">
      <c r="A512"/>
      <c r="B512"/>
      <c r="C512" s="20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69"/>
      <c r="Y512" s="66"/>
    </row>
    <row r="513" spans="1:25" ht="15" x14ac:dyDescent="0.25">
      <c r="A513"/>
      <c r="B513"/>
      <c r="C513" s="20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69"/>
      <c r="Y513" s="66"/>
    </row>
    <row r="514" spans="1:25" ht="15" x14ac:dyDescent="0.25">
      <c r="A514"/>
      <c r="B514"/>
      <c r="C514" s="20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69"/>
      <c r="Y514" s="66"/>
    </row>
    <row r="515" spans="1:25" ht="15" x14ac:dyDescent="0.25">
      <c r="A515"/>
      <c r="B515"/>
      <c r="C515" s="20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69"/>
      <c r="Y515" s="66"/>
    </row>
    <row r="516" spans="1:25" ht="15" x14ac:dyDescent="0.25">
      <c r="A516"/>
      <c r="B516"/>
      <c r="C516" s="20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69"/>
      <c r="Y516" s="66"/>
    </row>
    <row r="517" spans="1:25" ht="15" x14ac:dyDescent="0.25">
      <c r="A517"/>
      <c r="B517"/>
      <c r="C517" s="20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69"/>
      <c r="Y517" s="66"/>
    </row>
    <row r="518" spans="1:25" ht="15" x14ac:dyDescent="0.25">
      <c r="A518"/>
      <c r="B518"/>
      <c r="C518" s="20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69"/>
      <c r="Y518" s="66"/>
    </row>
    <row r="519" spans="1:25" ht="15" x14ac:dyDescent="0.25">
      <c r="A519"/>
      <c r="B519"/>
      <c r="C519" s="20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69"/>
      <c r="Y519" s="66"/>
    </row>
    <row r="520" spans="1:25" ht="15" x14ac:dyDescent="0.25">
      <c r="A520"/>
      <c r="B520"/>
      <c r="C520" s="20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69"/>
      <c r="Y520" s="66"/>
    </row>
    <row r="521" spans="1:25" ht="15" x14ac:dyDescent="0.25">
      <c r="A521"/>
      <c r="B521"/>
      <c r="C521" s="20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69"/>
      <c r="Y521" s="66"/>
    </row>
    <row r="522" spans="1:25" ht="15" x14ac:dyDescent="0.25">
      <c r="A522"/>
      <c r="B522"/>
      <c r="C522" s="20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69"/>
      <c r="Y522" s="66"/>
    </row>
    <row r="523" spans="1:25" ht="15" x14ac:dyDescent="0.25">
      <c r="A523"/>
      <c r="B523"/>
      <c r="C523" s="20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69"/>
      <c r="Y523" s="66"/>
    </row>
    <row r="524" spans="1:25" ht="15" x14ac:dyDescent="0.25">
      <c r="A524"/>
      <c r="B524"/>
      <c r="C524" s="20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69"/>
      <c r="Y524" s="66"/>
    </row>
    <row r="525" spans="1:25" ht="15" x14ac:dyDescent="0.25">
      <c r="A525"/>
      <c r="B525"/>
      <c r="C525" s="20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69"/>
      <c r="Y525" s="66"/>
    </row>
    <row r="526" spans="1:25" ht="15" x14ac:dyDescent="0.25">
      <c r="A526"/>
      <c r="B526"/>
      <c r="C526" s="20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69"/>
      <c r="Y526" s="66"/>
    </row>
    <row r="527" spans="1:25" ht="15" x14ac:dyDescent="0.25">
      <c r="A527"/>
      <c r="B527"/>
      <c r="C527" s="20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69"/>
      <c r="Y527" s="66"/>
    </row>
    <row r="528" spans="1:25" ht="15" x14ac:dyDescent="0.25">
      <c r="A528"/>
      <c r="B528"/>
      <c r="C528" s="20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69"/>
      <c r="Y528" s="66"/>
    </row>
    <row r="529" spans="1:25" ht="15" x14ac:dyDescent="0.25">
      <c r="A529"/>
      <c r="B529"/>
      <c r="C529" s="20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69"/>
      <c r="Y529" s="66"/>
    </row>
    <row r="530" spans="1:25" ht="15" x14ac:dyDescent="0.25">
      <c r="A530"/>
      <c r="B530"/>
      <c r="C530" s="20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69"/>
      <c r="Y530" s="66"/>
    </row>
    <row r="531" spans="1:25" ht="15" x14ac:dyDescent="0.25">
      <c r="A531"/>
      <c r="B531"/>
      <c r="C531" s="20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69"/>
      <c r="Y531" s="66"/>
    </row>
    <row r="532" spans="1:25" ht="15" x14ac:dyDescent="0.25">
      <c r="A532"/>
      <c r="B532"/>
      <c r="C532" s="20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69"/>
      <c r="Y532" s="66"/>
    </row>
    <row r="533" spans="1:25" ht="15" x14ac:dyDescent="0.25">
      <c r="A533"/>
      <c r="B533"/>
      <c r="C533" s="20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69"/>
      <c r="Y533" s="66"/>
    </row>
    <row r="534" spans="1:25" ht="15" x14ac:dyDescent="0.25">
      <c r="A534"/>
      <c r="B534"/>
      <c r="C534" s="20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69"/>
      <c r="Y534" s="66"/>
    </row>
    <row r="535" spans="1:25" ht="15" x14ac:dyDescent="0.25">
      <c r="A535"/>
      <c r="B535"/>
      <c r="C535" s="20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69"/>
      <c r="Y535" s="66"/>
    </row>
    <row r="536" spans="1:25" ht="15" x14ac:dyDescent="0.25">
      <c r="A536"/>
      <c r="B536"/>
      <c r="C536" s="20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69"/>
      <c r="Y536" s="66"/>
    </row>
    <row r="537" spans="1:25" ht="15" x14ac:dyDescent="0.25">
      <c r="A537"/>
      <c r="B537"/>
      <c r="C537" s="20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69"/>
      <c r="Y537" s="66"/>
    </row>
    <row r="538" spans="1:25" ht="15" x14ac:dyDescent="0.25">
      <c r="A538"/>
      <c r="B538"/>
      <c r="C538" s="20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69"/>
      <c r="Y538" s="66"/>
    </row>
    <row r="539" spans="1:25" ht="15" x14ac:dyDescent="0.25">
      <c r="A539"/>
      <c r="B539"/>
      <c r="C539" s="20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69"/>
      <c r="Y539" s="66"/>
    </row>
    <row r="540" spans="1:25" ht="15" x14ac:dyDescent="0.25">
      <c r="A540"/>
      <c r="B540"/>
      <c r="C540" s="20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69"/>
      <c r="Y540" s="66"/>
    </row>
    <row r="541" spans="1:25" ht="15" x14ac:dyDescent="0.25">
      <c r="A541"/>
      <c r="B541"/>
      <c r="C541" s="20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69"/>
      <c r="Y541" s="66"/>
    </row>
    <row r="542" spans="1:25" ht="15" x14ac:dyDescent="0.25">
      <c r="A542"/>
      <c r="B542"/>
      <c r="C542" s="20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69"/>
      <c r="Y542" s="66"/>
    </row>
    <row r="543" spans="1:25" ht="15" x14ac:dyDescent="0.25">
      <c r="A543"/>
      <c r="B543"/>
      <c r="C543" s="20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69"/>
      <c r="Y543" s="66"/>
    </row>
    <row r="544" spans="1:25" ht="15" x14ac:dyDescent="0.25">
      <c r="A544"/>
      <c r="B544"/>
      <c r="C544" s="20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69"/>
      <c r="Y544" s="66"/>
    </row>
    <row r="545" spans="1:25" ht="15" x14ac:dyDescent="0.25">
      <c r="A545"/>
      <c r="B545"/>
      <c r="C545" s="20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69"/>
      <c r="Y545" s="66"/>
    </row>
    <row r="546" spans="1:25" ht="15" x14ac:dyDescent="0.25">
      <c r="A546"/>
      <c r="B546"/>
      <c r="C546" s="20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69"/>
      <c r="Y546" s="66"/>
    </row>
    <row r="547" spans="1:25" ht="15" x14ac:dyDescent="0.25">
      <c r="A547"/>
      <c r="B547"/>
      <c r="C547" s="20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69"/>
      <c r="Y547" s="66"/>
    </row>
    <row r="548" spans="1:25" ht="15" x14ac:dyDescent="0.25">
      <c r="A548"/>
      <c r="B548"/>
      <c r="C548" s="20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69"/>
      <c r="Y548" s="66"/>
    </row>
    <row r="549" spans="1:25" ht="15" x14ac:dyDescent="0.25">
      <c r="A549"/>
      <c r="B549"/>
      <c r="C549" s="20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69"/>
      <c r="Y549" s="66"/>
    </row>
    <row r="550" spans="1:25" ht="15" x14ac:dyDescent="0.25">
      <c r="A550"/>
      <c r="B550"/>
      <c r="C550" s="20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69"/>
      <c r="Y550" s="66"/>
    </row>
    <row r="551" spans="1:25" ht="15" x14ac:dyDescent="0.25">
      <c r="A551"/>
      <c r="B551"/>
      <c r="C551" s="20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69"/>
      <c r="Y551" s="66"/>
    </row>
    <row r="552" spans="1:25" ht="15" x14ac:dyDescent="0.25">
      <c r="A552"/>
      <c r="B552"/>
      <c r="C552" s="20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69"/>
      <c r="Y552" s="66"/>
    </row>
    <row r="553" spans="1:25" ht="15" x14ac:dyDescent="0.25">
      <c r="A553"/>
      <c r="B553"/>
      <c r="C553" s="20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69"/>
      <c r="Y553" s="66"/>
    </row>
    <row r="554" spans="1:25" ht="15" x14ac:dyDescent="0.25">
      <c r="A554"/>
      <c r="B554"/>
      <c r="C554" s="20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69"/>
      <c r="Y554" s="66"/>
    </row>
    <row r="555" spans="1:25" ht="15" x14ac:dyDescent="0.25">
      <c r="A555"/>
      <c r="B555"/>
      <c r="C555" s="20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69"/>
      <c r="Y555" s="66"/>
    </row>
    <row r="556" spans="1:25" ht="15" x14ac:dyDescent="0.25">
      <c r="A556"/>
      <c r="B556"/>
      <c r="C556" s="20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69"/>
      <c r="Y556" s="66"/>
    </row>
    <row r="557" spans="1:25" ht="15" x14ac:dyDescent="0.25">
      <c r="A557"/>
      <c r="B557"/>
      <c r="C557" s="20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69"/>
      <c r="Y557" s="66"/>
    </row>
    <row r="558" spans="1:25" ht="15" x14ac:dyDescent="0.25">
      <c r="A558"/>
      <c r="B558"/>
      <c r="C558" s="20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69"/>
      <c r="Y558" s="66"/>
    </row>
    <row r="559" spans="1:25" ht="15" x14ac:dyDescent="0.25">
      <c r="A559"/>
      <c r="B559"/>
      <c r="C559" s="20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69"/>
      <c r="Y559" s="66"/>
    </row>
    <row r="560" spans="1:25" s="50" customFormat="1" ht="15" x14ac:dyDescent="0.25">
      <c r="A560" s="42"/>
      <c r="B560" s="42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 s="42"/>
      <c r="V560" s="42"/>
      <c r="W560" s="42"/>
      <c r="X560" s="70"/>
      <c r="Y560" s="66"/>
    </row>
    <row r="561" spans="1:25" ht="15" x14ac:dyDescent="0.25">
      <c r="A561"/>
      <c r="B561"/>
      <c r="C561" s="20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68"/>
      <c r="Y561" s="66"/>
    </row>
    <row r="562" spans="1:25" ht="15" x14ac:dyDescent="0.25">
      <c r="A562"/>
      <c r="B562"/>
      <c r="C562" s="20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68"/>
      <c r="Y562" s="66"/>
    </row>
    <row r="563" spans="1:25" ht="15" x14ac:dyDescent="0.25">
      <c r="A563"/>
      <c r="B563"/>
      <c r="C563" s="20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68"/>
      <c r="Y563" s="66"/>
    </row>
    <row r="564" spans="1:25" ht="15" x14ac:dyDescent="0.25">
      <c r="A564"/>
      <c r="B564"/>
      <c r="C564" s="20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68"/>
      <c r="Y564" s="66"/>
    </row>
    <row r="565" spans="1:25" ht="15" x14ac:dyDescent="0.25">
      <c r="A565"/>
      <c r="B565"/>
      <c r="C565" s="20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68"/>
      <c r="Y565" s="66"/>
    </row>
    <row r="566" spans="1:25" ht="15" x14ac:dyDescent="0.25">
      <c r="A566"/>
      <c r="B566"/>
      <c r="C566" s="20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68"/>
      <c r="Y566" s="66"/>
    </row>
    <row r="567" spans="1:25" ht="15" x14ac:dyDescent="0.25">
      <c r="A567"/>
      <c r="B567"/>
      <c r="C567" s="20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68"/>
      <c r="Y567" s="66"/>
    </row>
    <row r="568" spans="1:25" ht="15" x14ac:dyDescent="0.25">
      <c r="A568"/>
      <c r="B568"/>
      <c r="C568" s="20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68"/>
      <c r="Y568" s="66"/>
    </row>
    <row r="569" spans="1:25" ht="15" x14ac:dyDescent="0.25">
      <c r="A569"/>
      <c r="B569"/>
      <c r="C569" s="20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68"/>
      <c r="Y569" s="66"/>
    </row>
    <row r="570" spans="1:25" ht="15" x14ac:dyDescent="0.25">
      <c r="A570" s="42"/>
      <c r="B570" s="42"/>
      <c r="C570" s="20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68"/>
      <c r="Y570" s="66"/>
    </row>
    <row r="571" spans="1:25" ht="15" x14ac:dyDescent="0.25">
      <c r="A571"/>
      <c r="B571"/>
      <c r="C571" s="20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68"/>
      <c r="Y571" s="66"/>
    </row>
    <row r="572" spans="1:25" ht="15" x14ac:dyDescent="0.25">
      <c r="A572"/>
      <c r="B572"/>
      <c r="C572" s="20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68"/>
      <c r="Y572" s="66"/>
    </row>
    <row r="573" spans="1:25" ht="15" x14ac:dyDescent="0.25">
      <c r="A573"/>
      <c r="B573"/>
      <c r="C573" s="20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68"/>
      <c r="Y573" s="66"/>
    </row>
    <row r="574" spans="1:25" ht="15" x14ac:dyDescent="0.25">
      <c r="A574"/>
      <c r="B574"/>
      <c r="C574" s="20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68"/>
      <c r="Y574" s="66"/>
    </row>
    <row r="575" spans="1:25" ht="15" x14ac:dyDescent="0.25">
      <c r="A575"/>
      <c r="B575"/>
      <c r="C575" s="20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68"/>
      <c r="Y575" s="66"/>
    </row>
    <row r="576" spans="1:25" ht="15" x14ac:dyDescent="0.25">
      <c r="A576"/>
      <c r="B576"/>
      <c r="C576" s="20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68"/>
      <c r="Y576" s="66"/>
    </row>
    <row r="577" spans="1:25" ht="15" x14ac:dyDescent="0.25">
      <c r="A577"/>
      <c r="B577"/>
      <c r="C577" s="20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68"/>
      <c r="Y577" s="66"/>
    </row>
    <row r="578" spans="1:25" ht="15" x14ac:dyDescent="0.25">
      <c r="A578"/>
      <c r="B578"/>
      <c r="C578" s="20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68"/>
      <c r="Y578" s="66"/>
    </row>
    <row r="579" spans="1:25" ht="15" x14ac:dyDescent="0.25">
      <c r="A579"/>
      <c r="B579"/>
      <c r="C579" s="20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68"/>
      <c r="Y579" s="66"/>
    </row>
    <row r="580" spans="1:25" ht="15" x14ac:dyDescent="0.25">
      <c r="A580"/>
      <c r="B580"/>
      <c r="C580" s="20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68"/>
      <c r="Y580" s="66"/>
    </row>
    <row r="581" spans="1:25" ht="15" x14ac:dyDescent="0.25">
      <c r="A581"/>
      <c r="B581"/>
      <c r="C581" s="20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68"/>
      <c r="Y581" s="66"/>
    </row>
    <row r="582" spans="1:25" ht="15" x14ac:dyDescent="0.25">
      <c r="A582"/>
      <c r="B582"/>
      <c r="C582" s="20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68"/>
      <c r="Y582" s="66"/>
    </row>
    <row r="583" spans="1:25" ht="15" x14ac:dyDescent="0.25">
      <c r="A583"/>
      <c r="B583"/>
      <c r="C583" s="20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68"/>
      <c r="Y583" s="66"/>
    </row>
    <row r="584" spans="1:25" ht="15" x14ac:dyDescent="0.25">
      <c r="A584"/>
      <c r="B584"/>
      <c r="C584" s="20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68"/>
      <c r="Y584" s="66"/>
    </row>
    <row r="585" spans="1:25" ht="15" x14ac:dyDescent="0.25">
      <c r="A585"/>
      <c r="B585"/>
      <c r="C585" s="20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68"/>
      <c r="Y585" s="66"/>
    </row>
    <row r="586" spans="1:25" ht="15" x14ac:dyDescent="0.25">
      <c r="A586"/>
      <c r="B586"/>
      <c r="C586" s="20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68"/>
      <c r="Y586" s="66"/>
    </row>
    <row r="587" spans="1:25" ht="15" x14ac:dyDescent="0.25">
      <c r="A587"/>
      <c r="B587"/>
      <c r="C587" s="20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68"/>
      <c r="Y587" s="66"/>
    </row>
    <row r="588" spans="1:25" ht="15" x14ac:dyDescent="0.25">
      <c r="A588"/>
      <c r="B588"/>
      <c r="C588" s="20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68"/>
      <c r="Y588" s="66"/>
    </row>
    <row r="589" spans="1:25" ht="15" x14ac:dyDescent="0.25">
      <c r="A589"/>
      <c r="B589"/>
      <c r="C589" s="20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68"/>
      <c r="Y589" s="66"/>
    </row>
    <row r="590" spans="1:25" ht="15" x14ac:dyDescent="0.25">
      <c r="A590"/>
      <c r="B590"/>
      <c r="C590" s="20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68"/>
      <c r="Y590" s="66"/>
    </row>
    <row r="591" spans="1:25" ht="15" x14ac:dyDescent="0.25">
      <c r="A591"/>
      <c r="B591"/>
      <c r="C591" s="20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68"/>
      <c r="Y591" s="66"/>
    </row>
    <row r="592" spans="1:25" ht="15" x14ac:dyDescent="0.25">
      <c r="A592"/>
      <c r="B592"/>
      <c r="C592" s="20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68"/>
      <c r="Y592" s="66"/>
    </row>
    <row r="593" spans="1:25" ht="15" x14ac:dyDescent="0.25">
      <c r="A593"/>
      <c r="B593"/>
      <c r="C593" s="20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68"/>
      <c r="Y593" s="66"/>
    </row>
    <row r="594" spans="1:25" ht="15" x14ac:dyDescent="0.25">
      <c r="A594"/>
      <c r="B594"/>
      <c r="C594" s="20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68"/>
      <c r="Y594" s="66"/>
    </row>
    <row r="595" spans="1:25" ht="15" x14ac:dyDescent="0.25">
      <c r="A595"/>
      <c r="B595"/>
      <c r="C595" s="20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68"/>
      <c r="Y595" s="66"/>
    </row>
    <row r="596" spans="1:25" ht="15" x14ac:dyDescent="0.25">
      <c r="A596"/>
      <c r="B596"/>
      <c r="C596" s="20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68"/>
      <c r="Y596" s="66"/>
    </row>
    <row r="597" spans="1:25" ht="15" x14ac:dyDescent="0.25">
      <c r="A597"/>
      <c r="B597"/>
      <c r="C597" s="20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68"/>
      <c r="Y597" s="66"/>
    </row>
    <row r="598" spans="1:25" ht="15" x14ac:dyDescent="0.25">
      <c r="A598"/>
      <c r="B598"/>
      <c r="C598" s="20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68"/>
      <c r="Y598" s="66"/>
    </row>
    <row r="599" spans="1:25" ht="15" x14ac:dyDescent="0.25">
      <c r="A599"/>
      <c r="B599"/>
      <c r="C599" s="20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68"/>
      <c r="Y599" s="66"/>
    </row>
    <row r="600" spans="1:25" ht="15" x14ac:dyDescent="0.25">
      <c r="A600"/>
      <c r="B600"/>
      <c r="C600" s="20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68"/>
      <c r="Y600" s="66"/>
    </row>
    <row r="601" spans="1:25" ht="15" x14ac:dyDescent="0.25">
      <c r="A601"/>
      <c r="B601"/>
      <c r="C601" s="20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68"/>
      <c r="Y601" s="66"/>
    </row>
    <row r="602" spans="1:25" ht="15" x14ac:dyDescent="0.25">
      <c r="A602"/>
      <c r="B602"/>
      <c r="C602" s="20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68"/>
      <c r="Y602" s="66"/>
    </row>
    <row r="603" spans="1:25" ht="15" x14ac:dyDescent="0.25">
      <c r="A603"/>
      <c r="B603"/>
      <c r="C603" s="20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68"/>
      <c r="Y603" s="66"/>
    </row>
    <row r="604" spans="1:25" ht="15" x14ac:dyDescent="0.25">
      <c r="A604"/>
      <c r="B604"/>
      <c r="C604" s="20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68"/>
      <c r="Y604" s="66"/>
    </row>
    <row r="605" spans="1:25" ht="15" x14ac:dyDescent="0.25">
      <c r="A605"/>
      <c r="B605"/>
      <c r="C605" s="20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68"/>
      <c r="Y605" s="66"/>
    </row>
    <row r="606" spans="1:25" ht="15" x14ac:dyDescent="0.25">
      <c r="A606"/>
      <c r="B606"/>
      <c r="C606" s="20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68"/>
      <c r="Y606" s="66"/>
    </row>
    <row r="607" spans="1:25" ht="15" x14ac:dyDescent="0.25">
      <c r="A607"/>
      <c r="B607"/>
      <c r="C607" s="20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68"/>
      <c r="Y607" s="66"/>
    </row>
    <row r="608" spans="1:25" ht="15" x14ac:dyDescent="0.25">
      <c r="A608"/>
      <c r="B608"/>
      <c r="C608" s="20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68"/>
      <c r="Y608" s="66"/>
    </row>
    <row r="609" spans="1:25" ht="15" x14ac:dyDescent="0.25">
      <c r="A609"/>
      <c r="B609"/>
      <c r="C609" s="20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68"/>
      <c r="Y609" s="66"/>
    </row>
    <row r="610" spans="1:25" ht="15" x14ac:dyDescent="0.25">
      <c r="A610"/>
      <c r="B610"/>
      <c r="C610" s="20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68"/>
      <c r="Y610" s="66"/>
    </row>
    <row r="611" spans="1:25" ht="15" x14ac:dyDescent="0.25">
      <c r="A611"/>
      <c r="B611"/>
      <c r="C611" s="20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68"/>
      <c r="Y611" s="66"/>
    </row>
    <row r="612" spans="1:25" ht="15" x14ac:dyDescent="0.25">
      <c r="A612"/>
      <c r="B612"/>
      <c r="C612" s="20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68"/>
      <c r="Y612" s="66"/>
    </row>
    <row r="613" spans="1:25" ht="15" x14ac:dyDescent="0.25">
      <c r="A613"/>
      <c r="B613"/>
      <c r="C613" s="20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68"/>
      <c r="Y613" s="66"/>
    </row>
    <row r="614" spans="1:25" ht="15" x14ac:dyDescent="0.25">
      <c r="A614"/>
      <c r="B614"/>
      <c r="C614" s="20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68"/>
      <c r="Y614" s="66"/>
    </row>
    <row r="615" spans="1:25" ht="15" x14ac:dyDescent="0.25">
      <c r="A615"/>
      <c r="B615"/>
      <c r="C615" s="20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68"/>
      <c r="Y615" s="66"/>
    </row>
    <row r="616" spans="1:25" ht="15" x14ac:dyDescent="0.25">
      <c r="A616"/>
      <c r="B616"/>
      <c r="C616" s="20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68"/>
      <c r="Y616" s="66"/>
    </row>
    <row r="617" spans="1:25" ht="15" x14ac:dyDescent="0.25">
      <c r="A617"/>
      <c r="B617"/>
      <c r="C617" s="20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68"/>
      <c r="Y617" s="66"/>
    </row>
    <row r="618" spans="1:25" ht="15" x14ac:dyDescent="0.25">
      <c r="A618"/>
      <c r="B618"/>
      <c r="C618" s="20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68"/>
      <c r="Y618" s="66"/>
    </row>
    <row r="619" spans="1:25" ht="15" x14ac:dyDescent="0.25">
      <c r="A619"/>
      <c r="B619"/>
      <c r="C619" s="20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68"/>
      <c r="Y619" s="66"/>
    </row>
    <row r="620" spans="1:25" ht="15" x14ac:dyDescent="0.25">
      <c r="A620"/>
      <c r="B620"/>
      <c r="C620" s="20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68"/>
      <c r="Y620" s="66"/>
    </row>
    <row r="621" spans="1:25" ht="15" x14ac:dyDescent="0.25">
      <c r="A621"/>
      <c r="B621"/>
      <c r="C621" s="20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68"/>
      <c r="Y621" s="66"/>
    </row>
    <row r="622" spans="1:25" ht="15" x14ac:dyDescent="0.25">
      <c r="A622"/>
      <c r="B622"/>
      <c r="C622" s="20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68"/>
      <c r="Y622" s="66"/>
    </row>
    <row r="623" spans="1:25" ht="15" x14ac:dyDescent="0.25">
      <c r="A623"/>
      <c r="B623"/>
      <c r="C623" s="20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68"/>
      <c r="Y623" s="66"/>
    </row>
    <row r="624" spans="1:25" ht="15" x14ac:dyDescent="0.25">
      <c r="A624"/>
      <c r="B624"/>
      <c r="C624" s="20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68"/>
      <c r="Y624" s="66"/>
    </row>
    <row r="625" spans="1:25" ht="15" x14ac:dyDescent="0.25">
      <c r="A625"/>
      <c r="B625"/>
      <c r="C625" s="20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68"/>
      <c r="Y625" s="66"/>
    </row>
    <row r="626" spans="1:25" ht="15" x14ac:dyDescent="0.25">
      <c r="A626"/>
      <c r="B626"/>
      <c r="C626" s="20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68"/>
      <c r="Y626" s="66"/>
    </row>
    <row r="627" spans="1:25" ht="15" x14ac:dyDescent="0.25">
      <c r="A627"/>
      <c r="B627"/>
      <c r="C627" s="20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68"/>
      <c r="Y627" s="66"/>
    </row>
    <row r="628" spans="1:25" ht="15" x14ac:dyDescent="0.25">
      <c r="A628"/>
      <c r="B628"/>
      <c r="C628" s="20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68"/>
      <c r="Y628" s="66"/>
    </row>
    <row r="629" spans="1:25" ht="15" x14ac:dyDescent="0.25">
      <c r="A629"/>
      <c r="B629"/>
      <c r="C629" s="20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68"/>
      <c r="Y629" s="66"/>
    </row>
    <row r="630" spans="1:25" ht="15" x14ac:dyDescent="0.25">
      <c r="A630"/>
      <c r="B630"/>
      <c r="C630" s="20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68"/>
      <c r="Y630" s="66"/>
    </row>
    <row r="631" spans="1:25" ht="15" x14ac:dyDescent="0.25">
      <c r="A631"/>
      <c r="B631"/>
      <c r="C631" s="20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68"/>
      <c r="Y631" s="66"/>
    </row>
    <row r="632" spans="1:25" ht="15" x14ac:dyDescent="0.25">
      <c r="A632"/>
      <c r="B632"/>
      <c r="C632" s="20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68"/>
      <c r="Y632" s="66"/>
    </row>
    <row r="633" spans="1:25" ht="15" x14ac:dyDescent="0.25">
      <c r="A633"/>
      <c r="B633"/>
      <c r="C633" s="20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68"/>
      <c r="Y633" s="66"/>
    </row>
    <row r="634" spans="1:25" ht="15" x14ac:dyDescent="0.25">
      <c r="A634"/>
      <c r="B634"/>
      <c r="C634" s="20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68"/>
      <c r="Y634" s="66"/>
    </row>
    <row r="635" spans="1:25" ht="15" x14ac:dyDescent="0.25">
      <c r="A635"/>
      <c r="B635"/>
      <c r="C635" s="20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68"/>
      <c r="Y635" s="66"/>
    </row>
    <row r="636" spans="1:25" ht="15" x14ac:dyDescent="0.25">
      <c r="A636"/>
      <c r="B636"/>
      <c r="C636" s="20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68"/>
      <c r="Y636" s="66"/>
    </row>
    <row r="637" spans="1:25" ht="15" x14ac:dyDescent="0.25">
      <c r="A637"/>
      <c r="B637"/>
      <c r="C637" s="20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68"/>
      <c r="Y637" s="66"/>
    </row>
    <row r="638" spans="1:25" ht="15" x14ac:dyDescent="0.25">
      <c r="A638"/>
      <c r="B638"/>
      <c r="C638" s="20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68"/>
      <c r="Y638" s="66"/>
    </row>
    <row r="639" spans="1:25" ht="15" x14ac:dyDescent="0.25">
      <c r="A639"/>
      <c r="B639"/>
      <c r="C639" s="20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68"/>
      <c r="Y639" s="66"/>
    </row>
    <row r="640" spans="1:25" ht="15" x14ac:dyDescent="0.25">
      <c r="A640"/>
      <c r="B640"/>
      <c r="C640" s="20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68"/>
      <c r="Y640" s="66"/>
    </row>
    <row r="641" spans="1:25" ht="15" x14ac:dyDescent="0.25">
      <c r="A641"/>
      <c r="B641"/>
      <c r="C641" s="20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68"/>
      <c r="Y641" s="66"/>
    </row>
    <row r="642" spans="1:25" ht="15" x14ac:dyDescent="0.25">
      <c r="A642"/>
      <c r="B642"/>
      <c r="C642" s="20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68"/>
      <c r="Y642" s="66"/>
    </row>
    <row r="643" spans="1:25" ht="15" x14ac:dyDescent="0.25">
      <c r="A643"/>
      <c r="B643"/>
      <c r="C643" s="20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68"/>
      <c r="Y643" s="66"/>
    </row>
    <row r="644" spans="1:25" ht="15" x14ac:dyDescent="0.25">
      <c r="A644"/>
      <c r="B644"/>
      <c r="C644" s="20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68"/>
      <c r="Y644" s="66"/>
    </row>
    <row r="645" spans="1:25" ht="15" x14ac:dyDescent="0.25">
      <c r="A645"/>
      <c r="B645"/>
      <c r="C645" s="20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68"/>
      <c r="Y645" s="66"/>
    </row>
    <row r="646" spans="1:25" ht="15" x14ac:dyDescent="0.25">
      <c r="A646"/>
      <c r="B646"/>
      <c r="C646" s="20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68"/>
      <c r="Y646" s="66"/>
    </row>
    <row r="647" spans="1:25" ht="15" x14ac:dyDescent="0.25">
      <c r="A647"/>
      <c r="B647"/>
      <c r="C647" s="20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/>
      <c r="V647"/>
      <c r="W647"/>
      <c r="X647" s="68"/>
      <c r="Y647" s="66"/>
    </row>
    <row r="648" spans="1:25" ht="15" x14ac:dyDescent="0.25">
      <c r="A648"/>
      <c r="B648"/>
      <c r="C648" s="20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 s="68"/>
      <c r="Y648" s="66"/>
    </row>
    <row r="649" spans="1:25" ht="15" x14ac:dyDescent="0.25">
      <c r="A649"/>
      <c r="B649"/>
      <c r="C649" s="20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 s="68"/>
      <c r="Y649" s="66"/>
    </row>
    <row r="650" spans="1:25" ht="15" x14ac:dyDescent="0.25">
      <c r="A650"/>
      <c r="B650"/>
      <c r="C650" s="20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 s="68"/>
      <c r="Y650" s="66"/>
    </row>
    <row r="651" spans="1:25" ht="15" x14ac:dyDescent="0.25">
      <c r="A651"/>
      <c r="B651"/>
      <c r="C651" s="20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 s="68"/>
      <c r="Y651" s="66"/>
    </row>
    <row r="652" spans="1:25" ht="15" x14ac:dyDescent="0.25">
      <c r="A652"/>
      <c r="B652"/>
      <c r="C652" s="20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 s="68"/>
      <c r="Y652" s="66"/>
    </row>
    <row r="653" spans="1:25" ht="15" x14ac:dyDescent="0.25">
      <c r="A653"/>
      <c r="B653"/>
      <c r="C653" s="20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 s="68"/>
      <c r="Y653" s="66"/>
    </row>
    <row r="654" spans="1:25" ht="15" x14ac:dyDescent="0.25">
      <c r="A654"/>
      <c r="B654"/>
      <c r="C654" s="20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 s="68"/>
      <c r="Y654" s="66"/>
    </row>
    <row r="655" spans="1:25" ht="15" x14ac:dyDescent="0.25">
      <c r="A655"/>
      <c r="B655"/>
      <c r="C655" s="20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 s="68"/>
      <c r="Y655" s="66"/>
    </row>
    <row r="656" spans="1:25" x14ac:dyDescent="0.2">
      <c r="C656" s="20" t="str">
        <f t="shared" ref="C656:C706" si="88">IF(OR($A656="",$B656=""),"",(1/A656)+(1/B656)-1)</f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88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88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88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88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88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88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88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88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88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88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88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88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88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88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88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88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88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88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88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88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88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88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88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88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88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88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88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88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88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88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88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88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88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88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88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88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88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88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88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88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88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88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88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88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88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88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88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88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88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88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89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89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89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89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89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89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89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89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89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89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89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89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89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89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89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89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89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89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89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89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89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89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89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89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89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89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89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89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89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89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89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89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89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89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89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89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89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89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89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89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89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89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89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89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89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89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89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89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89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89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89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89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89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89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89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89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89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89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89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89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89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89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89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89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90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90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90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90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90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90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90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90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90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90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90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90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90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90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90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90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90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90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90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90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90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90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90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90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90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90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90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90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90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90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90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90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90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90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90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90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90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90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90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90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90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90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90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90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90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90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90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90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90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90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90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90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90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90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90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90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90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90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90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90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90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90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90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90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91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91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91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91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91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91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91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91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91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91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91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91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91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91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91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91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91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91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91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91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91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91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91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91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91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91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91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91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91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91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91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91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91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91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91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91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91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91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91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91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91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91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91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91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91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91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91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91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91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91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91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91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91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91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91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91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91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91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91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91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91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91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91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91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92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92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92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92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92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92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92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92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92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92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92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92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92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92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92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92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92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92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92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92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92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92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92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92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92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92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92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92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92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92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92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92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92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92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92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92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92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92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92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92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92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92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92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92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92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92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92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92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92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92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92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92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92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92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92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92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92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92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92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92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92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92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92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92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93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93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93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93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93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93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93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93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93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93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93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93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93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93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93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93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93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93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93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93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93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93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93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93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93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93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93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93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93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93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93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93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93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93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93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93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93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93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93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93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zoomScale="80" zoomScaleNormal="80" workbookViewId="0">
      <pane ySplit="2" topLeftCell="A657" activePane="bottomLeft" state="frozen"/>
      <selection pane="bottomLeft" activeCell="S640" sqref="S640:S68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86" t="s">
        <v>9</v>
      </c>
      <c r="B1" s="86"/>
      <c r="C1" s="87"/>
      <c r="D1" s="18"/>
      <c r="E1" s="88" t="s">
        <v>25</v>
      </c>
      <c r="F1" s="86"/>
      <c r="G1" s="87"/>
      <c r="H1" s="88" t="s">
        <v>23</v>
      </c>
      <c r="I1" s="86"/>
      <c r="J1" s="87"/>
      <c r="K1" s="88" t="s">
        <v>11</v>
      </c>
      <c r="L1" s="86"/>
      <c r="M1" s="87"/>
      <c r="N1" s="88" t="s">
        <v>181</v>
      </c>
      <c r="O1" s="86"/>
      <c r="P1" s="86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71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65"/>
      <c r="AI186" s="65"/>
    </row>
    <row r="187" spans="1:36" ht="15" x14ac:dyDescent="0.25">
      <c r="A187">
        <v>3.69</v>
      </c>
      <c r="B187">
        <v>3.53</v>
      </c>
      <c r="C187">
        <v>2.06</v>
      </c>
      <c r="D187" s="43">
        <f t="shared" si="17"/>
        <v>3.972572221115378E-2</v>
      </c>
      <c r="E187" s="44">
        <f>IF(OR($A187="",$B187="",$C187=""),"",A187*'MPTO_working_3-way'!$I186)</f>
        <v>3.8365879149591575</v>
      </c>
      <c r="F187" s="45">
        <f>IF(OR($A187="",$B187="",$C187=""),"",B187*'MPTO_working_3-way'!$I186)</f>
        <v>3.6702317994053728</v>
      </c>
      <c r="G187" s="46">
        <f>IF(OR($A187="",$B187="",$C187=""),"",C187*'MPTO_working_3-way'!$I186)</f>
        <v>2.1418349877549767</v>
      </c>
      <c r="H187" s="44">
        <f>IF(OR($A187="",$B187="",$C187=""),"",'MPTO_working_3-way'!E186)</f>
        <v>3.8795658215772746</v>
      </c>
      <c r="I187" s="45">
        <f>IF(OR($A187="",$B187="",$C187=""),"",'MPTO_working_3-way'!F186)</f>
        <v>3.7030973341818538</v>
      </c>
      <c r="J187" s="46">
        <f>IF(OR($A187="",$B187="",$C187=""),"",'MPTO_working_3-way'!G186)</f>
        <v>2.1177692056713266</v>
      </c>
      <c r="K187" s="44">
        <f>IF(OR($A187="",$B187="",$C187=""),"",'OddsRatio_working_3-way'!H186)</f>
        <v>3.8610144475867694</v>
      </c>
      <c r="L187" s="45">
        <f>IF(OR($A187="",$B187="",$C187=""),"",'OddsRatio_working_3-way'!I186)</f>
        <v>3.6908425845332813</v>
      </c>
      <c r="M187" s="46">
        <f>IF(OR($A187="",$B187="",$C187=""),"",'OddsRatio_working_3-way'!J186)</f>
        <v>2.1273885927293588</v>
      </c>
      <c r="N187" s="47">
        <f t="shared" ref="N187:N190" si="42">(1/E187)* 100</f>
        <v>26.064826928660267</v>
      </c>
      <c r="O187" s="48">
        <f t="shared" ref="O187:O190" si="43">(1/F187)* 100</f>
        <v>27.246235514661866</v>
      </c>
      <c r="P187" s="48">
        <f t="shared" ref="P187:P190" si="44">(1/G187)* 100</f>
        <v>46.688937556677864</v>
      </c>
      <c r="Q187" t="s">
        <v>256</v>
      </c>
      <c r="R187" t="s">
        <v>238</v>
      </c>
      <c r="S187" s="38">
        <v>44199</v>
      </c>
      <c r="T187" s="50">
        <v>100</v>
      </c>
      <c r="U187" s="50">
        <f t="shared" ref="U187:U189" si="45">(1/A187)*((T187*A187)-T187)</f>
        <v>72.899728997289984</v>
      </c>
      <c r="V187" s="50">
        <f t="shared" ref="V187:V189" si="46">(1/B187)*((T187*B187)-T187)</f>
        <v>71.671388101982998</v>
      </c>
      <c r="W187" s="50">
        <f t="shared" ref="W187:W189" si="47">(1/C187)*((T187*C187)-T187)</f>
        <v>51.456310679611654</v>
      </c>
      <c r="X187" s="50">
        <f t="shared" ref="X187:X189" si="48">((1/B187)+(1/C187))*T187</f>
        <v>76.872301218405354</v>
      </c>
      <c r="Y187" s="50">
        <f t="shared" ref="Y187:Y189" si="49">((1/A187)+(1/C187))*T187</f>
        <v>75.643960323098383</v>
      </c>
      <c r="Z187" s="50">
        <f t="shared" ref="Z187:Z189" si="50">((1/A187)+(1/B187))*T187</f>
        <v>55.428882900727025</v>
      </c>
      <c r="AA187" s="50">
        <f t="shared" ref="AA187:AA189" si="51">U187-X187</f>
        <v>-3.9725722211153709</v>
      </c>
      <c r="AB187" s="50">
        <f t="shared" ref="AB187:AB189" si="52">V187-Y187</f>
        <v>-3.9725722211153851</v>
      </c>
      <c r="AC187" s="50">
        <f t="shared" ref="AC187:AC189" si="53">W187-Z187</f>
        <v>-3.9725722211153709</v>
      </c>
      <c r="AF187">
        <v>1.74</v>
      </c>
      <c r="AG187">
        <v>2.14</v>
      </c>
      <c r="AH187" s="75" t="s">
        <v>478</v>
      </c>
      <c r="AJ187" t="s">
        <v>438</v>
      </c>
    </row>
    <row r="188" spans="1:36" ht="15" x14ac:dyDescent="0.25">
      <c r="A188">
        <v>3.85</v>
      </c>
      <c r="B188">
        <v>3.52</v>
      </c>
      <c r="C188">
        <v>2.04</v>
      </c>
      <c r="D188" s="43">
        <f t="shared" si="17"/>
        <v>3.402724726254136E-2</v>
      </c>
      <c r="E188" s="44">
        <f>IF(OR($A188="",$B188="",$C188=""),"",A188*'MPTO_working_3-way'!$I187)</f>
        <v>3.9810049019607843</v>
      </c>
      <c r="F188" s="45">
        <f>IF(OR($A188="",$B188="",$C188=""),"",B188*'MPTO_working_3-way'!$I187)</f>
        <v>3.6397759103641456</v>
      </c>
      <c r="G188" s="46">
        <f>IF(OR($A188="",$B188="",$C188=""),"",C188*'MPTO_working_3-way'!$I187)</f>
        <v>2.1094155844155846</v>
      </c>
      <c r="H188" s="44">
        <f>IF(OR($A188="",$B188="",$C188=""),"",'MPTO_working_3-way'!E187)</f>
        <v>4.0257998376831408</v>
      </c>
      <c r="I188" s="45">
        <f>IF(OR($A188="",$B188="",$C188=""),"",'MPTO_working_3-way'!F187)</f>
        <v>3.666381389558858</v>
      </c>
      <c r="J188" s="46">
        <f>IF(OR($A188="",$B188="",$C188=""),"",'MPTO_working_3-way'!G187)</f>
        <v>2.0883206665041767</v>
      </c>
      <c r="K188" s="44">
        <f>IF(OR($A188="",$B188="",$C188=""),"",'OddsRatio_working_3-way'!H187)</f>
        <v>4.0054900289422646</v>
      </c>
      <c r="L188" s="45">
        <f>IF(OR($A188="",$B188="",$C188=""),"",'OddsRatio_working_3-way'!I187)</f>
        <v>3.657485920327896</v>
      </c>
      <c r="M188" s="46">
        <f>IF(OR($A188="",$B188="",$C188=""),"",'OddsRatio_working_3-way'!J187)</f>
        <v>2.0967402210877033</v>
      </c>
      <c r="N188" s="47">
        <f t="shared" si="42"/>
        <v>25.119285824226566</v>
      </c>
      <c r="O188" s="48">
        <f t="shared" si="43"/>
        <v>27.474218870247807</v>
      </c>
      <c r="P188" s="48">
        <f t="shared" si="44"/>
        <v>47.406495305525617</v>
      </c>
      <c r="Q188" t="s">
        <v>393</v>
      </c>
      <c r="R188" t="s">
        <v>271</v>
      </c>
      <c r="S188" s="38">
        <v>44199</v>
      </c>
      <c r="T188" s="50">
        <v>100</v>
      </c>
      <c r="U188" s="50">
        <f t="shared" si="45"/>
        <v>74.025974025974023</v>
      </c>
      <c r="V188" s="50">
        <f t="shared" si="46"/>
        <v>71.590909090909093</v>
      </c>
      <c r="W188" s="50">
        <f t="shared" si="47"/>
        <v>50.980392156862742</v>
      </c>
      <c r="X188" s="50">
        <f t="shared" si="48"/>
        <v>77.428698752228158</v>
      </c>
      <c r="Y188" s="50">
        <f t="shared" si="49"/>
        <v>74.993633817163214</v>
      </c>
      <c r="Z188" s="50">
        <f t="shared" si="50"/>
        <v>54.383116883116877</v>
      </c>
      <c r="AA188" s="50">
        <f t="shared" si="51"/>
        <v>-3.4027247262541351</v>
      </c>
      <c r="AB188" s="50">
        <f t="shared" si="52"/>
        <v>-3.4027247262541209</v>
      </c>
      <c r="AC188" s="50">
        <f t="shared" si="53"/>
        <v>-3.4027247262541351</v>
      </c>
      <c r="AF188">
        <v>1.65</v>
      </c>
      <c r="AG188">
        <v>2.31</v>
      </c>
      <c r="AH188" s="75" t="s">
        <v>479</v>
      </c>
      <c r="AJ188" t="s">
        <v>231</v>
      </c>
    </row>
    <row r="189" spans="1:36" ht="15" x14ac:dyDescent="0.25">
      <c r="A189">
        <v>2.21</v>
      </c>
      <c r="B189">
        <v>3.58</v>
      </c>
      <c r="C189">
        <v>3.44</v>
      </c>
      <c r="D189" s="43">
        <f t="shared" si="17"/>
        <v>2.2515971139957625E-2</v>
      </c>
      <c r="E189" s="44">
        <f>IF(OR($A189="",$B189="",$C189=""),"",A189*'MPTO_working_3-way'!$I188)</f>
        <v>2.2597602962193064</v>
      </c>
      <c r="F189" s="45">
        <f>IF(OR($A189="",$B189="",$C189=""),"",B189*'MPTO_working_3-way'!$I188)</f>
        <v>3.6606071766810482</v>
      </c>
      <c r="G189" s="46">
        <f>IF(OR($A189="",$B189="",$C189=""),"",C189*'MPTO_working_3-way'!$I188)</f>
        <v>3.5174549407214544</v>
      </c>
      <c r="H189" s="44">
        <f>IF(OR($A189="",$B189="",$C189=""),"",'MPTO_working_3-way'!E188)</f>
        <v>2.2472750236205354</v>
      </c>
      <c r="I189" s="45">
        <f>IF(OR($A189="",$B189="",$C189=""),"",'MPTO_working_3-way'!F188)</f>
        <v>3.6788471610305882</v>
      </c>
      <c r="J189" s="46">
        <f>IF(OR($A189="",$B189="",$C189=""),"",'MPTO_working_3-way'!G188)</f>
        <v>3.5311688239795958</v>
      </c>
      <c r="K189" s="44">
        <f>IF(OR($A189="",$B189="",$C189=""),"",'OddsRatio_working_3-way'!H188)</f>
        <v>2.2525311794227374</v>
      </c>
      <c r="L189" s="45">
        <f>IF(OR($A189="",$B189="",$C189=""),"",'OddsRatio_working_3-way'!I188)</f>
        <v>3.6706863164550936</v>
      </c>
      <c r="M189" s="46">
        <f>IF(OR($A189="",$B189="",$C189=""),"",'OddsRatio_working_3-way'!J188)</f>
        <v>3.5257653535466775</v>
      </c>
      <c r="N189" s="47">
        <f t="shared" si="42"/>
        <v>44.252481188958434</v>
      </c>
      <c r="O189" s="48">
        <f t="shared" si="43"/>
        <v>27.31787246580954</v>
      </c>
      <c r="P189" s="48">
        <f t="shared" si="44"/>
        <v>28.429646345232019</v>
      </c>
      <c r="Q189" t="s">
        <v>134</v>
      </c>
      <c r="R189" t="s">
        <v>135</v>
      </c>
      <c r="S189" s="38">
        <v>44199</v>
      </c>
      <c r="T189" s="50">
        <v>100</v>
      </c>
      <c r="U189" s="50">
        <f t="shared" si="45"/>
        <v>54.751131221719454</v>
      </c>
      <c r="V189" s="50">
        <f t="shared" si="46"/>
        <v>72.067039106145245</v>
      </c>
      <c r="W189" s="50">
        <f t="shared" si="47"/>
        <v>70.930232558139537</v>
      </c>
      <c r="X189" s="50">
        <f t="shared" si="48"/>
        <v>57.002728335715211</v>
      </c>
      <c r="Y189" s="50">
        <f t="shared" si="49"/>
        <v>74.318636220141016</v>
      </c>
      <c r="Z189" s="50">
        <f t="shared" si="50"/>
        <v>73.181829672135294</v>
      </c>
      <c r="AA189" s="50">
        <f t="shared" si="51"/>
        <v>-2.2515971139957571</v>
      </c>
      <c r="AB189" s="50">
        <f t="shared" si="52"/>
        <v>-2.2515971139957713</v>
      </c>
      <c r="AC189" s="50">
        <f t="shared" si="53"/>
        <v>-2.2515971139957571</v>
      </c>
      <c r="AF189">
        <v>2.02</v>
      </c>
      <c r="AG189">
        <v>1.88</v>
      </c>
      <c r="AH189" s="75" t="s">
        <v>479</v>
      </c>
      <c r="AJ189" t="s">
        <v>443</v>
      </c>
    </row>
    <row r="190" spans="1:36" ht="15" x14ac:dyDescent="0.25">
      <c r="A190">
        <v>8.86</v>
      </c>
      <c r="B190">
        <v>4.82</v>
      </c>
      <c r="C190">
        <v>1.36</v>
      </c>
      <c r="D190" s="43">
        <f t="shared" si="17"/>
        <v>5.562981447086468E-2</v>
      </c>
      <c r="E190" s="44">
        <f>IF(OR($A190="",$B190="",$C190=""),"",A190*'MPTO_working_3-way'!$I189)</f>
        <v>9.3528801562118602</v>
      </c>
      <c r="F190" s="45">
        <f>IF(OR($A190="",$B190="",$C190=""),"",B190*'MPTO_working_3-way'!$I189)</f>
        <v>5.0881357057495684</v>
      </c>
      <c r="G190" s="46">
        <f>IF(OR($A190="",$B190="",$C190=""),"",C190*'MPTO_working_3-way'!$I189)</f>
        <v>1.435656547680376</v>
      </c>
      <c r="H190" s="44">
        <f>IF(OR($A190="",$B190="",$C190=""),"",'MPTO_working_3-way'!E189)</f>
        <v>10.601806716921391</v>
      </c>
      <c r="I190" s="45">
        <f>IF(OR($A190="",$B190="",$C190=""),"",'MPTO_working_3-way'!F189)</f>
        <v>5.2930886905447583</v>
      </c>
      <c r="J190" s="46">
        <f>IF(OR($A190="",$B190="",$C190=""),"",'MPTO_working_3-way'!G189)</f>
        <v>1.3951849591277303</v>
      </c>
      <c r="K190" s="44">
        <f>IF(OR($A190="",$B190="",$C190=""),"",'OddsRatio_working_3-way'!H189)</f>
        <v>9.8841604730448829</v>
      </c>
      <c r="L190" s="45">
        <f>IF(OR($A190="",$B190="",$C190=""),"",'OddsRatio_working_3-way'!I189)</f>
        <v>5.3177472019123995</v>
      </c>
      <c r="M190" s="46">
        <f>IF(OR($A190="",$B190="",$C190=""),"",'OddsRatio_working_3-way'!J189)</f>
        <v>1.4069081132692314</v>
      </c>
      <c r="N190" s="47">
        <f t="shared" si="42"/>
        <v>10.691893655194914</v>
      </c>
      <c r="O190" s="48">
        <f t="shared" si="43"/>
        <v>19.653563855814713</v>
      </c>
      <c r="P190" s="48">
        <f t="shared" si="44"/>
        <v>69.654542488990387</v>
      </c>
      <c r="Q190" t="s">
        <v>344</v>
      </c>
      <c r="R190" t="s">
        <v>89</v>
      </c>
      <c r="S190" s="38">
        <v>44199</v>
      </c>
      <c r="T190" s="50">
        <v>100</v>
      </c>
      <c r="U190" s="50">
        <f t="shared" ref="U190:U253" si="54">(1/A190)*((T190*A190)-T190)</f>
        <v>88.713318284424389</v>
      </c>
      <c r="V190" s="50">
        <f t="shared" ref="V190:V253" si="55">(1/B190)*((T190*B190)-T190)</f>
        <v>79.253112033195009</v>
      </c>
      <c r="W190" s="50">
        <f t="shared" ref="W190:W253" si="56">(1/C190)*((T190*C190)-T190)</f>
        <v>26.470588235294116</v>
      </c>
      <c r="X190" s="50">
        <f t="shared" ref="X190:X253" si="57">((1/B190)+(1/C190))*T190</f>
        <v>94.276299731510861</v>
      </c>
      <c r="Y190" s="50">
        <f t="shared" ref="Y190:Y253" si="58">((1/A190)+(1/C190))*T190</f>
        <v>84.816093480281495</v>
      </c>
      <c r="Z190" s="50">
        <f t="shared" ref="Z190:Z253" si="59">((1/A190)+(1/B190))*T190</f>
        <v>32.033569682380602</v>
      </c>
      <c r="AA190" s="50">
        <f t="shared" ref="AA190:AA253" si="60">U190-X190</f>
        <v>-5.5629814470864716</v>
      </c>
      <c r="AB190" s="50">
        <f t="shared" ref="AB190:AB253" si="61">V190-Y190</f>
        <v>-5.5629814470864858</v>
      </c>
      <c r="AC190" s="50">
        <f t="shared" ref="AC190:AC253" si="62">W190-Z190</f>
        <v>-5.5629814470864858</v>
      </c>
      <c r="AF190">
        <v>1.75</v>
      </c>
      <c r="AG190">
        <v>2.08</v>
      </c>
      <c r="AH190" s="75" t="s">
        <v>480</v>
      </c>
      <c r="AJ190" t="s">
        <v>447</v>
      </c>
    </row>
    <row r="191" spans="1:36" ht="15" x14ac:dyDescent="0.25">
      <c r="A191">
        <v>1.46</v>
      </c>
      <c r="B191">
        <v>4.42</v>
      </c>
      <c r="C191">
        <v>7.87</v>
      </c>
      <c r="D191" s="43">
        <f t="shared" si="17"/>
        <v>3.8240653790273083E-2</v>
      </c>
      <c r="E191" s="44">
        <f>IF(OR($A191="",$B191="",$C191=""),"",A191*'MPTO_working_3-way'!$I190)</f>
        <v>1.5158313545337987</v>
      </c>
      <c r="F191" s="45">
        <f>IF(OR($A191="",$B191="",$C191=""),"",B191*'MPTO_working_3-way'!$I190)</f>
        <v>4.5890236897530068</v>
      </c>
      <c r="G191" s="46">
        <f>IF(OR($A191="",$B191="",$C191=""),"",C191*'MPTO_working_3-way'!$I190)</f>
        <v>8.1709539453294493</v>
      </c>
      <c r="H191" s="44">
        <f>IF(OR($A191="",$B191="",$C191=""),"",'MPTO_working_3-way'!E190)</f>
        <v>1.4876865178035474</v>
      </c>
      <c r="I191" s="45">
        <f>IF(OR($A191="",$B191="",$C191=""),"",'MPTO_working_3-way'!F190)</f>
        <v>4.6838964889971511</v>
      </c>
      <c r="J191" s="46">
        <f>IF(OR($A191="",$B191="",$C191=""),"",'MPTO_working_3-way'!G190)</f>
        <v>8.74753506304355</v>
      </c>
      <c r="K191" s="44">
        <f>IF(OR($A191="",$B191="",$C191=""),"",'OddsRatio_working_3-way'!H190)</f>
        <v>1.4967180518894836</v>
      </c>
      <c r="L191" s="45">
        <f>IF(OR($A191="",$B191="",$C191=""),"",'OddsRatio_working_3-way'!I190)</f>
        <v>4.6929907336131151</v>
      </c>
      <c r="M191" s="46">
        <f>IF(OR($A191="",$B191="",$C191=""),"",'OddsRatio_working_3-way'!J190)</f>
        <v>8.4183761227842382</v>
      </c>
      <c r="N191" s="47">
        <f t="shared" ref="N191:N254" si="63">(1/E191)* 100</f>
        <v>65.97039947808409</v>
      </c>
      <c r="O191" s="48">
        <f t="shared" ref="O191:O254" si="64">(1/F191)* 100</f>
        <v>21.791127429412391</v>
      </c>
      <c r="P191" s="48">
        <f t="shared" ref="P191:P254" si="65">(1/G191)* 100</f>
        <v>12.238473092503527</v>
      </c>
      <c r="Q191" t="s">
        <v>149</v>
      </c>
      <c r="R191" t="s">
        <v>144</v>
      </c>
      <c r="S191" s="38">
        <v>44199</v>
      </c>
      <c r="T191" s="50">
        <v>100</v>
      </c>
      <c r="U191" s="50">
        <f t="shared" si="54"/>
        <v>31.506849315068493</v>
      </c>
      <c r="V191" s="50">
        <f t="shared" si="55"/>
        <v>77.375565610859724</v>
      </c>
      <c r="W191" s="50">
        <f t="shared" si="56"/>
        <v>87.29351969504448</v>
      </c>
      <c r="X191" s="50">
        <f t="shared" si="57"/>
        <v>35.330914694095803</v>
      </c>
      <c r="Y191" s="50">
        <f t="shared" si="58"/>
        <v>81.199630989887027</v>
      </c>
      <c r="Z191" s="50">
        <f t="shared" si="59"/>
        <v>91.117585074071769</v>
      </c>
      <c r="AA191" s="50">
        <f t="shared" si="60"/>
        <v>-3.82406537902731</v>
      </c>
      <c r="AB191" s="50">
        <f t="shared" si="61"/>
        <v>-3.8240653790273029</v>
      </c>
      <c r="AC191" s="50">
        <f t="shared" si="62"/>
        <v>-3.8240653790272887</v>
      </c>
      <c r="AF191">
        <v>1.85</v>
      </c>
      <c r="AG191">
        <v>2.0299999999999998</v>
      </c>
      <c r="AH191" s="76" t="s">
        <v>478</v>
      </c>
      <c r="AJ191" t="s">
        <v>435</v>
      </c>
    </row>
    <row r="192" spans="1:36" ht="15" x14ac:dyDescent="0.25">
      <c r="A192">
        <v>2.79</v>
      </c>
      <c r="B192">
        <v>2.85</v>
      </c>
      <c r="C192">
        <v>3.09</v>
      </c>
      <c r="D192" s="43">
        <f t="shared" si="17"/>
        <v>3.2924727519812347E-2</v>
      </c>
      <c r="E192" s="44">
        <f>IF(OR($A192="",$B192="",$C192=""),"",A192*'MPTO_working_3-way'!$I191)</f>
        <v>2.8818599897802764</v>
      </c>
      <c r="F192" s="45">
        <f>IF(OR($A192="",$B192="",$C192=""),"",B192*'MPTO_working_3-way'!$I191)</f>
        <v>2.9438354734314651</v>
      </c>
      <c r="G192" s="46">
        <f>IF(OR($A192="",$B192="",$C192=""),"",C192*'MPTO_working_3-way'!$I191)</f>
        <v>3.1917374080362202</v>
      </c>
      <c r="H192" s="44">
        <f>IF(OR($A192="",$B192="",$C192=""),"",'MPTO_working_3-way'!E191)</f>
        <v>2.8781282780699433</v>
      </c>
      <c r="I192" s="45">
        <f>IF(OR($A192="",$B192="",$C192=""),"",'MPTO_working_3-way'!F191)</f>
        <v>2.9420220093648473</v>
      </c>
      <c r="J192" s="46">
        <f>IF(OR($A192="",$B192="",$C192=""),"",'MPTO_working_3-way'!G191)</f>
        <v>3.1984679461769931</v>
      </c>
      <c r="K192" s="44">
        <f>IF(OR($A192="",$B192="",$C192=""),"",'OddsRatio_working_3-way'!H191)</f>
        <v>2.8799730550293288</v>
      </c>
      <c r="L192" s="45">
        <f>IF(OR($A192="",$B192="",$C192=""),"",'OddsRatio_working_3-way'!I191)</f>
        <v>2.9429889116224905</v>
      </c>
      <c r="M192" s="46">
        <f>IF(OR($A192="",$B192="",$C192=""),"",'OddsRatio_working_3-way'!J191)</f>
        <v>3.1950523379951372</v>
      </c>
      <c r="N192" s="47">
        <f t="shared" si="63"/>
        <v>34.699812050072694</v>
      </c>
      <c r="O192" s="48">
        <f t="shared" si="64"/>
        <v>33.969289691123791</v>
      </c>
      <c r="P192" s="48">
        <f t="shared" si="65"/>
        <v>31.330898258803497</v>
      </c>
      <c r="Q192" t="s">
        <v>182</v>
      </c>
      <c r="R192" t="s">
        <v>185</v>
      </c>
      <c r="S192" s="38">
        <v>44199</v>
      </c>
      <c r="T192" s="50">
        <v>100</v>
      </c>
      <c r="U192" s="50">
        <f t="shared" si="54"/>
        <v>64.157706093189958</v>
      </c>
      <c r="V192" s="50">
        <f t="shared" si="55"/>
        <v>64.912280701754383</v>
      </c>
      <c r="W192" s="50">
        <f t="shared" si="56"/>
        <v>67.637540453074436</v>
      </c>
      <c r="X192" s="50">
        <f t="shared" si="57"/>
        <v>67.45017884517118</v>
      </c>
      <c r="Y192" s="50">
        <f t="shared" si="58"/>
        <v>68.204753453735606</v>
      </c>
      <c r="Z192" s="50">
        <f t="shared" si="59"/>
        <v>70.930013205055658</v>
      </c>
      <c r="AA192" s="50">
        <f t="shared" si="60"/>
        <v>-3.2924727519812222</v>
      </c>
      <c r="AB192" s="50">
        <f t="shared" si="61"/>
        <v>-3.2924727519812222</v>
      </c>
      <c r="AC192" s="50">
        <f t="shared" si="62"/>
        <v>-3.2924727519812222</v>
      </c>
      <c r="AF192">
        <v>2.65</v>
      </c>
      <c r="AG192">
        <v>1.51</v>
      </c>
      <c r="AH192" s="75" t="s">
        <v>481</v>
      </c>
      <c r="AJ192" t="s">
        <v>435</v>
      </c>
    </row>
    <row r="193" spans="1:36" ht="15" x14ac:dyDescent="0.25">
      <c r="A193">
        <v>1.89</v>
      </c>
      <c r="B193">
        <v>3.82</v>
      </c>
      <c r="C193">
        <v>4.2699999999999996</v>
      </c>
      <c r="D193" s="43">
        <f t="shared" si="17"/>
        <v>2.5072671283297154E-2</v>
      </c>
      <c r="E193" s="44">
        <f>IF(OR($A193="",$B193="",$C193=""),"",A193*'MPTO_working_3-way'!$I192)</f>
        <v>1.9373873487254316</v>
      </c>
      <c r="F193" s="45">
        <f>IF(OR($A193="",$B193="",$C193=""),"",B193*'MPTO_working_3-way'!$I192)</f>
        <v>3.9157776043021948</v>
      </c>
      <c r="G193" s="46">
        <f>IF(OR($A193="",$B193="",$C193=""),"",C193*'MPTO_working_3-way'!$I192)</f>
        <v>4.3770603063796782</v>
      </c>
      <c r="H193" s="44">
        <f>IF(OR($A193="",$B193="",$C193=""),"",'MPTO_working_3-way'!E192)</f>
        <v>1.9203331657989084</v>
      </c>
      <c r="I193" s="45">
        <f>IF(OR($A193="",$B193="",$C193=""),"",'MPTO_working_3-way'!F192)</f>
        <v>3.9459787986541146</v>
      </c>
      <c r="J193" s="46">
        <f>IF(OR($A193="",$B193="",$C193=""),"",'MPTO_working_3-way'!G192)</f>
        <v>4.4280217898248466</v>
      </c>
      <c r="K193" s="44">
        <f>IF(OR($A193="",$B193="",$C193=""),"",'OddsRatio_working_3-way'!H192)</f>
        <v>1.9268382779929381</v>
      </c>
      <c r="L193" s="45">
        <f>IF(OR($A193="",$B193="",$C193=""),"",'OddsRatio_working_3-way'!I192)</f>
        <v>3.9367235325169512</v>
      </c>
      <c r="M193" s="46">
        <f>IF(OR($A193="",$B193="",$C193=""),"",'OddsRatio_working_3-way'!J192)</f>
        <v>4.4053496281313578</v>
      </c>
      <c r="N193" s="47">
        <f t="shared" si="63"/>
        <v>51.615904308339786</v>
      </c>
      <c r="O193" s="48">
        <f t="shared" si="64"/>
        <v>25.537711817477017</v>
      </c>
      <c r="P193" s="48">
        <f t="shared" si="65"/>
        <v>22.846383874183189</v>
      </c>
      <c r="Q193" t="s">
        <v>178</v>
      </c>
      <c r="R193" t="s">
        <v>176</v>
      </c>
      <c r="S193" s="38">
        <v>44199</v>
      </c>
      <c r="T193" s="50">
        <v>100</v>
      </c>
      <c r="U193" s="50">
        <f t="shared" si="54"/>
        <v>47.089947089947096</v>
      </c>
      <c r="V193" s="50">
        <f t="shared" si="55"/>
        <v>73.821989528795811</v>
      </c>
      <c r="W193" s="50">
        <f t="shared" si="56"/>
        <v>76.580796252927385</v>
      </c>
      <c r="X193" s="50">
        <f t="shared" si="57"/>
        <v>49.59721421827679</v>
      </c>
      <c r="Y193" s="50">
        <f t="shared" si="58"/>
        <v>76.329256657125526</v>
      </c>
      <c r="Z193" s="50">
        <f t="shared" si="59"/>
        <v>79.088063381257115</v>
      </c>
      <c r="AA193" s="50">
        <f t="shared" si="60"/>
        <v>-2.5072671283296941</v>
      </c>
      <c r="AB193" s="50">
        <f t="shared" si="61"/>
        <v>-2.5072671283297154</v>
      </c>
      <c r="AC193" s="50">
        <f t="shared" si="62"/>
        <v>-2.5072671283297296</v>
      </c>
      <c r="AF193">
        <v>1.86</v>
      </c>
      <c r="AG193">
        <v>2.0499999999999998</v>
      </c>
      <c r="AH193" s="76" t="s">
        <v>482</v>
      </c>
      <c r="AJ193" t="s">
        <v>436</v>
      </c>
    </row>
    <row r="194" spans="1:36" ht="15" x14ac:dyDescent="0.25">
      <c r="A194">
        <v>2.37</v>
      </c>
      <c r="B194">
        <v>2.98</v>
      </c>
      <c r="C194">
        <v>3.64</v>
      </c>
      <c r="D194" s="43">
        <f t="shared" si="17"/>
        <v>3.2236672793974464E-2</v>
      </c>
      <c r="E194" s="44">
        <f>IF(OR($A194="",$B194="",$C194=""),"",A194*'MPTO_working_3-way'!$I193)</f>
        <v>2.4464009145217194</v>
      </c>
      <c r="F194" s="45">
        <f>IF(OR($A194="",$B194="",$C194=""),"",B194*'MPTO_working_3-way'!$I193)</f>
        <v>3.0760652849260439</v>
      </c>
      <c r="G194" s="46">
        <f>IF(OR($A194="",$B194="",$C194=""),"",C194*'MPTO_working_3-way'!$I193)</f>
        <v>3.7573414889700674</v>
      </c>
      <c r="H194" s="44">
        <f>IF(OR($A194="",$B194="",$C194=""),"",'MPTO_working_3-way'!E193)</f>
        <v>2.4319339937257003</v>
      </c>
      <c r="I194" s="45">
        <f>IF(OR($A194="",$B194="",$C194=""),"",'MPTO_working_3-way'!F193)</f>
        <v>3.0785816063954865</v>
      </c>
      <c r="J194" s="46">
        <f>IF(OR($A194="",$B194="",$C194=""),"",'MPTO_working_3-way'!G193)</f>
        <v>3.7881698294184836</v>
      </c>
      <c r="K194" s="44">
        <f>IF(OR($A194="",$B194="",$C194=""),"",'OddsRatio_working_3-way'!H193)</f>
        <v>2.438456779951732</v>
      </c>
      <c r="L194" s="45">
        <f>IF(OR($A194="",$B194="",$C194=""),"",'OddsRatio_working_3-way'!I193)</f>
        <v>3.0789375359886337</v>
      </c>
      <c r="M194" s="46">
        <f>IF(OR($A194="",$B194="",$C194=""),"",'OddsRatio_working_3-way'!J193)</f>
        <v>3.7719167146515122</v>
      </c>
      <c r="N194" s="47">
        <f t="shared" si="63"/>
        <v>40.876374516705241</v>
      </c>
      <c r="O194" s="48">
        <f t="shared" si="64"/>
        <v>32.509062954560875</v>
      </c>
      <c r="P194" s="48">
        <f t="shared" si="65"/>
        <v>26.614562528733902</v>
      </c>
      <c r="Q194" t="s">
        <v>58</v>
      </c>
      <c r="R194" t="s">
        <v>116</v>
      </c>
      <c r="S194" s="38">
        <v>44199</v>
      </c>
      <c r="T194" s="50">
        <v>100</v>
      </c>
      <c r="U194" s="50">
        <f t="shared" si="54"/>
        <v>57.805907172995774</v>
      </c>
      <c r="V194" s="50">
        <f t="shared" si="55"/>
        <v>66.442953020134226</v>
      </c>
      <c r="W194" s="50">
        <f t="shared" si="56"/>
        <v>72.527472527472526</v>
      </c>
      <c r="X194" s="50">
        <f t="shared" si="57"/>
        <v>61.029574452393241</v>
      </c>
      <c r="Y194" s="50">
        <f t="shared" si="58"/>
        <v>69.666620299531672</v>
      </c>
      <c r="Z194" s="50">
        <f t="shared" si="59"/>
        <v>75.751139806869986</v>
      </c>
      <c r="AA194" s="50">
        <f t="shared" si="60"/>
        <v>-3.2236672793974677</v>
      </c>
      <c r="AB194" s="50">
        <f t="shared" si="61"/>
        <v>-3.2236672793974464</v>
      </c>
      <c r="AC194" s="50">
        <f t="shared" si="62"/>
        <v>-3.2236672793974606</v>
      </c>
      <c r="AF194">
        <v>2.86</v>
      </c>
      <c r="AG194">
        <v>1.45</v>
      </c>
      <c r="AH194" s="75" t="s">
        <v>479</v>
      </c>
      <c r="AJ194" t="s">
        <v>437</v>
      </c>
    </row>
    <row r="195" spans="1:36" ht="15" x14ac:dyDescent="0.25">
      <c r="A195">
        <v>3.12</v>
      </c>
      <c r="B195">
        <v>3.72</v>
      </c>
      <c r="C195">
        <v>2.25</v>
      </c>
      <c r="D195" s="43">
        <f t="shared" si="17"/>
        <v>3.3774469258340156E-2</v>
      </c>
      <c r="E195" s="44">
        <f>IF(OR($A195="",$B195="",$C195=""),"",A195*'MPTO_working_3-way'!$I194)</f>
        <v>3.2253763440860213</v>
      </c>
      <c r="F195" s="45">
        <f>IF(OR($A195="",$B195="",$C195=""),"",B195*'MPTO_working_3-way'!$I194)</f>
        <v>3.8456410256410254</v>
      </c>
      <c r="G195" s="46">
        <f>IF(OR($A195="",$B195="",$C195=""),"",C195*'MPTO_working_3-way'!$I194)</f>
        <v>2.3259925558312653</v>
      </c>
      <c r="H195" s="44">
        <f>IF(OR($A195="",$B195="",$C195=""),"",'MPTO_working_3-way'!E194)</f>
        <v>3.2335809806835063</v>
      </c>
      <c r="I195" s="45">
        <f>IF(OR($A195="",$B195="",$C195=""),"",'MPTO_working_3-way'!F194)</f>
        <v>3.882604817127564</v>
      </c>
      <c r="J195" s="46">
        <f>IF(OR($A195="",$B195="",$C195=""),"",'MPTO_working_3-way'!G194)</f>
        <v>2.3084756550334147</v>
      </c>
      <c r="K195" s="44">
        <f>IF(OR($A195="",$B195="",$C195=""),"",'OddsRatio_working_3-way'!H194)</f>
        <v>3.2319904924252367</v>
      </c>
      <c r="L195" s="45">
        <f>IF(OR($A195="",$B195="",$C195=""),"",'OddsRatio_working_3-way'!I194)</f>
        <v>3.863685914809738</v>
      </c>
      <c r="M195" s="46">
        <f>IF(OR($A195="",$B195="",$C195=""),"",'OddsRatio_working_3-way'!J194)</f>
        <v>2.3160321299677102</v>
      </c>
      <c r="N195" s="47">
        <f t="shared" si="63"/>
        <v>31.004133884517938</v>
      </c>
      <c r="O195" s="48">
        <f t="shared" si="64"/>
        <v>26.003467128950529</v>
      </c>
      <c r="P195" s="48">
        <f t="shared" si="65"/>
        <v>42.992398986531541</v>
      </c>
      <c r="Q195" t="s">
        <v>259</v>
      </c>
      <c r="R195" t="s">
        <v>253</v>
      </c>
      <c r="S195" t="s">
        <v>475</v>
      </c>
      <c r="T195" s="50">
        <v>100</v>
      </c>
      <c r="U195" s="50">
        <f t="shared" si="54"/>
        <v>67.948717948717942</v>
      </c>
      <c r="V195" s="50">
        <f t="shared" si="55"/>
        <v>73.118279569892465</v>
      </c>
      <c r="W195" s="50">
        <f t="shared" si="56"/>
        <v>55.55555555555555</v>
      </c>
      <c r="X195" s="50">
        <f t="shared" si="57"/>
        <v>71.326164874551964</v>
      </c>
      <c r="Y195" s="50">
        <f t="shared" si="58"/>
        <v>76.495726495726487</v>
      </c>
      <c r="Z195" s="50">
        <f t="shared" si="59"/>
        <v>58.933002481389572</v>
      </c>
      <c r="AA195" s="50">
        <f t="shared" si="60"/>
        <v>-3.3774469258340218</v>
      </c>
      <c r="AB195" s="50">
        <f t="shared" si="61"/>
        <v>-3.3774469258340218</v>
      </c>
      <c r="AC195" s="50">
        <f t="shared" si="62"/>
        <v>-3.3774469258340218</v>
      </c>
      <c r="AF195">
        <v>1.74</v>
      </c>
      <c r="AG195">
        <v>2.17</v>
      </c>
      <c r="AH195" s="75" t="s">
        <v>480</v>
      </c>
      <c r="AJ195" t="s">
        <v>438</v>
      </c>
    </row>
    <row r="196" spans="1:36" ht="15" x14ac:dyDescent="0.25">
      <c r="A196">
        <v>4.53</v>
      </c>
      <c r="B196">
        <v>3.86</v>
      </c>
      <c r="C196">
        <v>1.83</v>
      </c>
      <c r="D196" s="43">
        <f t="shared" si="17"/>
        <v>2.6265996821027038E-2</v>
      </c>
      <c r="E196" s="44">
        <f>IF(OR($A196="",$B196="",$C196=""),"",A196*'MPTO_working_3-way'!$I195)</f>
        <v>4.6489849655992526</v>
      </c>
      <c r="F196" s="45">
        <f>IF(OR($A196="",$B196="",$C196=""),"",B196*'MPTO_working_3-way'!$I195)</f>
        <v>3.9613867477291644</v>
      </c>
      <c r="G196" s="46">
        <f>IF(OR($A196="",$B196="",$C196=""),"",C196*'MPTO_working_3-way'!$I195)</f>
        <v>1.8780667741824795</v>
      </c>
      <c r="H196" s="44">
        <f>IF(OR($A196="",$B196="",$C196=""),"",'MPTO_working_3-way'!E195)</f>
        <v>4.7170874978883006</v>
      </c>
      <c r="I196" s="45">
        <f>IF(OR($A196="",$B196="",$C196=""),"",'MPTO_working_3-way'!F195)</f>
        <v>3.9950138194283014</v>
      </c>
      <c r="J196" s="46">
        <f>IF(OR($A196="",$B196="",$C196=""),"",'MPTO_working_3-way'!G195)</f>
        <v>1.8597981661592555</v>
      </c>
      <c r="K196" s="44">
        <f>IF(OR($A196="",$B196="",$C196=""),"",'OddsRatio_working_3-way'!H195)</f>
        <v>4.6857901561600253</v>
      </c>
      <c r="L196" s="45">
        <f>IF(OR($A196="",$B196="",$C196=""),"",'OddsRatio_working_3-way'!I195)</f>
        <v>3.98622091972172</v>
      </c>
      <c r="M196" s="46">
        <f>IF(OR($A196="",$B196="",$C196=""),"",'OddsRatio_working_3-way'!J195)</f>
        <v>1.866630546632527</v>
      </c>
      <c r="N196" s="47">
        <f t="shared" si="63"/>
        <v>21.510071712419496</v>
      </c>
      <c r="O196" s="48">
        <f t="shared" si="64"/>
        <v>25.243685196181424</v>
      </c>
      <c r="P196" s="48">
        <f t="shared" si="65"/>
        <v>53.24624309139908</v>
      </c>
      <c r="Q196" t="s">
        <v>267</v>
      </c>
      <c r="R196" t="s">
        <v>263</v>
      </c>
      <c r="S196" t="s">
        <v>475</v>
      </c>
      <c r="T196" s="50">
        <v>100</v>
      </c>
      <c r="U196" s="50">
        <f t="shared" si="54"/>
        <v>77.924944812362028</v>
      </c>
      <c r="V196" s="50">
        <f t="shared" si="55"/>
        <v>74.093264248704671</v>
      </c>
      <c r="W196" s="50">
        <f t="shared" si="56"/>
        <v>45.355191256830594</v>
      </c>
      <c r="X196" s="50">
        <f t="shared" si="57"/>
        <v>80.551544494464736</v>
      </c>
      <c r="Y196" s="50">
        <f t="shared" si="58"/>
        <v>76.719863930807364</v>
      </c>
      <c r="Z196" s="50">
        <f t="shared" si="59"/>
        <v>47.981790938933308</v>
      </c>
      <c r="AA196" s="50">
        <f t="shared" si="60"/>
        <v>-2.6265996821027073</v>
      </c>
      <c r="AB196" s="50">
        <f t="shared" si="61"/>
        <v>-2.6265996821026931</v>
      </c>
      <c r="AC196" s="50">
        <f t="shared" si="62"/>
        <v>-2.6265996821027144</v>
      </c>
      <c r="AF196">
        <v>1.99</v>
      </c>
      <c r="AG196">
        <v>1.92</v>
      </c>
      <c r="AH196" s="75" t="s">
        <v>483</v>
      </c>
      <c r="AJ196" t="s">
        <v>230</v>
      </c>
    </row>
    <row r="197" spans="1:36" ht="15" x14ac:dyDescent="0.25">
      <c r="A197">
        <v>2.67</v>
      </c>
      <c r="B197">
        <v>3.4</v>
      </c>
      <c r="C197">
        <v>2.79</v>
      </c>
      <c r="D197" s="43">
        <f t="shared" si="17"/>
        <v>2.7072421332916541E-2</v>
      </c>
      <c r="E197" s="44">
        <f>IF(OR($A197="",$B197="",$C197=""),"",A197*'MPTO_working_3-way'!$I196)</f>
        <v>2.7422833649588871</v>
      </c>
      <c r="F197" s="45">
        <f>IF(OR($A197="",$B197="",$C197=""),"",B197*'MPTO_working_3-way'!$I196)</f>
        <v>3.4920462325319162</v>
      </c>
      <c r="G197" s="46">
        <f>IF(OR($A197="",$B197="",$C197=""),"",C197*'MPTO_working_3-way'!$I196)</f>
        <v>2.8655320555188371</v>
      </c>
      <c r="H197" s="44">
        <f>IF(OR($A197="",$B197="",$C197=""),"",'MPTO_working_3-way'!E196)</f>
        <v>2.7359205136625246</v>
      </c>
      <c r="I197" s="45">
        <f>IF(OR($A197="",$B197="",$C197=""),"",'MPTO_working_3-way'!F196)</f>
        <v>3.5076211025462767</v>
      </c>
      <c r="J197" s="46">
        <f>IF(OR($A197="",$B197="",$C197=""),"",'MPTO_working_3-way'!G196)</f>
        <v>2.8620590681444256</v>
      </c>
      <c r="K197" s="44">
        <f>IF(OR($A197="",$B197="",$C197=""),"",'OddsRatio_working_3-way'!H196)</f>
        <v>2.7391222271848625</v>
      </c>
      <c r="L197" s="45">
        <f>IF(OR($A197="",$B197="",$C197=""),"",'OddsRatio_working_3-way'!I196)</f>
        <v>3.4993373324812396</v>
      </c>
      <c r="M197" s="46">
        <f>IF(OR($A197="",$B197="",$C197=""),"",'OddsRatio_working_3-way'!J196)</f>
        <v>2.8640890938089245</v>
      </c>
      <c r="N197" s="47">
        <f t="shared" si="63"/>
        <v>36.465961642698154</v>
      </c>
      <c r="O197" s="48">
        <f t="shared" si="64"/>
        <v>28.636505172354138</v>
      </c>
      <c r="P197" s="48">
        <f t="shared" si="65"/>
        <v>34.897533184947697</v>
      </c>
      <c r="Q197" t="s">
        <v>276</v>
      </c>
      <c r="R197" t="s">
        <v>226</v>
      </c>
      <c r="S197" t="s">
        <v>475</v>
      </c>
      <c r="T197" s="50">
        <v>100</v>
      </c>
      <c r="U197" s="50">
        <f t="shared" si="54"/>
        <v>62.546816479400754</v>
      </c>
      <c r="V197" s="50">
        <f t="shared" si="55"/>
        <v>70.588235294117652</v>
      </c>
      <c r="W197" s="50">
        <f t="shared" si="56"/>
        <v>64.157706093189958</v>
      </c>
      <c r="X197" s="50">
        <f t="shared" si="57"/>
        <v>65.25405861269239</v>
      </c>
      <c r="Y197" s="50">
        <f t="shared" si="58"/>
        <v>73.295477427409296</v>
      </c>
      <c r="Z197" s="50">
        <f t="shared" si="59"/>
        <v>66.864948226481616</v>
      </c>
      <c r="AA197" s="50">
        <f t="shared" si="60"/>
        <v>-2.7072421332916363</v>
      </c>
      <c r="AB197" s="50">
        <f t="shared" si="61"/>
        <v>-2.7072421332916434</v>
      </c>
      <c r="AC197" s="50">
        <f t="shared" si="62"/>
        <v>-2.7072421332916576</v>
      </c>
      <c r="AF197">
        <v>1.65</v>
      </c>
      <c r="AG197">
        <v>2.35</v>
      </c>
      <c r="AH197" s="75" t="s">
        <v>484</v>
      </c>
      <c r="AJ197" t="s">
        <v>231</v>
      </c>
    </row>
    <row r="198" spans="1:36" s="50" customFormat="1" ht="15" x14ac:dyDescent="0.25">
      <c r="A198">
        <v>2.8</v>
      </c>
      <c r="B198">
        <v>3.39</v>
      </c>
      <c r="C198">
        <v>2.67</v>
      </c>
      <c r="D198" s="43">
        <f t="shared" si="17"/>
        <v>2.665994308631281E-2</v>
      </c>
      <c r="E198" s="44">
        <f>IF(OR($A198="",$B198="",$C198=""),"",A198*'MPTO_working_3-way'!$I197)</f>
        <v>2.8746478406416758</v>
      </c>
      <c r="F198" s="45">
        <f>IF(OR($A198="",$B198="",$C198=""),"",B198*'MPTO_working_3-way'!$I197)</f>
        <v>3.4803772070626007</v>
      </c>
      <c r="G198" s="46">
        <f>IF(OR($A198="",$B198="",$C198=""),"",C198*'MPTO_working_3-way'!$I197)</f>
        <v>2.741182048040455</v>
      </c>
      <c r="H198" s="44">
        <f>IF(OR($A198="",$B198="",$C198=""),"",'MPTO_working_3-way'!E197)</f>
        <v>2.8714491597628844</v>
      </c>
      <c r="I198" s="45">
        <f>IF(OR($A198="",$B198="",$C198=""),"",'MPTO_working_3-way'!F197)</f>
        <v>3.4952984368578282</v>
      </c>
      <c r="J198" s="46">
        <f>IF(OR($A198="",$B198="",$C198=""),"",'MPTO_working_3-way'!G197)</f>
        <v>2.7348917315399737</v>
      </c>
      <c r="K198" s="44">
        <f>IF(OR($A198="",$B198="",$C198=""),"",'OddsRatio_working_3-way'!H197)</f>
        <v>2.8733390003230865</v>
      </c>
      <c r="L198" s="45">
        <f>IF(OR($A198="",$B198="",$C198=""),"",'OddsRatio_working_3-way'!I197)</f>
        <v>3.4873778948734304</v>
      </c>
      <c r="M198" s="46">
        <f>IF(OR($A198="",$B198="",$C198=""),"",'OddsRatio_working_3-way'!J197)</f>
        <v>2.7380422947441962</v>
      </c>
      <c r="N198" s="47">
        <f t="shared" si="63"/>
        <v>34.786869746688041</v>
      </c>
      <c r="O198" s="48">
        <f t="shared" si="64"/>
        <v>28.732517784875071</v>
      </c>
      <c r="P198" s="48">
        <f t="shared" si="65"/>
        <v>36.480612468436895</v>
      </c>
      <c r="Q198" t="s">
        <v>275</v>
      </c>
      <c r="R198" t="s">
        <v>272</v>
      </c>
      <c r="S198" t="s">
        <v>475</v>
      </c>
      <c r="T198" s="50">
        <v>100</v>
      </c>
      <c r="U198" s="50">
        <f t="shared" si="54"/>
        <v>64.285714285714292</v>
      </c>
      <c r="V198" s="50">
        <f t="shared" si="55"/>
        <v>70.501474926253692</v>
      </c>
      <c r="W198" s="50">
        <f t="shared" si="56"/>
        <v>62.546816479400754</v>
      </c>
      <c r="X198" s="50">
        <f t="shared" si="57"/>
        <v>66.951708594345561</v>
      </c>
      <c r="Y198" s="50">
        <f t="shared" si="58"/>
        <v>73.167469234884976</v>
      </c>
      <c r="Z198" s="50">
        <f t="shared" si="59"/>
        <v>65.21281078803203</v>
      </c>
      <c r="AA198" s="50">
        <f t="shared" si="60"/>
        <v>-2.6659943086312694</v>
      </c>
      <c r="AB198" s="50">
        <f t="shared" si="61"/>
        <v>-2.6659943086312836</v>
      </c>
      <c r="AC198" s="50">
        <f t="shared" si="62"/>
        <v>-2.6659943086312765</v>
      </c>
      <c r="AD198" s="51"/>
      <c r="AF198">
        <v>1.85</v>
      </c>
      <c r="AG198">
        <v>2.0499999999999998</v>
      </c>
      <c r="AH198" s="75" t="s">
        <v>479</v>
      </c>
      <c r="AI198" s="51"/>
      <c r="AJ198" t="s">
        <v>231</v>
      </c>
    </row>
    <row r="199" spans="1:36" ht="15" x14ac:dyDescent="0.25">
      <c r="A199">
        <v>2.72</v>
      </c>
      <c r="B199">
        <v>3.01</v>
      </c>
      <c r="C199">
        <v>3.05</v>
      </c>
      <c r="D199" s="43">
        <f t="shared" ref="D199:D262" si="66">IF(OR($A199="",$B199="",$C199=""),"",(1/A199)+(1/B199)+(1/C199)-1)</f>
        <v>2.7741824903808165E-2</v>
      </c>
      <c r="E199" s="44">
        <f>IF(OR($A199="",$B199="",$C199=""),"",A199*'MPTO_working_3-way'!$I198)</f>
        <v>2.7954577637383582</v>
      </c>
      <c r="F199" s="45">
        <f>IF(OR($A199="",$B199="",$C199=""),"",B199*'MPTO_working_3-way'!$I198)</f>
        <v>3.0935028929604624</v>
      </c>
      <c r="G199" s="46">
        <f>IF(OR($A199="",$B199="",$C199=""),"",C199*'MPTO_working_3-way'!$I198)</f>
        <v>3.1346125659566146</v>
      </c>
      <c r="H199" s="44">
        <f>IF(OR($A199="",$B199="",$C199=""),"",'MPTO_working_3-way'!E198)</f>
        <v>2.7901802541346412</v>
      </c>
      <c r="I199" s="45">
        <f>IF(OR($A199="",$B199="",$C199=""),"",'MPTO_working_3-way'!F198)</f>
        <v>3.0961799955859117</v>
      </c>
      <c r="J199" s="46">
        <f>IF(OR($A199="",$B199="",$C199=""),"",'MPTO_working_3-way'!G198)</f>
        <v>3.1385193930501907</v>
      </c>
      <c r="K199" s="44">
        <f>IF(OR($A199="",$B199="",$C199=""),"",'OddsRatio_working_3-way'!H198)</f>
        <v>2.7926845688413722</v>
      </c>
      <c r="L199" s="45">
        <f>IF(OR($A199="",$B199="",$C199=""),"",'OddsRatio_working_3-way'!I198)</f>
        <v>3.0949395252157892</v>
      </c>
      <c r="M199" s="46">
        <f>IF(OR($A199="",$B199="",$C199=""),"",'OddsRatio_working_3-way'!J198)</f>
        <v>3.136629864026053</v>
      </c>
      <c r="N199" s="47">
        <f t="shared" si="63"/>
        <v>35.77231654048326</v>
      </c>
      <c r="O199" s="48">
        <f t="shared" si="64"/>
        <v>32.325814282430052</v>
      </c>
      <c r="P199" s="48">
        <f t="shared" si="65"/>
        <v>31.901869177086706</v>
      </c>
      <c r="Q199" t="s">
        <v>79</v>
      </c>
      <c r="R199" t="s">
        <v>278</v>
      </c>
      <c r="S199" t="s">
        <v>475</v>
      </c>
      <c r="T199" s="50">
        <v>100</v>
      </c>
      <c r="U199" s="50">
        <f t="shared" si="54"/>
        <v>63.235294117647051</v>
      </c>
      <c r="V199" s="50">
        <f t="shared" si="55"/>
        <v>66.777408637873762</v>
      </c>
      <c r="W199" s="50">
        <f t="shared" si="56"/>
        <v>67.21311475409837</v>
      </c>
      <c r="X199" s="50">
        <f t="shared" si="57"/>
        <v>66.009476608027896</v>
      </c>
      <c r="Y199" s="50">
        <f t="shared" si="58"/>
        <v>69.551591128254572</v>
      </c>
      <c r="Z199" s="50">
        <f t="shared" si="59"/>
        <v>69.98729724447918</v>
      </c>
      <c r="AA199" s="50">
        <f t="shared" si="60"/>
        <v>-2.774182490380845</v>
      </c>
      <c r="AB199" s="50">
        <f t="shared" si="61"/>
        <v>-2.7741824903808094</v>
      </c>
      <c r="AC199" s="50">
        <f t="shared" si="62"/>
        <v>-2.7741824903808094</v>
      </c>
      <c r="AF199">
        <v>2.8</v>
      </c>
      <c r="AG199">
        <v>1.48</v>
      </c>
      <c r="AH199" s="76" t="s">
        <v>482</v>
      </c>
      <c r="AJ199" t="s">
        <v>433</v>
      </c>
    </row>
    <row r="200" spans="1:36" ht="15" x14ac:dyDescent="0.25">
      <c r="A200">
        <v>1.85</v>
      </c>
      <c r="B200">
        <v>3.54</v>
      </c>
      <c r="C200">
        <v>4.97</v>
      </c>
      <c r="D200" s="43">
        <f t="shared" si="66"/>
        <v>2.4233659707519672E-2</v>
      </c>
      <c r="E200" s="44">
        <f>IF(OR($A200="",$B200="",$C200=""),"",A200*'MPTO_working_3-way'!$I199)</f>
        <v>1.8948322704589116</v>
      </c>
      <c r="F200" s="45">
        <f>IF(OR($A200="",$B200="",$C200=""),"",B200*'MPTO_working_3-way'!$I199)</f>
        <v>3.6257871553646197</v>
      </c>
      <c r="G200" s="46">
        <f>IF(OR($A200="",$B200="",$C200=""),"",C200*'MPTO_working_3-way'!$I199)</f>
        <v>5.0904412887463728</v>
      </c>
      <c r="H200" s="44">
        <f>IF(OR($A200="",$B200="",$C200=""),"",'MPTO_working_3-way'!E199)</f>
        <v>1.8780659874293721</v>
      </c>
      <c r="I200" s="45">
        <f>IF(OR($A200="",$B200="",$C200=""),"",'MPTO_working_3-way'!F199)</f>
        <v>3.6442087679181685</v>
      </c>
      <c r="J200" s="46">
        <f>IF(OR($A200="",$B200="",$C200=""),"",'MPTO_working_3-way'!G199)</f>
        <v>5.1778767148348477</v>
      </c>
      <c r="K200" s="44">
        <f>IF(OR($A200="",$B200="",$C200=""),"",'OddsRatio_working_3-way'!H199)</f>
        <v>1.8845370189149964</v>
      </c>
      <c r="L200" s="45">
        <f>IF(OR($A200="",$B200="",$C200=""),"",'OddsRatio_working_3-way'!I199)</f>
        <v>3.6432047388754012</v>
      </c>
      <c r="M200" s="46">
        <f>IF(OR($A200="",$B200="",$C200=""),"",'OddsRatio_working_3-way'!J199)</f>
        <v>5.131308194226512</v>
      </c>
      <c r="N200" s="47">
        <f t="shared" si="63"/>
        <v>52.775119760748481</v>
      </c>
      <c r="O200" s="48">
        <f t="shared" si="64"/>
        <v>27.580217954063468</v>
      </c>
      <c r="P200" s="48">
        <f t="shared" si="65"/>
        <v>19.644662285188065</v>
      </c>
      <c r="Q200" t="s">
        <v>322</v>
      </c>
      <c r="R200" t="s">
        <v>395</v>
      </c>
      <c r="S200" t="s">
        <v>475</v>
      </c>
      <c r="T200" s="50">
        <v>100</v>
      </c>
      <c r="U200" s="50">
        <f t="shared" si="54"/>
        <v>45.945945945945937</v>
      </c>
      <c r="V200" s="50">
        <f t="shared" si="55"/>
        <v>71.751412429378533</v>
      </c>
      <c r="W200" s="50">
        <f t="shared" si="56"/>
        <v>79.879275653923543</v>
      </c>
      <c r="X200" s="50">
        <f t="shared" si="57"/>
        <v>48.369311916697932</v>
      </c>
      <c r="Y200" s="50">
        <f t="shared" si="58"/>
        <v>74.174778400130506</v>
      </c>
      <c r="Z200" s="50">
        <f t="shared" si="59"/>
        <v>82.302641624675516</v>
      </c>
      <c r="AA200" s="50">
        <f t="shared" si="60"/>
        <v>-2.4233659707519948</v>
      </c>
      <c r="AB200" s="50">
        <f t="shared" si="61"/>
        <v>-2.4233659707519735</v>
      </c>
      <c r="AC200" s="50">
        <f t="shared" si="62"/>
        <v>-2.4233659707519735</v>
      </c>
      <c r="AF200">
        <v>2.21</v>
      </c>
      <c r="AG200">
        <v>1.74</v>
      </c>
      <c r="AH200" s="75" t="s">
        <v>480</v>
      </c>
      <c r="AJ200" t="s">
        <v>440</v>
      </c>
    </row>
    <row r="201" spans="1:36" ht="15" x14ac:dyDescent="0.25">
      <c r="A201">
        <v>3.08</v>
      </c>
      <c r="B201">
        <v>3</v>
      </c>
      <c r="C201">
        <v>2.71</v>
      </c>
      <c r="D201" s="43">
        <f t="shared" si="66"/>
        <v>2.7012348045558188E-2</v>
      </c>
      <c r="E201" s="44">
        <f>IF(OR($A201="",$B201="",$C201=""),"",A201*'MPTO_working_3-way'!$I200)</f>
        <v>3.1631980319803192</v>
      </c>
      <c r="F201" s="45">
        <f>IF(OR($A201="",$B201="",$C201=""),"",B201*'MPTO_working_3-way'!$I200)</f>
        <v>3.0810370441366746</v>
      </c>
      <c r="G201" s="46">
        <f>IF(OR($A201="",$B201="",$C201=""),"",C201*'MPTO_working_3-way'!$I200)</f>
        <v>2.7832034632034626</v>
      </c>
      <c r="H201" s="44">
        <f>IF(OR($A201="",$B201="",$C201=""),"",'MPTO_working_3-way'!E200)</f>
        <v>3.1678530463531471</v>
      </c>
      <c r="I201" s="45">
        <f>IF(OR($A201="",$B201="",$C201=""),"",'MPTO_working_3-way'!F200)</f>
        <v>3.083286816614677</v>
      </c>
      <c r="J201" s="46">
        <f>IF(OR($A201="",$B201="",$C201=""),"",'MPTO_working_3-way'!G200)</f>
        <v>2.7777810646511552</v>
      </c>
      <c r="K201" s="44">
        <f>IF(OR($A201="",$B201="",$C201=""),"",'OddsRatio_working_3-way'!H200)</f>
        <v>3.1655742555101027</v>
      </c>
      <c r="L201" s="45">
        <f>IF(OR($A201="",$B201="",$C201=""),"",'OddsRatio_working_3-way'!I200)</f>
        <v>3.0822829379904833</v>
      </c>
      <c r="M201" s="46">
        <f>IF(OR($A201="",$B201="",$C201=""),"",'OddsRatio_working_3-way'!J200)</f>
        <v>2.7803519119818634</v>
      </c>
      <c r="N201" s="47">
        <f t="shared" si="63"/>
        <v>31.613575561500657</v>
      </c>
      <c r="O201" s="48">
        <f t="shared" si="64"/>
        <v>32.456604243140674</v>
      </c>
      <c r="P201" s="48">
        <f t="shared" si="65"/>
        <v>35.929820195358687</v>
      </c>
      <c r="Q201" t="s">
        <v>355</v>
      </c>
      <c r="R201" t="s">
        <v>235</v>
      </c>
      <c r="S201" t="s">
        <v>475</v>
      </c>
      <c r="T201" s="50">
        <v>100</v>
      </c>
      <c r="U201" s="50">
        <f t="shared" si="54"/>
        <v>67.532467532467535</v>
      </c>
      <c r="V201" s="50">
        <f t="shared" si="55"/>
        <v>66.666666666666657</v>
      </c>
      <c r="W201" s="50">
        <f t="shared" si="56"/>
        <v>63.099630996309962</v>
      </c>
      <c r="X201" s="50">
        <f t="shared" si="57"/>
        <v>70.233702337023374</v>
      </c>
      <c r="Y201" s="50">
        <f t="shared" si="58"/>
        <v>69.36790147122251</v>
      </c>
      <c r="Z201" s="50">
        <f t="shared" si="59"/>
        <v>65.800865800865793</v>
      </c>
      <c r="AA201" s="50">
        <f t="shared" si="60"/>
        <v>-2.7012348045558383</v>
      </c>
      <c r="AB201" s="50">
        <f t="shared" si="61"/>
        <v>-2.7012348045558525</v>
      </c>
      <c r="AC201" s="50">
        <f t="shared" si="62"/>
        <v>-2.7012348045558312</v>
      </c>
      <c r="AF201">
        <v>2.34</v>
      </c>
      <c r="AG201">
        <v>1.65</v>
      </c>
      <c r="AH201" s="75" t="s">
        <v>485</v>
      </c>
      <c r="AJ201" t="s">
        <v>434</v>
      </c>
    </row>
    <row r="202" spans="1:36" ht="15" x14ac:dyDescent="0.25">
      <c r="A202">
        <v>2.2599999999999998</v>
      </c>
      <c r="B202">
        <v>3.26</v>
      </c>
      <c r="C202">
        <v>3.58</v>
      </c>
      <c r="D202" s="43">
        <f t="shared" si="66"/>
        <v>2.8555951302410953E-2</v>
      </c>
      <c r="E202" s="44">
        <f>IF(OR($A202="",$B202="",$C202=""),"",A202*'MPTO_working_3-way'!$I201)</f>
        <v>2.3245364499434484</v>
      </c>
      <c r="F202" s="45">
        <f>IF(OR($A202="",$B202="",$C202=""),"",B202*'MPTO_working_3-way'!$I201)</f>
        <v>3.3530924012458594</v>
      </c>
      <c r="G202" s="46">
        <f>IF(OR($A202="",$B202="",$C202=""),"",C202*'MPTO_working_3-way'!$I201)</f>
        <v>3.6822303056626313</v>
      </c>
      <c r="H202" s="44">
        <f>IF(OR($A202="",$B202="",$C202=""),"",'MPTO_working_3-way'!E201)</f>
        <v>2.3096863184928265</v>
      </c>
      <c r="I202" s="45">
        <f>IF(OR($A202="",$B202="",$C202=""),"",'MPTO_working_3-way'!F201)</f>
        <v>3.3644000257151516</v>
      </c>
      <c r="J202" s="46">
        <f>IF(OR($A202="",$B202="",$C202=""),"",'MPTO_working_3-way'!G201)</f>
        <v>3.7062986823926702</v>
      </c>
      <c r="K202" s="44">
        <f>IF(OR($A202="",$B202="",$C202=""),"",'OddsRatio_working_3-way'!H201)</f>
        <v>2.3160384157881468</v>
      </c>
      <c r="L202" s="45">
        <f>IF(OR($A202="",$B202="",$C202=""),"",'OddsRatio_working_3-way'!I201)</f>
        <v>3.3605133489533419</v>
      </c>
      <c r="M202" s="46">
        <f>IF(OR($A202="",$B202="",$C202=""),"",'OddsRatio_working_3-way'!J201)</f>
        <v>3.6947453275662059</v>
      </c>
      <c r="N202" s="47">
        <f t="shared" si="63"/>
        <v>43.019329725904193</v>
      </c>
      <c r="O202" s="48">
        <f t="shared" si="64"/>
        <v>29.823216313050143</v>
      </c>
      <c r="P202" s="48">
        <f t="shared" si="65"/>
        <v>27.157453961045658</v>
      </c>
      <c r="Q202" t="s">
        <v>349</v>
      </c>
      <c r="R202" t="s">
        <v>250</v>
      </c>
      <c r="S202" t="s">
        <v>475</v>
      </c>
      <c r="T202" s="50">
        <v>100</v>
      </c>
      <c r="U202" s="50">
        <f t="shared" si="54"/>
        <v>55.752212389380524</v>
      </c>
      <c r="V202" s="50">
        <f t="shared" si="55"/>
        <v>69.325153374233125</v>
      </c>
      <c r="W202" s="50">
        <f t="shared" si="56"/>
        <v>72.067039106145245</v>
      </c>
      <c r="X202" s="50">
        <f t="shared" si="57"/>
        <v>58.607807519621623</v>
      </c>
      <c r="Y202" s="50">
        <f t="shared" si="58"/>
        <v>72.180748504474224</v>
      </c>
      <c r="Z202" s="50">
        <f t="shared" si="59"/>
        <v>74.922634236386344</v>
      </c>
      <c r="AA202" s="50">
        <f t="shared" si="60"/>
        <v>-2.8555951302410989</v>
      </c>
      <c r="AB202" s="50">
        <f t="shared" si="61"/>
        <v>-2.8555951302410989</v>
      </c>
      <c r="AC202" s="50">
        <f t="shared" si="62"/>
        <v>-2.8555951302410989</v>
      </c>
      <c r="AF202">
        <v>1.98</v>
      </c>
      <c r="AG202">
        <v>1.91</v>
      </c>
      <c r="AH202" s="76" t="s">
        <v>482</v>
      </c>
      <c r="AJ202" t="s">
        <v>434</v>
      </c>
    </row>
    <row r="203" spans="1:36" ht="15" x14ac:dyDescent="0.25">
      <c r="A203">
        <v>2.57</v>
      </c>
      <c r="B203">
        <v>3.5</v>
      </c>
      <c r="C203">
        <v>2.83</v>
      </c>
      <c r="D203" s="43">
        <f t="shared" si="66"/>
        <v>2.817623453940854E-2</v>
      </c>
      <c r="E203" s="44">
        <f>IF(OR($A203="",$B203="",$C203=""),"",A203*'MPTO_working_3-way'!$I202)</f>
        <v>2.6424129227662796</v>
      </c>
      <c r="F203" s="45">
        <f>IF(OR($A203="",$B203="",$C203=""),"",B203*'MPTO_working_3-way'!$I202)</f>
        <v>3.5986168208879299</v>
      </c>
      <c r="G203" s="46">
        <f>IF(OR($A203="",$B203="",$C203=""),"",C203*'MPTO_working_3-way'!$I202)</f>
        <v>2.9097387437465261</v>
      </c>
      <c r="H203" s="44">
        <f>IF(OR($A203="",$B203="",$C203=""),"",'MPTO_working_3-way'!E202)</f>
        <v>2.6335681216646116</v>
      </c>
      <c r="I203" s="45">
        <f>IF(OR($A203="",$B203="",$C203=""),"",'MPTO_working_3-way'!F202)</f>
        <v>3.6189635604123773</v>
      </c>
      <c r="J203" s="46">
        <f>IF(OR($A203="",$B203="",$C203=""),"",'MPTO_working_3-way'!G202)</f>
        <v>2.907274128922348</v>
      </c>
      <c r="K203" s="44">
        <f>IF(OR($A203="",$B203="",$C203=""),"",'OddsRatio_working_3-way'!H202)</f>
        <v>2.6378644611290918</v>
      </c>
      <c r="L203" s="45">
        <f>IF(OR($A203="",$B203="",$C203=""),"",'OddsRatio_working_3-way'!I202)</f>
        <v>3.6080644285495089</v>
      </c>
      <c r="M203" s="46">
        <f>IF(OR($A203="",$B203="",$C203=""),"",'OddsRatio_working_3-way'!J202)</f>
        <v>2.909103161698241</v>
      </c>
      <c r="N203" s="47">
        <f t="shared" si="63"/>
        <v>37.844198814813687</v>
      </c>
      <c r="O203" s="48">
        <f t="shared" si="64"/>
        <v>27.788454558306043</v>
      </c>
      <c r="P203" s="48">
        <f t="shared" si="65"/>
        <v>34.36734662688027</v>
      </c>
      <c r="Q203" t="s">
        <v>359</v>
      </c>
      <c r="R203" t="s">
        <v>421</v>
      </c>
      <c r="S203" t="s">
        <v>475</v>
      </c>
      <c r="T203" s="50">
        <v>100</v>
      </c>
      <c r="U203" s="50">
        <f t="shared" si="54"/>
        <v>61.089494163424128</v>
      </c>
      <c r="V203" s="50">
        <f t="shared" si="55"/>
        <v>71.428571428571431</v>
      </c>
      <c r="W203" s="50">
        <f t="shared" si="56"/>
        <v>64.664310954063609</v>
      </c>
      <c r="X203" s="50">
        <f t="shared" si="57"/>
        <v>63.90711761736496</v>
      </c>
      <c r="Y203" s="50">
        <f t="shared" si="58"/>
        <v>74.24619488251227</v>
      </c>
      <c r="Z203" s="50">
        <f t="shared" si="59"/>
        <v>67.481934408004449</v>
      </c>
      <c r="AA203" s="50">
        <f t="shared" si="60"/>
        <v>-2.8176234539408327</v>
      </c>
      <c r="AB203" s="50">
        <f t="shared" si="61"/>
        <v>-2.8176234539408398</v>
      </c>
      <c r="AC203" s="50">
        <f t="shared" si="62"/>
        <v>-2.8176234539408398</v>
      </c>
      <c r="AF203">
        <v>1.86</v>
      </c>
      <c r="AG203">
        <v>2.0299999999999998</v>
      </c>
      <c r="AH203" s="75" t="s">
        <v>486</v>
      </c>
      <c r="AJ203" t="s">
        <v>448</v>
      </c>
    </row>
    <row r="204" spans="1:36" ht="15" x14ac:dyDescent="0.25">
      <c r="A204">
        <v>2.08</v>
      </c>
      <c r="B204">
        <v>3.4</v>
      </c>
      <c r="C204">
        <v>3.94</v>
      </c>
      <c r="D204" s="43">
        <f t="shared" si="66"/>
        <v>2.8693984427039076E-2</v>
      </c>
      <c r="E204" s="44">
        <f>IF(OR($A204="",$B204="",$C204=""),"",A204*'MPTO_working_3-way'!$I203)</f>
        <v>2.1396834876082416</v>
      </c>
      <c r="F204" s="45">
        <f>IF(OR($A204="",$B204="",$C204=""),"",B204*'MPTO_working_3-way'!$I203)</f>
        <v>3.4975595470519329</v>
      </c>
      <c r="G204" s="46">
        <f>IF(OR($A204="",$B204="",$C204=""),"",C204*'MPTO_working_3-way'!$I203)</f>
        <v>4.0530542986425342</v>
      </c>
      <c r="H204" s="44">
        <f>IF(OR($A204="",$B204="",$C204=""),"",'MPTO_working_3-way'!E203)</f>
        <v>2.1222205071127398</v>
      </c>
      <c r="I204" s="45">
        <f>IF(OR($A204="",$B204="",$C204=""),"",'MPTO_working_3-way'!F203)</f>
        <v>3.5142839845825793</v>
      </c>
      <c r="J204" s="46">
        <f>IF(OR($A204="",$B204="",$C204=""),"",'MPTO_working_3-way'!G203)</f>
        <v>4.094292453939171</v>
      </c>
      <c r="K204" s="44">
        <f>IF(OR($A204="",$B204="",$C204=""),"",'OddsRatio_working_3-way'!H203)</f>
        <v>2.1293369892228373</v>
      </c>
      <c r="L204" s="45">
        <f>IF(OR($A204="",$B204="",$C204=""),"",'OddsRatio_working_3-way'!I203)</f>
        <v>3.5096377538285277</v>
      </c>
      <c r="M204" s="46">
        <f>IF(OR($A204="",$B204="",$C204=""),"",'OddsRatio_working_3-way'!J203)</f>
        <v>4.0743062484399468</v>
      </c>
      <c r="N204" s="47">
        <f t="shared" si="63"/>
        <v>46.735884339501517</v>
      </c>
      <c r="O204" s="48">
        <f t="shared" si="64"/>
        <v>28.591364537106813</v>
      </c>
      <c r="P204" s="48">
        <f t="shared" si="65"/>
        <v>24.672751123391663</v>
      </c>
      <c r="Q204" t="s">
        <v>430</v>
      </c>
      <c r="R204" t="s">
        <v>106</v>
      </c>
      <c r="S204" t="s">
        <v>475</v>
      </c>
      <c r="T204" s="50">
        <v>100</v>
      </c>
      <c r="U204" s="50">
        <f t="shared" si="54"/>
        <v>51.92307692307692</v>
      </c>
      <c r="V204" s="50">
        <f t="shared" si="55"/>
        <v>70.588235294117652</v>
      </c>
      <c r="W204" s="50">
        <f t="shared" si="56"/>
        <v>74.619289340101517</v>
      </c>
      <c r="X204" s="50">
        <f t="shared" si="57"/>
        <v>54.792475365780824</v>
      </c>
      <c r="Y204" s="50">
        <f t="shared" si="58"/>
        <v>73.457633736821549</v>
      </c>
      <c r="Z204" s="50">
        <f t="shared" si="59"/>
        <v>77.488687782805414</v>
      </c>
      <c r="AA204" s="50">
        <f t="shared" si="60"/>
        <v>-2.8693984427039041</v>
      </c>
      <c r="AB204" s="50">
        <f t="shared" si="61"/>
        <v>-2.869398442703897</v>
      </c>
      <c r="AC204" s="50">
        <f t="shared" si="62"/>
        <v>-2.869398442703897</v>
      </c>
      <c r="AF204">
        <v>2.2999999999999998</v>
      </c>
      <c r="AG204">
        <v>1.67</v>
      </c>
      <c r="AH204" s="75" t="s">
        <v>483</v>
      </c>
      <c r="AJ204" t="s">
        <v>435</v>
      </c>
    </row>
    <row r="205" spans="1:36" ht="15" x14ac:dyDescent="0.25">
      <c r="A205">
        <v>4.51</v>
      </c>
      <c r="B205">
        <v>4.0199999999999996</v>
      </c>
      <c r="C205">
        <v>1.77</v>
      </c>
      <c r="D205" s="43">
        <f t="shared" si="66"/>
        <v>3.545746034007502E-2</v>
      </c>
      <c r="E205" s="44">
        <f>IF(OR($A205="",$B205="",$C205=""),"",A205*'MPTO_working_3-way'!$I204)</f>
        <v>4.6699131461337382</v>
      </c>
      <c r="F205" s="45">
        <f>IF(OR($A205="",$B205="",$C205=""),"",B205*'MPTO_working_3-way'!$I204)</f>
        <v>4.1625389905671009</v>
      </c>
      <c r="G205" s="46">
        <f>IF(OR($A205="",$B205="",$C205=""),"",C205*'MPTO_working_3-way'!$I204)</f>
        <v>1.8327597048019328</v>
      </c>
      <c r="H205" s="44">
        <f>IF(OR($A205="",$B205="",$C205=""),"",'MPTO_working_3-way'!E204)</f>
        <v>4.7639388146110271</v>
      </c>
      <c r="I205" s="45">
        <f>IF(OR($A205="",$B205="",$C205=""),"",'MPTO_working_3-way'!F204)</f>
        <v>4.220530030047013</v>
      </c>
      <c r="J205" s="46">
        <f>IF(OR($A205="",$B205="",$C205=""),"",'MPTO_working_3-way'!G204)</f>
        <v>1.8078194040443432</v>
      </c>
      <c r="K205" s="44">
        <f>IF(OR($A205="",$B205="",$C205=""),"",'OddsRatio_working_3-way'!H204)</f>
        <v>4.7235045190158269</v>
      </c>
      <c r="L205" s="45">
        <f>IF(OR($A205="",$B205="",$C205=""),"",'OddsRatio_working_3-way'!I204)</f>
        <v>4.2036990448512244</v>
      </c>
      <c r="M205" s="46">
        <f>IF(OR($A205="",$B205="",$C205=""),"",'OddsRatio_working_3-way'!J204)</f>
        <v>1.8168371736872333</v>
      </c>
      <c r="N205" s="47">
        <f t="shared" si="63"/>
        <v>21.413674488312672</v>
      </c>
      <c r="O205" s="48">
        <f t="shared" si="64"/>
        <v>24.023798990619444</v>
      </c>
      <c r="P205" s="48">
        <f t="shared" si="65"/>
        <v>54.56252652106788</v>
      </c>
      <c r="Q205" t="s">
        <v>374</v>
      </c>
      <c r="R205" t="s">
        <v>373</v>
      </c>
      <c r="S205" t="s">
        <v>475</v>
      </c>
      <c r="T205" s="50">
        <v>100</v>
      </c>
      <c r="U205" s="50">
        <f t="shared" si="54"/>
        <v>77.827050997782706</v>
      </c>
      <c r="V205" s="50">
        <f t="shared" si="55"/>
        <v>75.124378109452735</v>
      </c>
      <c r="W205" s="50">
        <f t="shared" si="56"/>
        <v>43.502824858757066</v>
      </c>
      <c r="X205" s="50">
        <f t="shared" si="57"/>
        <v>81.372797031790213</v>
      </c>
      <c r="Y205" s="50">
        <f t="shared" si="58"/>
        <v>78.670124143460242</v>
      </c>
      <c r="Z205" s="50">
        <f t="shared" si="59"/>
        <v>47.048570892764566</v>
      </c>
      <c r="AA205" s="50">
        <f t="shared" si="60"/>
        <v>-3.5457460340075073</v>
      </c>
      <c r="AB205" s="50">
        <f t="shared" si="61"/>
        <v>-3.5457460340075073</v>
      </c>
      <c r="AC205" s="50">
        <f t="shared" si="62"/>
        <v>-3.5457460340075002</v>
      </c>
      <c r="AF205">
        <v>1.65</v>
      </c>
      <c r="AG205">
        <v>2.31</v>
      </c>
      <c r="AH205" s="76" t="s">
        <v>482</v>
      </c>
      <c r="AJ205" t="s">
        <v>450</v>
      </c>
    </row>
    <row r="206" spans="1:36" ht="15" x14ac:dyDescent="0.25">
      <c r="A206">
        <v>3.47</v>
      </c>
      <c r="B206">
        <v>3.37</v>
      </c>
      <c r="C206">
        <v>2.29</v>
      </c>
      <c r="D206" s="43">
        <f t="shared" si="66"/>
        <v>2.1601565792279676E-2</v>
      </c>
      <c r="E206" s="44">
        <f>IF(OR($A206="",$B206="",$C206=""),"",A206*'MPTO_working_3-way'!$I205)</f>
        <v>3.5449574332992109</v>
      </c>
      <c r="F206" s="45">
        <f>IF(OR($A206="",$B206="",$C206=""),"",B206*'MPTO_working_3-way'!$I205)</f>
        <v>3.4427972767199826</v>
      </c>
      <c r="G206" s="46">
        <f>IF(OR($A206="",$B206="",$C206=""),"",C206*'MPTO_working_3-way'!$I205)</f>
        <v>2.3394675856643206</v>
      </c>
      <c r="H206" s="44">
        <f>IF(OR($A206="",$B206="",$C206=""),"",'MPTO_working_3-way'!E205)</f>
        <v>3.5589225669770799</v>
      </c>
      <c r="I206" s="45">
        <f>IF(OR($A206="",$B206="",$C206=""),"",'MPTO_working_3-way'!F205)</f>
        <v>3.4538093038774726</v>
      </c>
      <c r="J206" s="46">
        <f>IF(OR($A206="",$B206="",$C206=""),"",'MPTO_working_3-way'!G205)</f>
        <v>2.328393332207062</v>
      </c>
      <c r="K206" s="44">
        <f>IF(OR($A206="",$B206="",$C206=""),"",'OddsRatio_working_3-way'!H205)</f>
        <v>3.5526338666558899</v>
      </c>
      <c r="L206" s="45">
        <f>IF(OR($A206="",$B206="",$C206=""),"",'OddsRatio_working_3-way'!I205)</f>
        <v>3.4492883659815625</v>
      </c>
      <c r="M206" s="46">
        <f>IF(OR($A206="",$B206="",$C206=""),"",'OddsRatio_working_3-way'!J205)</f>
        <v>2.3331569586988254</v>
      </c>
      <c r="N206" s="47">
        <f t="shared" si="63"/>
        <v>28.209083432331173</v>
      </c>
      <c r="O206" s="48">
        <f t="shared" si="64"/>
        <v>29.046148222608064</v>
      </c>
      <c r="P206" s="48">
        <f t="shared" si="65"/>
        <v>42.744768345060777</v>
      </c>
      <c r="Q206" t="s">
        <v>153</v>
      </c>
      <c r="R206" t="s">
        <v>154</v>
      </c>
      <c r="S206" t="s">
        <v>475</v>
      </c>
      <c r="T206" s="50">
        <v>100</v>
      </c>
      <c r="U206" s="50">
        <f t="shared" si="54"/>
        <v>71.181556195965413</v>
      </c>
      <c r="V206" s="50">
        <f t="shared" si="55"/>
        <v>70.326409495548958</v>
      </c>
      <c r="W206" s="50">
        <f t="shared" si="56"/>
        <v>56.331877729257641</v>
      </c>
      <c r="X206" s="50">
        <f t="shared" si="57"/>
        <v>73.341712775193386</v>
      </c>
      <c r="Y206" s="50">
        <f t="shared" si="58"/>
        <v>72.486566074776945</v>
      </c>
      <c r="Z206" s="50">
        <f t="shared" si="59"/>
        <v>58.492034308485621</v>
      </c>
      <c r="AA206" s="50">
        <f t="shared" si="60"/>
        <v>-2.1601565792279729</v>
      </c>
      <c r="AB206" s="50">
        <f t="shared" si="61"/>
        <v>-2.1601565792279871</v>
      </c>
      <c r="AC206" s="50">
        <f t="shared" si="62"/>
        <v>-2.16015657922798</v>
      </c>
      <c r="AF206">
        <v>2.1</v>
      </c>
      <c r="AG206">
        <v>1.81</v>
      </c>
      <c r="AH206" s="75" t="s">
        <v>482</v>
      </c>
      <c r="AJ206" t="s">
        <v>436</v>
      </c>
    </row>
    <row r="207" spans="1:36" ht="15" x14ac:dyDescent="0.25">
      <c r="A207">
        <v>2.1800000000000002</v>
      </c>
      <c r="B207">
        <v>3.19</v>
      </c>
      <c r="C207">
        <v>3.89</v>
      </c>
      <c r="D207" s="43">
        <f t="shared" si="66"/>
        <v>2.9264628895086631E-2</v>
      </c>
      <c r="E207" s="44">
        <f>IF(OR($A207="",$B207="",$C207=""),"",A207*'MPTO_working_3-way'!$I206)</f>
        <v>2.2437968909912889</v>
      </c>
      <c r="F207" s="45">
        <f>IF(OR($A207="",$B207="",$C207=""),"",B207*'MPTO_working_3-way'!$I206)</f>
        <v>3.2833541661753265</v>
      </c>
      <c r="G207" s="46">
        <f>IF(OR($A207="",$B207="",$C207=""),"",C207*'MPTO_working_3-way'!$I206)</f>
        <v>4.0038394064018874</v>
      </c>
      <c r="H207" s="44">
        <f>IF(OR($A207="",$B207="",$C207=""),"",'MPTO_working_3-way'!E206)</f>
        <v>2.2273663493967093</v>
      </c>
      <c r="I207" s="45">
        <f>IF(OR($A207="",$B207="",$C207=""),"",'MPTO_working_3-way'!F206)</f>
        <v>3.2924547905471635</v>
      </c>
      <c r="J207" s="46">
        <f>IF(OR($A207="",$B207="",$C207=""),"",'MPTO_working_3-way'!G206)</f>
        <v>4.0434340437900813</v>
      </c>
      <c r="K207" s="44">
        <f>IF(OR($A207="",$B207="",$C207=""),"",'OddsRatio_working_3-way'!H206)</f>
        <v>2.2343352940967582</v>
      </c>
      <c r="L207" s="45">
        <f>IF(OR($A207="",$B207="",$C207=""),"",'OddsRatio_working_3-way'!I206)</f>
        <v>3.2908426220948317</v>
      </c>
      <c r="M207" s="46">
        <f>IF(OR($A207="",$B207="",$C207=""),"",'OddsRatio_working_3-way'!J206)</f>
        <v>4.0230754236776551</v>
      </c>
      <c r="N207" s="47">
        <f t="shared" si="63"/>
        <v>44.567313735701326</v>
      </c>
      <c r="O207" s="48">
        <f t="shared" si="64"/>
        <v>30.456659543520026</v>
      </c>
      <c r="P207" s="48">
        <f t="shared" si="65"/>
        <v>24.976026720778634</v>
      </c>
      <c r="Q207" t="s">
        <v>236</v>
      </c>
      <c r="R207" t="s">
        <v>156</v>
      </c>
      <c r="S207" t="s">
        <v>475</v>
      </c>
      <c r="T207" s="50">
        <v>100</v>
      </c>
      <c r="U207" s="50">
        <f t="shared" si="54"/>
        <v>54.128440366972484</v>
      </c>
      <c r="V207" s="50">
        <f t="shared" si="55"/>
        <v>68.652037617554868</v>
      </c>
      <c r="W207" s="50">
        <f t="shared" si="56"/>
        <v>74.293059125964007</v>
      </c>
      <c r="X207" s="50">
        <f t="shared" si="57"/>
        <v>57.054903256481126</v>
      </c>
      <c r="Y207" s="50">
        <f t="shared" si="58"/>
        <v>71.578500507063509</v>
      </c>
      <c r="Z207" s="50">
        <f t="shared" si="59"/>
        <v>77.219522015472663</v>
      </c>
      <c r="AA207" s="50">
        <f t="shared" si="60"/>
        <v>-2.9264628895086418</v>
      </c>
      <c r="AB207" s="50">
        <f t="shared" si="61"/>
        <v>-2.9264628895086418</v>
      </c>
      <c r="AC207" s="50">
        <f t="shared" si="62"/>
        <v>-2.926462889508656</v>
      </c>
      <c r="AF207">
        <v>2.5</v>
      </c>
      <c r="AG207">
        <v>1.58</v>
      </c>
      <c r="AH207" s="75" t="s">
        <v>485</v>
      </c>
      <c r="AJ207" t="s">
        <v>437</v>
      </c>
    </row>
    <row r="208" spans="1:36" ht="15" x14ac:dyDescent="0.25">
      <c r="A208">
        <v>3.96</v>
      </c>
      <c r="B208">
        <v>3.17</v>
      </c>
      <c r="C208">
        <v>2.17</v>
      </c>
      <c r="D208" s="43">
        <f t="shared" si="66"/>
        <v>2.8812158862021597E-2</v>
      </c>
      <c r="E208" s="44">
        <f>IF(OR($A208="",$B208="",$C208=""),"",A208*'MPTO_working_3-way'!$I207)</f>
        <v>4.0740961490936058</v>
      </c>
      <c r="F208" s="45">
        <f>IF(OR($A208="",$B208="",$C208=""),"",B208*'MPTO_working_3-way'!$I207)</f>
        <v>3.2613345435926084</v>
      </c>
      <c r="G208" s="46">
        <f>IF(OR($A208="",$B208="",$C208=""),"",C208*'MPTO_working_3-way'!$I207)</f>
        <v>2.2325223847305868</v>
      </c>
      <c r="H208" s="44">
        <f>IF(OR($A208="",$B208="",$C208=""),"",'MPTO_working_3-way'!E207)</f>
        <v>4.1165612625204995</v>
      </c>
      <c r="I208" s="45">
        <f>IF(OR($A208="",$B208="",$C208=""),"",'MPTO_working_3-way'!F207)</f>
        <v>3.2695406682300892</v>
      </c>
      <c r="J208" s="46">
        <f>IF(OR($A208="",$B208="",$C208=""),"",'MPTO_working_3-way'!G207)</f>
        <v>2.2161871008514664</v>
      </c>
      <c r="K208" s="44">
        <f>IF(OR($A208="",$B208="",$C208=""),"",'OddsRatio_working_3-way'!H207)</f>
        <v>4.0944066613568086</v>
      </c>
      <c r="L208" s="45">
        <f>IF(OR($A208="",$B208="",$C208=""),"",'OddsRatio_working_3-way'!I207)</f>
        <v>3.2685346132244173</v>
      </c>
      <c r="M208" s="46">
        <f>IF(OR($A208="",$B208="",$C208=""),"",'OddsRatio_working_3-way'!J207)</f>
        <v>2.2231269573606309</v>
      </c>
      <c r="N208" s="47">
        <f t="shared" si="63"/>
        <v>24.545321548743452</v>
      </c>
      <c r="O208" s="48">
        <f t="shared" si="64"/>
        <v>30.662294426821475</v>
      </c>
      <c r="P208" s="48">
        <f t="shared" si="65"/>
        <v>44.792384024435059</v>
      </c>
      <c r="Q208" t="s">
        <v>431</v>
      </c>
      <c r="R208" t="s">
        <v>151</v>
      </c>
      <c r="S208" t="s">
        <v>475</v>
      </c>
      <c r="T208" s="50">
        <v>100</v>
      </c>
      <c r="U208" s="50">
        <f t="shared" si="54"/>
        <v>74.747474747474755</v>
      </c>
      <c r="V208" s="50">
        <f t="shared" si="55"/>
        <v>68.454258675078862</v>
      </c>
      <c r="W208" s="50">
        <f t="shared" si="56"/>
        <v>53.917050691244242</v>
      </c>
      <c r="X208" s="50">
        <f t="shared" si="57"/>
        <v>77.628690633676896</v>
      </c>
      <c r="Y208" s="50">
        <f t="shared" si="58"/>
        <v>71.335474561281018</v>
      </c>
      <c r="Z208" s="50">
        <f t="shared" si="59"/>
        <v>56.798266577446391</v>
      </c>
      <c r="AA208" s="50">
        <f t="shared" si="60"/>
        <v>-2.881215886202142</v>
      </c>
      <c r="AB208" s="50">
        <f t="shared" si="61"/>
        <v>-2.8812158862021562</v>
      </c>
      <c r="AC208" s="50">
        <f t="shared" si="62"/>
        <v>-2.8812158862021491</v>
      </c>
      <c r="AF208">
        <v>2.71</v>
      </c>
      <c r="AG208">
        <v>1.5</v>
      </c>
      <c r="AH208" s="75" t="s">
        <v>479</v>
      </c>
      <c r="AJ208" t="s">
        <v>437</v>
      </c>
    </row>
    <row r="209" spans="1:36" ht="15" x14ac:dyDescent="0.25">
      <c r="A209">
        <v>3.14</v>
      </c>
      <c r="B209">
        <v>3.31</v>
      </c>
      <c r="C209">
        <v>2.42</v>
      </c>
      <c r="D209" s="43">
        <f t="shared" si="66"/>
        <v>3.3809281700863281E-2</v>
      </c>
      <c r="E209" s="44">
        <f>IF(OR($A209="",$B209="",$C209=""),"",A209*'MPTO_working_3-way'!$I208)</f>
        <v>3.2461611445407108</v>
      </c>
      <c r="F209" s="45">
        <f>IF(OR($A209="",$B209="",$C209=""),"",B209*'MPTO_working_3-way'!$I208)</f>
        <v>3.4219087224298574</v>
      </c>
      <c r="G209" s="46">
        <f>IF(OR($A209="",$B209="",$C209=""),"",C209*'MPTO_working_3-way'!$I208)</f>
        <v>2.501818461716089</v>
      </c>
      <c r="H209" s="44">
        <f>IF(OR($A209="",$B209="",$C209=""),"",'MPTO_working_3-way'!E208)</f>
        <v>3.2551916227916311</v>
      </c>
      <c r="I209" s="45">
        <f>IF(OR($A209="",$B209="",$C209=""),"",'MPTO_working_3-way'!F208)</f>
        <v>3.4382569820835003</v>
      </c>
      <c r="J209" s="46">
        <f>IF(OR($A209="",$B209="",$C209=""),"",'MPTO_working_3-way'!G208)</f>
        <v>2.4878507059123449</v>
      </c>
      <c r="K209" s="44">
        <f>IF(OR($A209="",$B209="",$C209=""),"",'OddsRatio_working_3-way'!H208)</f>
        <v>3.2516014788086314</v>
      </c>
      <c r="L209" s="45">
        <f>IF(OR($A209="",$B209="",$C209=""),"",'OddsRatio_working_3-way'!I208)</f>
        <v>3.4304670168448306</v>
      </c>
      <c r="M209" s="46">
        <f>IF(OR($A209="",$B209="",$C209=""),"",'OddsRatio_working_3-way'!J208)</f>
        <v>2.4940533177141386</v>
      </c>
      <c r="N209" s="47">
        <f t="shared" si="63"/>
        <v>30.805617942959106</v>
      </c>
      <c r="O209" s="48">
        <f t="shared" si="64"/>
        <v>29.223456296341876</v>
      </c>
      <c r="P209" s="48">
        <f t="shared" si="65"/>
        <v>39.970925760699011</v>
      </c>
      <c r="Q209" t="s">
        <v>64</v>
      </c>
      <c r="R209" t="s">
        <v>125</v>
      </c>
      <c r="S209" t="s">
        <v>475</v>
      </c>
      <c r="T209" s="50">
        <v>100</v>
      </c>
      <c r="U209" s="50">
        <f t="shared" si="54"/>
        <v>68.152866242038215</v>
      </c>
      <c r="V209" s="50">
        <f t="shared" si="55"/>
        <v>69.78851963746223</v>
      </c>
      <c r="W209" s="50">
        <f t="shared" si="56"/>
        <v>58.677685950413228</v>
      </c>
      <c r="X209" s="50">
        <f t="shared" si="57"/>
        <v>71.533794412124536</v>
      </c>
      <c r="Y209" s="50">
        <f t="shared" si="58"/>
        <v>73.169447807548565</v>
      </c>
      <c r="Z209" s="50">
        <f t="shared" si="59"/>
        <v>62.058614120499541</v>
      </c>
      <c r="AA209" s="50">
        <f t="shared" si="60"/>
        <v>-3.380928170086321</v>
      </c>
      <c r="AB209" s="50">
        <f t="shared" si="61"/>
        <v>-3.3809281700863352</v>
      </c>
      <c r="AC209" s="50">
        <f t="shared" si="62"/>
        <v>-3.3809281700863139</v>
      </c>
      <c r="AF209">
        <v>2.1</v>
      </c>
      <c r="AG209">
        <v>1.78</v>
      </c>
      <c r="AH209" s="76" t="s">
        <v>482</v>
      </c>
      <c r="AJ209" t="s">
        <v>442</v>
      </c>
    </row>
    <row r="210" spans="1:36" ht="15" x14ac:dyDescent="0.25">
      <c r="A210">
        <v>2.58</v>
      </c>
      <c r="B210">
        <v>2.97</v>
      </c>
      <c r="C210">
        <v>3.25</v>
      </c>
      <c r="D210" s="43">
        <f t="shared" si="66"/>
        <v>3.1989543617450433E-2</v>
      </c>
      <c r="E210" s="44">
        <f>IF(OR($A210="",$B210="",$C210=""),"",A210*'MPTO_working_3-way'!$I209)</f>
        <v>2.6625330225330224</v>
      </c>
      <c r="F210" s="45">
        <f>IF(OR($A210="",$B210="",$C210=""),"",B210*'MPTO_working_3-way'!$I209)</f>
        <v>3.0650089445438278</v>
      </c>
      <c r="G210" s="46">
        <f>IF(OR($A210="",$B210="",$C210=""),"",C210*'MPTO_working_3-way'!$I209)</f>
        <v>3.353966016756714</v>
      </c>
      <c r="H210" s="44">
        <f>IF(OR($A210="",$B210="",$C210=""),"",'MPTO_working_3-way'!E209)</f>
        <v>2.6529863267621536</v>
      </c>
      <c r="I210" s="45">
        <f>IF(OR($A210="",$B210="",$C210=""),"",'MPTO_working_3-way'!F209)</f>
        <v>3.0671350891993909</v>
      </c>
      <c r="J210" s="46">
        <f>IF(OR($A210="",$B210="",$C210=""),"",'MPTO_working_3-way'!G209)</f>
        <v>3.3666732008030222</v>
      </c>
      <c r="K210" s="44">
        <f>IF(OR($A210="",$B210="",$C210=""),"",'OddsRatio_working_3-way'!H209)</f>
        <v>2.6574280719487957</v>
      </c>
      <c r="L210" s="45">
        <f>IF(OR($A210="",$B210="",$C210=""),"",'OddsRatio_working_3-way'!I209)</f>
        <v>3.0665400643918526</v>
      </c>
      <c r="M210" s="46">
        <f>IF(OR($A210="",$B210="",$C210=""),"",'OddsRatio_working_3-way'!J209)</f>
        <v>3.3602614948637908</v>
      </c>
      <c r="N210" s="47">
        <f t="shared" si="63"/>
        <v>37.558219617822502</v>
      </c>
      <c r="O210" s="48">
        <f t="shared" si="64"/>
        <v>32.626332193259955</v>
      </c>
      <c r="P210" s="48">
        <f t="shared" si="65"/>
        <v>29.815448188917554</v>
      </c>
      <c r="Q210" t="s">
        <v>169</v>
      </c>
      <c r="R210" t="s">
        <v>168</v>
      </c>
      <c r="S210" t="s">
        <v>475</v>
      </c>
      <c r="T210" s="50">
        <v>100</v>
      </c>
      <c r="U210" s="50">
        <f t="shared" si="54"/>
        <v>61.240310077519375</v>
      </c>
      <c r="V210" s="50">
        <f t="shared" si="55"/>
        <v>66.329966329966325</v>
      </c>
      <c r="W210" s="50">
        <f t="shared" si="56"/>
        <v>69.230769230769241</v>
      </c>
      <c r="X210" s="50">
        <f t="shared" si="57"/>
        <v>64.439264439264448</v>
      </c>
      <c r="Y210" s="50">
        <f t="shared" si="58"/>
        <v>69.528920691711392</v>
      </c>
      <c r="Z210" s="50">
        <f t="shared" si="59"/>
        <v>72.429723592514279</v>
      </c>
      <c r="AA210" s="50">
        <f t="shared" si="60"/>
        <v>-3.1989543617450735</v>
      </c>
      <c r="AB210" s="50">
        <f t="shared" si="61"/>
        <v>-3.1989543617450664</v>
      </c>
      <c r="AC210" s="50">
        <f t="shared" si="62"/>
        <v>-3.198954361745038</v>
      </c>
      <c r="AF210">
        <v>2.41</v>
      </c>
      <c r="AG210">
        <v>1.6</v>
      </c>
      <c r="AH210" s="75" t="s">
        <v>485</v>
      </c>
      <c r="AJ210" t="s">
        <v>442</v>
      </c>
    </row>
    <row r="211" spans="1:36" ht="15" x14ac:dyDescent="0.25">
      <c r="A211">
        <v>1.32</v>
      </c>
      <c r="B211">
        <v>5.63</v>
      </c>
      <c r="C211">
        <v>9.7200000000000006</v>
      </c>
      <c r="D211" s="43">
        <f t="shared" si="66"/>
        <v>3.8076309440035594E-2</v>
      </c>
      <c r="E211" s="44">
        <f>IF(OR($A211="",$B211="",$C211=""),"",A211*'MPTO_working_3-way'!$I210)</f>
        <v>1.370260728460847</v>
      </c>
      <c r="F211" s="45">
        <f>IF(OR($A211="",$B211="",$C211=""),"",B211*'MPTO_working_3-way'!$I210)</f>
        <v>5.8443696221474006</v>
      </c>
      <c r="G211" s="46">
        <f>IF(OR($A211="",$B211="",$C211=""),"",C211*'MPTO_working_3-way'!$I210)</f>
        <v>10.090101727757146</v>
      </c>
      <c r="H211" s="44">
        <f>IF(OR($A211="",$B211="",$C211=""),"",'MPTO_working_3-way'!E210)</f>
        <v>1.3424915341530168</v>
      </c>
      <c r="I211" s="45">
        <f>IF(OR($A211="",$B211="",$C211=""),"",'MPTO_working_3-way'!F210)</f>
        <v>6.0632595531285975</v>
      </c>
      <c r="J211" s="46">
        <f>IF(OR($A211="",$B211="",$C211=""),"",'MPTO_working_3-way'!G210)</f>
        <v>11.08788134802321</v>
      </c>
      <c r="K211" s="44">
        <f>IF(OR($A211="",$B211="",$C211=""),"",'OddsRatio_working_3-way'!H210)</f>
        <v>1.3504599993128639</v>
      </c>
      <c r="L211" s="45">
        <f>IF(OR($A211="",$B211="",$C211=""),"",'OddsRatio_working_3-way'!I210)</f>
        <v>6.0707181150579999</v>
      </c>
      <c r="M211" s="46">
        <f>IF(OR($A211="",$B211="",$C211=""),"",'OddsRatio_working_3-way'!J210)</f>
        <v>10.550034981275545</v>
      </c>
      <c r="N211" s="47">
        <f t="shared" si="63"/>
        <v>72.978811931890917</v>
      </c>
      <c r="O211" s="48">
        <f t="shared" si="64"/>
        <v>17.110485213160924</v>
      </c>
      <c r="P211" s="48">
        <f t="shared" si="65"/>
        <v>9.9107028549481484</v>
      </c>
      <c r="Q211" t="s">
        <v>166</v>
      </c>
      <c r="R211" t="s">
        <v>67</v>
      </c>
      <c r="S211" t="s">
        <v>475</v>
      </c>
      <c r="T211" s="50">
        <v>100</v>
      </c>
      <c r="U211" s="50">
        <f t="shared" si="54"/>
        <v>24.242424242424242</v>
      </c>
      <c r="V211" s="50">
        <f t="shared" si="55"/>
        <v>82.238010657193612</v>
      </c>
      <c r="W211" s="50">
        <f t="shared" si="56"/>
        <v>89.711934156378604</v>
      </c>
      <c r="X211" s="50">
        <f t="shared" si="57"/>
        <v>28.050055186427791</v>
      </c>
      <c r="Y211" s="50">
        <f t="shared" si="58"/>
        <v>86.045641601197147</v>
      </c>
      <c r="Z211" s="50">
        <f t="shared" si="59"/>
        <v>93.519565100382152</v>
      </c>
      <c r="AA211" s="50">
        <f t="shared" si="60"/>
        <v>-3.8076309440035487</v>
      </c>
      <c r="AB211" s="50">
        <f t="shared" si="61"/>
        <v>-3.8076309440035345</v>
      </c>
      <c r="AC211" s="50">
        <f t="shared" si="62"/>
        <v>-3.8076309440035487</v>
      </c>
      <c r="AF211">
        <v>1.52</v>
      </c>
      <c r="AG211">
        <v>2.62</v>
      </c>
      <c r="AH211" s="75" t="s">
        <v>487</v>
      </c>
      <c r="AJ211" t="s">
        <v>442</v>
      </c>
    </row>
    <row r="212" spans="1:36" ht="15" x14ac:dyDescent="0.25">
      <c r="A212">
        <v>1.79</v>
      </c>
      <c r="B212">
        <v>4.17</v>
      </c>
      <c r="C212">
        <v>4.12</v>
      </c>
      <c r="D212" s="43">
        <f t="shared" si="66"/>
        <v>4.1185817956254756E-2</v>
      </c>
      <c r="E212" s="44">
        <f>IF(OR($A212="",$B212="",$C212=""),"",A212*'MPTO_working_3-way'!$I211)</f>
        <v>1.863722614141696</v>
      </c>
      <c r="F212" s="45">
        <f>IF(OR($A212="",$B212="",$C212=""),"",B212*'MPTO_working_3-way'!$I211)</f>
        <v>4.3417448608775819</v>
      </c>
      <c r="G212" s="46">
        <f>IF(OR($A212="",$B212="",$C212=""),"",C212*'MPTO_working_3-way'!$I211)</f>
        <v>4.2896855699797696</v>
      </c>
      <c r="H212" s="44">
        <f>IF(OR($A212="",$B212="",$C212=""),"",'MPTO_working_3-way'!E211)</f>
        <v>1.8350960253977868</v>
      </c>
      <c r="I212" s="45">
        <f>IF(OR($A212="",$B212="",$C212=""),"",'MPTO_working_3-way'!F211)</f>
        <v>4.4232218751953694</v>
      </c>
      <c r="J212" s="46">
        <f>IF(OR($A212="",$B212="",$C212=""),"",'MPTO_working_3-way'!G211)</f>
        <v>4.3670059654508604</v>
      </c>
      <c r="K212" s="44">
        <f>IF(OR($A212="",$B212="",$C212=""),"",'OddsRatio_working_3-way'!H211)</f>
        <v>1.8454530870064974</v>
      </c>
      <c r="L212" s="45">
        <f>IF(OR($A212="",$B212="",$C212=""),"",'OddsRatio_working_3-way'!I211)</f>
        <v>4.3925142858361967</v>
      </c>
      <c r="M212" s="46">
        <f>IF(OR($A212="",$B212="",$C212=""),"",'OddsRatio_working_3-way'!J211)</f>
        <v>4.3390045967851512</v>
      </c>
      <c r="N212" s="47">
        <f t="shared" si="63"/>
        <v>53.656053342494424</v>
      </c>
      <c r="O212" s="48">
        <f t="shared" si="64"/>
        <v>23.032214744140294</v>
      </c>
      <c r="P212" s="48">
        <f t="shared" si="65"/>
        <v>23.311731913365296</v>
      </c>
      <c r="Q212" t="s">
        <v>387</v>
      </c>
      <c r="R212" t="s">
        <v>239</v>
      </c>
      <c r="S212" t="s">
        <v>476</v>
      </c>
      <c r="T212" s="50">
        <v>100</v>
      </c>
      <c r="U212" s="50">
        <f t="shared" si="54"/>
        <v>44.134078212290497</v>
      </c>
      <c r="V212" s="50">
        <f t="shared" si="55"/>
        <v>76.019184652278184</v>
      </c>
      <c r="W212" s="50">
        <f t="shared" si="56"/>
        <v>75.728155339805824</v>
      </c>
      <c r="X212" s="50">
        <f t="shared" si="57"/>
        <v>48.252660007915999</v>
      </c>
      <c r="Y212" s="50">
        <f t="shared" si="58"/>
        <v>80.137766447903672</v>
      </c>
      <c r="Z212" s="50">
        <f t="shared" si="59"/>
        <v>79.846737135431312</v>
      </c>
      <c r="AA212" s="50">
        <f t="shared" si="60"/>
        <v>-4.1185817956255022</v>
      </c>
      <c r="AB212" s="50">
        <f t="shared" si="61"/>
        <v>-4.118581795625488</v>
      </c>
      <c r="AC212" s="50">
        <f t="shared" si="62"/>
        <v>-4.118581795625488</v>
      </c>
      <c r="AF212">
        <v>1.76</v>
      </c>
      <c r="AG212">
        <v>2.1</v>
      </c>
      <c r="AH212" s="75" t="s">
        <v>478</v>
      </c>
      <c r="AJ212" t="s">
        <v>438</v>
      </c>
    </row>
    <row r="213" spans="1:36" ht="15" x14ac:dyDescent="0.25">
      <c r="A213">
        <v>2.46</v>
      </c>
      <c r="B213">
        <v>3.66</v>
      </c>
      <c r="C213">
        <v>2.78</v>
      </c>
      <c r="D213" s="43">
        <f t="shared" si="66"/>
        <v>3.9440338972324795E-2</v>
      </c>
      <c r="E213" s="44">
        <f>IF(OR($A213="",$B213="",$C213=""),"",A213*'MPTO_working_3-way'!$I212)</f>
        <v>2.5570232338719188</v>
      </c>
      <c r="F213" s="45">
        <f>IF(OR($A213="",$B213="",$C213=""),"",B213*'MPTO_working_3-way'!$I212)</f>
        <v>3.8043516406387088</v>
      </c>
      <c r="G213" s="46">
        <f>IF(OR($A213="",$B213="",$C213=""),"",C213*'MPTO_working_3-way'!$I212)</f>
        <v>2.8896441423430628</v>
      </c>
      <c r="H213" s="44">
        <f>IF(OR($A213="",$B213="",$C213=""),"",'MPTO_working_3-way'!E212)</f>
        <v>2.5422180728794679</v>
      </c>
      <c r="I213" s="45">
        <f>IF(OR($A213="",$B213="",$C213=""),"",'MPTO_working_3-way'!F212)</f>
        <v>3.8450112262617107</v>
      </c>
      <c r="J213" s="46">
        <f>IF(OR($A213="",$B213="",$C213=""),"",'MPTO_working_3-way'!G212)</f>
        <v>2.8854578504256598</v>
      </c>
      <c r="K213" s="44">
        <f>IF(OR($A213="",$B213="",$C213=""),"",'OddsRatio_working_3-way'!H212)</f>
        <v>2.5493370579424735</v>
      </c>
      <c r="L213" s="45">
        <f>IF(OR($A213="",$B213="",$C213=""),"",'OddsRatio_working_3-way'!I212)</f>
        <v>3.8227647767993012</v>
      </c>
      <c r="M213" s="46">
        <f>IF(OR($A213="",$B213="",$C213=""),"",'OddsRatio_working_3-way'!J212)</f>
        <v>2.8889177829709602</v>
      </c>
      <c r="N213" s="47">
        <f t="shared" si="63"/>
        <v>39.107974724413083</v>
      </c>
      <c r="O213" s="48">
        <f t="shared" si="64"/>
        <v>26.285687929523544</v>
      </c>
      <c r="P213" s="48">
        <f t="shared" si="65"/>
        <v>34.606337346063377</v>
      </c>
      <c r="Q213" t="s">
        <v>383</v>
      </c>
      <c r="R213" t="s">
        <v>252</v>
      </c>
      <c r="S213" t="s">
        <v>476</v>
      </c>
      <c r="T213" s="50">
        <v>100</v>
      </c>
      <c r="U213" s="50">
        <f t="shared" si="54"/>
        <v>59.349593495934961</v>
      </c>
      <c r="V213" s="50">
        <f t="shared" si="55"/>
        <v>72.67759562841529</v>
      </c>
      <c r="W213" s="50">
        <f t="shared" si="56"/>
        <v>64.02877697841727</v>
      </c>
      <c r="X213" s="50">
        <f t="shared" si="57"/>
        <v>63.293627393167441</v>
      </c>
      <c r="Y213" s="50">
        <f t="shared" si="58"/>
        <v>76.621629525647776</v>
      </c>
      <c r="Z213" s="50">
        <f t="shared" si="59"/>
        <v>67.972810875649742</v>
      </c>
      <c r="AA213" s="50">
        <f t="shared" si="60"/>
        <v>-3.9440338972324795</v>
      </c>
      <c r="AB213" s="50">
        <f t="shared" si="61"/>
        <v>-3.9440338972324867</v>
      </c>
      <c r="AC213" s="50">
        <f t="shared" si="62"/>
        <v>-3.9440338972324724</v>
      </c>
      <c r="AF213">
        <v>1.79</v>
      </c>
      <c r="AG213">
        <v>2.06</v>
      </c>
      <c r="AH213" s="75" t="s">
        <v>478</v>
      </c>
      <c r="AJ213" t="s">
        <v>438</v>
      </c>
    </row>
    <row r="214" spans="1:36" ht="15" x14ac:dyDescent="0.25">
      <c r="A214">
        <v>1.96</v>
      </c>
      <c r="B214">
        <v>4.08</v>
      </c>
      <c r="C214">
        <v>3.5</v>
      </c>
      <c r="D214" s="43">
        <f t="shared" si="66"/>
        <v>4.1016406562625063E-2</v>
      </c>
      <c r="E214" s="44">
        <f>IF(OR($A214="",$B214="",$C214=""),"",A214*'MPTO_working_3-way'!$I213)</f>
        <v>2.0403921568627452</v>
      </c>
      <c r="F214" s="45">
        <f>IF(OR($A214="",$B214="",$C214=""),"",B214*'MPTO_working_3-way'!$I213)</f>
        <v>4.2473469387755101</v>
      </c>
      <c r="G214" s="46">
        <f>IF(OR($A214="",$B214="",$C214=""),"",C214*'MPTO_working_3-way'!$I213)</f>
        <v>3.6435574229691876</v>
      </c>
      <c r="H214" s="44">
        <f>IF(OR($A214="",$B214="",$C214=""),"",'MPTO_working_3-way'!E213)</f>
        <v>2.0139691067830761</v>
      </c>
      <c r="I214" s="45">
        <f>IF(OR($A214="",$B214="",$C214=""),"",'MPTO_working_3-way'!F213)</f>
        <v>4.3210374639769453</v>
      </c>
      <c r="J214" s="46">
        <f>IF(OR($A214="",$B214="",$C214=""),"",'MPTO_working_3-way'!G213)</f>
        <v>3.6759009561166951</v>
      </c>
      <c r="K214" s="44">
        <f>IF(OR($A214="",$B214="",$C214=""),"",'OddsRatio_working_3-way'!H213)</f>
        <v>2.0242490058918072</v>
      </c>
      <c r="L214" s="45">
        <f>IF(OR($A214="",$B214="",$C214=""),"",'OddsRatio_working_3-way'!I213)</f>
        <v>4.286132227236215</v>
      </c>
      <c r="M214" s="46">
        <f>IF(OR($A214="",$B214="",$C214=""),"",'OddsRatio_working_3-way'!J213)</f>
        <v>3.6673151195099156</v>
      </c>
      <c r="N214" s="47">
        <f t="shared" si="63"/>
        <v>49.010186430905243</v>
      </c>
      <c r="O214" s="48">
        <f t="shared" si="64"/>
        <v>23.544109167787816</v>
      </c>
      <c r="P214" s="48">
        <f t="shared" si="65"/>
        <v>27.445704401306937</v>
      </c>
      <c r="Q214" t="s">
        <v>258</v>
      </c>
      <c r="R214" t="s">
        <v>382</v>
      </c>
      <c r="S214" t="s">
        <v>476</v>
      </c>
      <c r="T214" s="50">
        <v>100</v>
      </c>
      <c r="U214" s="50">
        <f t="shared" si="54"/>
        <v>48.979591836734699</v>
      </c>
      <c r="V214" s="50">
        <f t="shared" si="55"/>
        <v>75.490196078431367</v>
      </c>
      <c r="W214" s="50">
        <f t="shared" si="56"/>
        <v>71.428571428571431</v>
      </c>
      <c r="X214" s="50">
        <f t="shared" si="57"/>
        <v>53.081232492997202</v>
      </c>
      <c r="Y214" s="50">
        <f t="shared" si="58"/>
        <v>79.591836734693871</v>
      </c>
      <c r="Z214" s="50">
        <f t="shared" si="59"/>
        <v>75.530212084833934</v>
      </c>
      <c r="AA214" s="50">
        <f t="shared" si="60"/>
        <v>-4.1016406562625036</v>
      </c>
      <c r="AB214" s="50">
        <f t="shared" si="61"/>
        <v>-4.1016406562625036</v>
      </c>
      <c r="AC214" s="50">
        <f t="shared" si="62"/>
        <v>-4.1016406562625036</v>
      </c>
      <c r="AF214">
        <v>1.65</v>
      </c>
      <c r="AG214">
        <v>2.2999999999999998</v>
      </c>
      <c r="AH214" s="75" t="s">
        <v>480</v>
      </c>
      <c r="AJ214" t="s">
        <v>438</v>
      </c>
    </row>
    <row r="215" spans="1:36" ht="15" x14ac:dyDescent="0.25">
      <c r="A215">
        <v>1.19</v>
      </c>
      <c r="B215">
        <v>7.7</v>
      </c>
      <c r="C215">
        <v>15.39</v>
      </c>
      <c r="D215" s="43">
        <f t="shared" si="66"/>
        <v>3.5183522283625424E-2</v>
      </c>
      <c r="E215" s="44">
        <f>IF(OR($A215="",$B215="",$C215=""),"",A215*'MPTO_working_3-way'!$I214)</f>
        <v>1.2318683915175141</v>
      </c>
      <c r="F215" s="45">
        <f>IF(OR($A215="",$B215="",$C215=""),"",B215*'MPTO_working_3-way'!$I214)</f>
        <v>7.9709131215839157</v>
      </c>
      <c r="G215" s="46">
        <f>IF(OR($A215="",$B215="",$C215=""),"",C215*'MPTO_working_3-way'!$I214)</f>
        <v>15.931474407944997</v>
      </c>
      <c r="H215" s="44">
        <f>IF(OR($A215="",$B215="",$C215=""),"",'MPTO_working_3-way'!E214)</f>
        <v>1.2068428564040128</v>
      </c>
      <c r="I215" s="45">
        <f>IF(OR($A215="",$B215="",$C215=""),"",'MPTO_working_3-way'!F214)</f>
        <v>8.4643695965468311</v>
      </c>
      <c r="J215" s="46">
        <f>IF(OR($A215="",$B215="",$C215=""),"",'MPTO_working_3-way'!G214)</f>
        <v>18.779548258193213</v>
      </c>
      <c r="K215" s="44">
        <f>IF(OR($A215="",$B215="",$C215=""),"",'OddsRatio_working_3-way'!H214)</f>
        <v>1.213187575816765</v>
      </c>
      <c r="L215" s="45">
        <f>IF(OR($A215="",$B215="",$C215=""),"",'OddsRatio_working_3-way'!I214)</f>
        <v>8.5176671472227632</v>
      </c>
      <c r="M215" s="46">
        <f>IF(OR($A215="",$B215="",$C215=""),"",'OddsRatio_working_3-way'!J214)</f>
        <v>17.14615376843814</v>
      </c>
      <c r="N215" s="47">
        <f t="shared" si="63"/>
        <v>81.177502961020039</v>
      </c>
      <c r="O215" s="48">
        <f t="shared" si="64"/>
        <v>12.545614093975823</v>
      </c>
      <c r="P215" s="48">
        <f t="shared" si="65"/>
        <v>6.2768829450041475</v>
      </c>
      <c r="Q215" t="s">
        <v>225</v>
      </c>
      <c r="R215" t="s">
        <v>388</v>
      </c>
      <c r="S215" t="s">
        <v>476</v>
      </c>
      <c r="T215" s="50">
        <v>100</v>
      </c>
      <c r="U215" s="50">
        <f t="shared" si="54"/>
        <v>15.966386554621849</v>
      </c>
      <c r="V215" s="50">
        <f t="shared" si="55"/>
        <v>87.012987012987011</v>
      </c>
      <c r="W215" s="50">
        <f t="shared" si="56"/>
        <v>93.502274204028581</v>
      </c>
      <c r="X215" s="50">
        <f t="shared" si="57"/>
        <v>19.484738782984394</v>
      </c>
      <c r="Y215" s="50">
        <f t="shared" si="58"/>
        <v>90.531339241349556</v>
      </c>
      <c r="Z215" s="50">
        <f t="shared" si="59"/>
        <v>97.02062643239114</v>
      </c>
      <c r="AA215" s="50">
        <f t="shared" si="60"/>
        <v>-3.518352228362545</v>
      </c>
      <c r="AB215" s="50">
        <f t="shared" si="61"/>
        <v>-3.518352228362545</v>
      </c>
      <c r="AC215" s="50">
        <f t="shared" si="62"/>
        <v>-3.5183522283625592</v>
      </c>
      <c r="AF215">
        <v>1.3</v>
      </c>
      <c r="AG215">
        <v>3.62</v>
      </c>
      <c r="AH215" s="75" t="s">
        <v>488</v>
      </c>
      <c r="AJ215" t="s">
        <v>230</v>
      </c>
    </row>
    <row r="216" spans="1:36" ht="15" x14ac:dyDescent="0.25">
      <c r="A216">
        <v>1.2</v>
      </c>
      <c r="B216">
        <v>6.92</v>
      </c>
      <c r="C216">
        <v>16.010000000000002</v>
      </c>
      <c r="D216" s="43">
        <f t="shared" si="66"/>
        <v>4.0302965752377906E-2</v>
      </c>
      <c r="E216" s="44">
        <f>IF(OR($A216="",$B216="",$C216=""),"",A216*'MPTO_working_3-way'!$I215)</f>
        <v>1.2483635589028534</v>
      </c>
      <c r="F216" s="45">
        <f>IF(OR($A216="",$B216="",$C216=""),"",B216*'MPTO_working_3-way'!$I215)</f>
        <v>7.1988965230064554</v>
      </c>
      <c r="G216" s="46">
        <f>IF(OR($A216="",$B216="",$C216=""),"",C216*'MPTO_working_3-way'!$I215)</f>
        <v>16.655250481695571</v>
      </c>
      <c r="H216" s="44">
        <f>IF(OR($A216="",$B216="",$C216=""),"",'MPTO_working_3-way'!E215)</f>
        <v>1.2196624048528997</v>
      </c>
      <c r="I216" s="45">
        <f>IF(OR($A216="",$B216="",$C216=""),"",'MPTO_working_3-way'!F215)</f>
        <v>7.6292578270257545</v>
      </c>
      <c r="J216" s="46">
        <f>IF(OR($A216="",$B216="",$C216=""),"",'MPTO_working_3-way'!G215)</f>
        <v>20.397073925121632</v>
      </c>
      <c r="K216" s="44">
        <f>IF(OR($A216="",$B216="",$C216=""),"",'OddsRatio_working_3-way'!H215)</f>
        <v>1.2269903849926338</v>
      </c>
      <c r="L216" s="45">
        <f>IF(OR($A216="",$B216="",$C216=""),"",'OddsRatio_working_3-way'!I215)</f>
        <v>7.7189153957819574</v>
      </c>
      <c r="M216" s="46">
        <f>IF(OR($A216="",$B216="",$C216=""),"",'OddsRatio_working_3-way'!J215)</f>
        <v>18.035628393697166</v>
      </c>
      <c r="N216" s="47">
        <f t="shared" si="63"/>
        <v>80.104869520451857</v>
      </c>
      <c r="O216" s="48">
        <f t="shared" si="64"/>
        <v>13.891017835916507</v>
      </c>
      <c r="P216" s="48">
        <f t="shared" si="65"/>
        <v>6.0041126436316201</v>
      </c>
      <c r="Q216" t="s">
        <v>261</v>
      </c>
      <c r="R216" t="s">
        <v>389</v>
      </c>
      <c r="S216" t="s">
        <v>476</v>
      </c>
      <c r="T216" s="50">
        <v>100</v>
      </c>
      <c r="U216" s="50">
        <f t="shared" si="54"/>
        <v>16.666666666666668</v>
      </c>
      <c r="V216" s="50">
        <f t="shared" si="55"/>
        <v>85.549132947976886</v>
      </c>
      <c r="W216" s="50">
        <f t="shared" si="56"/>
        <v>93.753903810118686</v>
      </c>
      <c r="X216" s="50">
        <f t="shared" si="57"/>
        <v>20.696963241904445</v>
      </c>
      <c r="Y216" s="50">
        <f t="shared" si="58"/>
        <v>89.579429523214657</v>
      </c>
      <c r="Z216" s="50">
        <f t="shared" si="59"/>
        <v>97.784200385356456</v>
      </c>
      <c r="AA216" s="50">
        <f t="shared" si="60"/>
        <v>-4.0302965752377773</v>
      </c>
      <c r="AB216" s="50">
        <f t="shared" si="61"/>
        <v>-4.0302965752377702</v>
      </c>
      <c r="AC216" s="50">
        <f t="shared" si="62"/>
        <v>-4.0302965752377702</v>
      </c>
      <c r="AF216">
        <v>1.43</v>
      </c>
      <c r="AG216">
        <v>2.89</v>
      </c>
      <c r="AH216" s="75" t="s">
        <v>487</v>
      </c>
      <c r="AJ216" t="s">
        <v>230</v>
      </c>
    </row>
    <row r="217" spans="1:36" ht="15" x14ac:dyDescent="0.25">
      <c r="A217">
        <v>1.51</v>
      </c>
      <c r="B217">
        <v>4.67</v>
      </c>
      <c r="C217">
        <v>6.67</v>
      </c>
      <c r="D217" s="43">
        <f t="shared" si="66"/>
        <v>2.6309455423032313E-2</v>
      </c>
      <c r="E217" s="44">
        <f>IF(OR($A217="",$B217="",$C217=""),"",A217*'MPTO_working_3-way'!$I216)</f>
        <v>1.5497272776887787</v>
      </c>
      <c r="F217" s="45">
        <f>IF(OR($A217="",$B217="",$C217=""),"",B217*'MPTO_working_3-way'!$I216)</f>
        <v>4.7928651568255605</v>
      </c>
      <c r="G217" s="46">
        <f>IF(OR($A217="",$B217="",$C217=""),"",C217*'MPTO_working_3-way'!$I216)</f>
        <v>6.8454840676716255</v>
      </c>
      <c r="H217" s="44">
        <f>IF(OR($A217="",$B217="",$C217=""),"",'MPTO_working_3-way'!E216)</f>
        <v>1.5302644130920549</v>
      </c>
      <c r="I217" s="45">
        <f>IF(OR($A217="",$B217="",$C217=""),"",'MPTO_working_3-way'!F216)</f>
        <v>4.8694276645519672</v>
      </c>
      <c r="J217" s="46">
        <f>IF(OR($A217="",$B217="",$C217=""),"",'MPTO_working_3-way'!G216)</f>
        <v>7.0843997624417234</v>
      </c>
      <c r="K217" s="44">
        <f>IF(OR($A217="",$B217="",$C217=""),"",'OddsRatio_working_3-way'!H216)</f>
        <v>1.5366510234437347</v>
      </c>
      <c r="L217" s="45">
        <f>IF(OR($A217="",$B217="",$C217=""),"",'OddsRatio_working_3-way'!I216)</f>
        <v>4.8617828549774655</v>
      </c>
      <c r="M217" s="46">
        <f>IF(OR($A217="",$B217="",$C217=""),"",'OddsRatio_working_3-way'!J216)</f>
        <v>6.9662966724038764</v>
      </c>
      <c r="N217" s="47">
        <f t="shared" si="63"/>
        <v>64.52748263496872</v>
      </c>
      <c r="O217" s="48">
        <f t="shared" si="64"/>
        <v>20.864346633576609</v>
      </c>
      <c r="P217" s="48">
        <f t="shared" si="65"/>
        <v>14.608170731454685</v>
      </c>
      <c r="Q217" t="s">
        <v>240</v>
      </c>
      <c r="R217" t="s">
        <v>268</v>
      </c>
      <c r="S217" t="s">
        <v>476</v>
      </c>
      <c r="T217" s="50">
        <v>100</v>
      </c>
      <c r="U217" s="50">
        <f t="shared" si="54"/>
        <v>33.774834437086092</v>
      </c>
      <c r="V217" s="50">
        <f t="shared" si="55"/>
        <v>78.586723768736618</v>
      </c>
      <c r="W217" s="50">
        <f t="shared" si="56"/>
        <v>85.007496251874073</v>
      </c>
      <c r="X217" s="50">
        <f t="shared" si="57"/>
        <v>36.405779979389322</v>
      </c>
      <c r="Y217" s="50">
        <f t="shared" si="58"/>
        <v>81.217669311039856</v>
      </c>
      <c r="Z217" s="50">
        <f t="shared" si="59"/>
        <v>87.638441794177297</v>
      </c>
      <c r="AA217" s="50">
        <f t="shared" si="60"/>
        <v>-2.6309455423032304</v>
      </c>
      <c r="AB217" s="50">
        <f t="shared" si="61"/>
        <v>-2.6309455423032375</v>
      </c>
      <c r="AC217" s="50">
        <f t="shared" si="62"/>
        <v>-2.6309455423032233</v>
      </c>
      <c r="AF217">
        <v>1.6</v>
      </c>
      <c r="AG217">
        <v>2.48</v>
      </c>
      <c r="AH217" s="75" t="s">
        <v>488</v>
      </c>
      <c r="AJ217" t="s">
        <v>230</v>
      </c>
    </row>
    <row r="218" spans="1:36" ht="15" x14ac:dyDescent="0.25">
      <c r="A218">
        <v>1.76</v>
      </c>
      <c r="B218">
        <v>4.05</v>
      </c>
      <c r="C218">
        <v>4.8</v>
      </c>
      <c r="D218" s="43">
        <f t="shared" si="66"/>
        <v>2.3428731762065169E-2</v>
      </c>
      <c r="E218" s="44">
        <f>IF(OR($A218="",$B218="",$C218=""),"",A218*'MPTO_working_3-way'!$I217)</f>
        <v>1.8012345679012347</v>
      </c>
      <c r="F218" s="45">
        <f>IF(OR($A218="",$B218="",$C218=""),"",B218*'MPTO_working_3-way'!$I217)</f>
        <v>4.1448863636363633</v>
      </c>
      <c r="G218" s="46">
        <f>IF(OR($A218="",$B218="",$C218=""),"",C218*'MPTO_working_3-way'!$I217)</f>
        <v>4.9124579124579126</v>
      </c>
      <c r="H218" s="44">
        <f>IF(OR($A218="",$B218="",$C218=""),"",'MPTO_working_3-way'!E217)</f>
        <v>1.7845280814487192</v>
      </c>
      <c r="I218" s="45">
        <f>IF(OR($A218="",$B218="",$C218=""),"",'MPTO_working_3-way'!F217)</f>
        <v>4.1822804615685509</v>
      </c>
      <c r="J218" s="46">
        <f>IF(OR($A218="",$B218="",$C218=""),"",'MPTO_working_3-way'!G217)</f>
        <v>4.9869402985074629</v>
      </c>
      <c r="K218" s="44">
        <f>IF(OR($A218="",$B218="",$C218=""),"",'OddsRatio_working_3-way'!H217)</f>
        <v>1.7906227138376789</v>
      </c>
      <c r="L218" s="45">
        <f>IF(OR($A218="",$B218="",$C218=""),"",'OddsRatio_working_3-way'!I217)</f>
        <v>4.1728937857959476</v>
      </c>
      <c r="M218" s="46">
        <f>IF(OR($A218="",$B218="",$C218=""),"",'OddsRatio_working_3-way'!J217)</f>
        <v>4.9531135691883943</v>
      </c>
      <c r="N218" s="47">
        <f t="shared" si="63"/>
        <v>55.517477724468812</v>
      </c>
      <c r="O218" s="48">
        <f t="shared" si="64"/>
        <v>24.126113776559286</v>
      </c>
      <c r="P218" s="48">
        <f t="shared" si="65"/>
        <v>20.356408498971899</v>
      </c>
      <c r="Q218" t="s">
        <v>390</v>
      </c>
      <c r="R218" t="s">
        <v>264</v>
      </c>
      <c r="S218" t="s">
        <v>476</v>
      </c>
      <c r="T218" s="50">
        <v>100</v>
      </c>
      <c r="U218" s="50">
        <f t="shared" si="54"/>
        <v>43.181818181818187</v>
      </c>
      <c r="V218" s="50">
        <f t="shared" si="55"/>
        <v>75.308641975308646</v>
      </c>
      <c r="W218" s="50">
        <f t="shared" si="56"/>
        <v>79.166666666666671</v>
      </c>
      <c r="X218" s="50">
        <f t="shared" si="57"/>
        <v>45.524691358024697</v>
      </c>
      <c r="Y218" s="50">
        <f t="shared" si="58"/>
        <v>77.651515151515156</v>
      </c>
      <c r="Z218" s="50">
        <f t="shared" si="59"/>
        <v>81.509539842873181</v>
      </c>
      <c r="AA218" s="50">
        <f t="shared" si="60"/>
        <v>-2.3428731762065098</v>
      </c>
      <c r="AB218" s="50">
        <f t="shared" si="61"/>
        <v>-2.3428731762065098</v>
      </c>
      <c r="AC218" s="50">
        <f t="shared" si="62"/>
        <v>-2.3428731762065098</v>
      </c>
      <c r="AF218">
        <v>1.82</v>
      </c>
      <c r="AG218">
        <v>2.08</v>
      </c>
      <c r="AH218" s="75" t="s">
        <v>478</v>
      </c>
      <c r="AJ218" t="s">
        <v>230</v>
      </c>
    </row>
    <row r="219" spans="1:36" ht="15" x14ac:dyDescent="0.25">
      <c r="A219">
        <v>1.65</v>
      </c>
      <c r="B219">
        <v>4.33</v>
      </c>
      <c r="C219">
        <v>5.32</v>
      </c>
      <c r="D219" s="43">
        <f t="shared" si="66"/>
        <v>2.497741308972623E-2</v>
      </c>
      <c r="E219" s="44">
        <f>IF(OR($A219="",$B219="",$C219=""),"",A219*'MPTO_working_3-way'!$I218)</f>
        <v>1.6912127315980481</v>
      </c>
      <c r="F219" s="45">
        <f>IF(OR($A219="",$B219="",$C219=""),"",B219*'MPTO_working_3-way'!$I218)</f>
        <v>4.4381521986785151</v>
      </c>
      <c r="G219" s="46">
        <f>IF(OR($A219="",$B219="",$C219=""),"",C219*'MPTO_working_3-way'!$I218)</f>
        <v>5.4528798376373437</v>
      </c>
      <c r="H219" s="44">
        <f>IF(OR($A219="",$B219="",$C219=""),"",'MPTO_working_3-way'!E218)</f>
        <v>1.6729827293982871</v>
      </c>
      <c r="I219" s="45">
        <f>IF(OR($A219="",$B219="",$C219=""),"",'MPTO_working_3-way'!F218)</f>
        <v>4.4919376441816787</v>
      </c>
      <c r="J219" s="46">
        <f>IF(OR($A219="",$B219="",$C219=""),"",'MPTO_working_3-way'!G218)</f>
        <v>5.5665612517782055</v>
      </c>
      <c r="K219" s="44">
        <f>IF(OR($A219="",$B219="",$C219=""),"",'OddsRatio_working_3-way'!H218)</f>
        <v>1.6793334103449551</v>
      </c>
      <c r="L219" s="45">
        <f>IF(OR($A219="",$B219="",$C219=""),"",'OddsRatio_working_3-way'!I218)</f>
        <v>4.4802773176133872</v>
      </c>
      <c r="M219" s="46">
        <f>IF(OR($A219="",$B219="",$C219=""),"",'OddsRatio_working_3-way'!J218)</f>
        <v>5.5149543579849345</v>
      </c>
      <c r="N219" s="47">
        <f t="shared" si="63"/>
        <v>59.129166976828962</v>
      </c>
      <c r="O219" s="48">
        <f t="shared" si="64"/>
        <v>22.531899656297405</v>
      </c>
      <c r="P219" s="48">
        <f t="shared" si="65"/>
        <v>18.33893336687364</v>
      </c>
      <c r="Q219" t="s">
        <v>269</v>
      </c>
      <c r="R219" t="s">
        <v>266</v>
      </c>
      <c r="S219" t="s">
        <v>476</v>
      </c>
      <c r="T219" s="50">
        <v>100</v>
      </c>
      <c r="U219" s="50">
        <f t="shared" si="54"/>
        <v>39.393939393939398</v>
      </c>
      <c r="V219" s="50">
        <f t="shared" si="55"/>
        <v>76.905311778290994</v>
      </c>
      <c r="W219" s="50">
        <f t="shared" si="56"/>
        <v>81.203007518796994</v>
      </c>
      <c r="X219" s="50">
        <f t="shared" si="57"/>
        <v>41.891680702912012</v>
      </c>
      <c r="Y219" s="50">
        <f t="shared" si="58"/>
        <v>79.403053087263615</v>
      </c>
      <c r="Z219" s="50">
        <f t="shared" si="59"/>
        <v>83.700748827769615</v>
      </c>
      <c r="AA219" s="50">
        <f t="shared" si="60"/>
        <v>-2.4977413089726141</v>
      </c>
      <c r="AB219" s="50">
        <f t="shared" si="61"/>
        <v>-2.4977413089726213</v>
      </c>
      <c r="AC219" s="50">
        <f t="shared" si="62"/>
        <v>-2.4977413089726213</v>
      </c>
      <c r="AF219">
        <v>1.71</v>
      </c>
      <c r="AG219">
        <v>2.25</v>
      </c>
      <c r="AH219" s="75" t="s">
        <v>489</v>
      </c>
      <c r="AJ219" t="s">
        <v>230</v>
      </c>
    </row>
    <row r="220" spans="1:36" ht="15" x14ac:dyDescent="0.25">
      <c r="A220">
        <v>1.68</v>
      </c>
      <c r="B220">
        <v>3.8</v>
      </c>
      <c r="C220">
        <v>5.79</v>
      </c>
      <c r="D220" s="43">
        <f t="shared" si="66"/>
        <v>3.1107561650239646E-2</v>
      </c>
      <c r="E220" s="44">
        <f>IF(OR($A220="",$B220="",$C220=""),"",A220*'MPTO_working_3-way'!$I219)</f>
        <v>1.7322607035724025</v>
      </c>
      <c r="F220" s="45">
        <f>IF(OR($A220="",$B220="",$C220=""),"",B220*'MPTO_working_3-way'!$I219)</f>
        <v>3.9182087342709107</v>
      </c>
      <c r="G220" s="46">
        <f>IF(OR($A220="",$B220="",$C220=""),"",C220*'MPTO_working_3-way'!$I219)</f>
        <v>5.9701127819548878</v>
      </c>
      <c r="H220" s="44">
        <f>IF(OR($A220="",$B220="",$C220=""),"",'MPTO_working_3-way'!E219)</f>
        <v>1.7097848531272897</v>
      </c>
      <c r="I220" s="45">
        <f>IF(OR($A220="",$B220="",$C220=""),"",'MPTO_working_3-way'!F219)</f>
        <v>3.9558729098708039</v>
      </c>
      <c r="J220" s="46">
        <f>IF(OR($A220="",$B220="",$C220=""),"",'MPTO_working_3-way'!G219)</f>
        <v>6.1598208215014214</v>
      </c>
      <c r="K220" s="44">
        <f>IF(OR($A220="",$B220="",$C220=""),"",'OddsRatio_working_3-way'!H219)</f>
        <v>1.7178771812663571</v>
      </c>
      <c r="L220" s="45">
        <f>IF(OR($A220="",$B220="",$C220=""),"",'OddsRatio_working_3-way'!I219)</f>
        <v>3.9559648640379397</v>
      </c>
      <c r="M220" s="46">
        <f>IF(OR($A220="",$B220="",$C220=""),"",'OddsRatio_working_3-way'!J219)</f>
        <v>6.0568113209791905</v>
      </c>
      <c r="N220" s="47">
        <f t="shared" si="63"/>
        <v>57.728031233273512</v>
      </c>
      <c r="O220" s="48">
        <f t="shared" si="64"/>
        <v>25.52186643997355</v>
      </c>
      <c r="P220" s="48">
        <f t="shared" si="65"/>
        <v>16.750102326752934</v>
      </c>
      <c r="Q220" t="s">
        <v>392</v>
      </c>
      <c r="R220" t="s">
        <v>243</v>
      </c>
      <c r="S220" t="s">
        <v>476</v>
      </c>
      <c r="T220" s="50">
        <v>100</v>
      </c>
      <c r="U220" s="50">
        <f t="shared" si="54"/>
        <v>40.476190476190474</v>
      </c>
      <c r="V220" s="50">
        <f t="shared" si="55"/>
        <v>73.68421052631578</v>
      </c>
      <c r="W220" s="50">
        <f t="shared" si="56"/>
        <v>82.728842832469766</v>
      </c>
      <c r="X220" s="50">
        <f t="shared" si="57"/>
        <v>43.586946641214432</v>
      </c>
      <c r="Y220" s="50">
        <f t="shared" si="58"/>
        <v>76.794966691339752</v>
      </c>
      <c r="Z220" s="50">
        <f t="shared" si="59"/>
        <v>85.839598997493738</v>
      </c>
      <c r="AA220" s="50">
        <f t="shared" si="60"/>
        <v>-3.1107561650239575</v>
      </c>
      <c r="AB220" s="50">
        <f t="shared" si="61"/>
        <v>-3.1107561650239717</v>
      </c>
      <c r="AC220" s="50">
        <f t="shared" si="62"/>
        <v>-3.1107561650239717</v>
      </c>
      <c r="AF220">
        <v>1.7</v>
      </c>
      <c r="AG220">
        <v>2.2400000000000002</v>
      </c>
      <c r="AH220" s="76" t="s">
        <v>487</v>
      </c>
      <c r="AJ220" t="s">
        <v>231</v>
      </c>
    </row>
    <row r="221" spans="1:36" ht="15" x14ac:dyDescent="0.25">
      <c r="A221">
        <v>2.42</v>
      </c>
      <c r="B221">
        <v>3.68</v>
      </c>
      <c r="C221">
        <v>2.92</v>
      </c>
      <c r="D221" s="43">
        <f t="shared" si="66"/>
        <v>2.7428024355308001E-2</v>
      </c>
      <c r="E221" s="44">
        <f>IF(OR($A221="",$B221="",$C221=""),"",A221*'MPTO_working_3-way'!$I220)</f>
        <v>2.4863758189398455</v>
      </c>
      <c r="F221" s="45">
        <f>IF(OR($A221="",$B221="",$C221=""),"",B221*'MPTO_working_3-way'!$I220)</f>
        <v>3.7809351296275335</v>
      </c>
      <c r="G221" s="46">
        <f>IF(OR($A221="",$B221="",$C221=""),"",C221*'MPTO_working_3-way'!$I220)</f>
        <v>3.0000898311174993</v>
      </c>
      <c r="H221" s="44">
        <f>IF(OR($A221="",$B221="",$C221=""),"",'MPTO_working_3-way'!E220)</f>
        <v>2.4747546215604133</v>
      </c>
      <c r="I221" s="45">
        <f>IF(OR($A221="",$B221="",$C221=""),"",'MPTO_working_3-way'!F220)</f>
        <v>3.8081245138131736</v>
      </c>
      <c r="J221" s="46">
        <f>IF(OR($A221="",$B221="",$C221=""),"",'MPTO_working_3-way'!G220)</f>
        <v>3.0000922950833795</v>
      </c>
      <c r="K221" s="44">
        <f>IF(OR($A221="",$B221="",$C221=""),"",'OddsRatio_working_3-way'!H220)</f>
        <v>2.4801372151802483</v>
      </c>
      <c r="L221" s="45">
        <f>IF(OR($A221="",$B221="",$C221=""),"",'OddsRatio_working_3-way'!I220)</f>
        <v>3.7934984061148356</v>
      </c>
      <c r="M221" s="46">
        <f>IF(OR($A221="",$B221="",$C221=""),"",'OddsRatio_working_3-way'!J220)</f>
        <v>3.0013122909479422</v>
      </c>
      <c r="N221" s="47">
        <f t="shared" si="63"/>
        <v>40.219181363595524</v>
      </c>
      <c r="O221" s="48">
        <f t="shared" si="64"/>
        <v>26.448483396712273</v>
      </c>
      <c r="P221" s="48">
        <f t="shared" si="65"/>
        <v>33.332335239692185</v>
      </c>
      <c r="Q221" t="s">
        <v>232</v>
      </c>
      <c r="R221" t="s">
        <v>227</v>
      </c>
      <c r="S221" t="s">
        <v>476</v>
      </c>
      <c r="T221" s="50">
        <v>100</v>
      </c>
      <c r="U221" s="50">
        <f t="shared" si="54"/>
        <v>58.677685950413228</v>
      </c>
      <c r="V221" s="50">
        <f t="shared" si="55"/>
        <v>72.826086956521735</v>
      </c>
      <c r="W221" s="50">
        <f t="shared" si="56"/>
        <v>65.753424657534239</v>
      </c>
      <c r="X221" s="50">
        <f t="shared" si="57"/>
        <v>61.420488385944005</v>
      </c>
      <c r="Y221" s="50">
        <f t="shared" si="58"/>
        <v>75.568889392052526</v>
      </c>
      <c r="Z221" s="50">
        <f t="shared" si="59"/>
        <v>68.496227093065045</v>
      </c>
      <c r="AA221" s="50">
        <f t="shared" si="60"/>
        <v>-2.742802435530777</v>
      </c>
      <c r="AB221" s="50">
        <f t="shared" si="61"/>
        <v>-2.7428024355307912</v>
      </c>
      <c r="AC221" s="50">
        <f t="shared" si="62"/>
        <v>-2.7428024355308054</v>
      </c>
      <c r="AF221">
        <v>1.72</v>
      </c>
      <c r="AG221">
        <v>2.2000000000000002</v>
      </c>
      <c r="AH221" s="75" t="s">
        <v>481</v>
      </c>
      <c r="AJ221" t="s">
        <v>231</v>
      </c>
    </row>
    <row r="222" spans="1:36" ht="15" x14ac:dyDescent="0.25">
      <c r="A222">
        <v>1.72</v>
      </c>
      <c r="B222">
        <v>3.97</v>
      </c>
      <c r="C222">
        <v>5.0599999999999996</v>
      </c>
      <c r="D222" s="43">
        <f t="shared" si="66"/>
        <v>3.0912976100976097E-2</v>
      </c>
      <c r="E222" s="44">
        <f>IF(OR($A222="",$B222="",$C222=""),"",A222*'MPTO_working_3-way'!$I221)</f>
        <v>1.7731703188936789</v>
      </c>
      <c r="F222" s="45">
        <f>IF(OR($A222="",$B222="",$C222=""),"",B222*'MPTO_working_3-way'!$I221)</f>
        <v>4.0927245151208753</v>
      </c>
      <c r="G222" s="46">
        <f>IF(OR($A222="",$B222="",$C222=""),"",C222*'MPTO_working_3-way'!$I221)</f>
        <v>5.2164196590709384</v>
      </c>
      <c r="H222" s="44">
        <f>IF(OR($A222="",$B222="",$C222=""),"",'MPTO_working_3-way'!E221)</f>
        <v>1.7510343516231972</v>
      </c>
      <c r="I222" s="45">
        <f>IF(OR($A222="",$B222="",$C222=""),"",'MPTO_working_3-way'!F221)</f>
        <v>4.1393325257141109</v>
      </c>
      <c r="J222" s="46">
        <f>IF(OR($A222="",$B222="",$C222=""),"",'MPTO_working_3-way'!G221)</f>
        <v>5.3383404651898658</v>
      </c>
      <c r="K222" s="44">
        <f>IF(OR($A222="",$B222="",$C222=""),"",'OddsRatio_working_3-way'!H221)</f>
        <v>1.7589755266339731</v>
      </c>
      <c r="L222" s="45">
        <f>IF(OR($A222="",$B222="",$C222=""),"",'OddsRatio_working_3-way'!I221)</f>
        <v>4.1307740473651391</v>
      </c>
      <c r="M222" s="46">
        <f>IF(OR($A222="",$B222="",$C222=""),"",'OddsRatio_working_3-way'!J221)</f>
        <v>5.2797786640749038</v>
      </c>
      <c r="N222" s="47">
        <f t="shared" si="63"/>
        <v>56.39616168535477</v>
      </c>
      <c r="O222" s="48">
        <f t="shared" si="64"/>
        <v>24.433601536224234</v>
      </c>
      <c r="P222" s="48">
        <f t="shared" si="65"/>
        <v>19.170236778420993</v>
      </c>
      <c r="Q222" t="s">
        <v>273</v>
      </c>
      <c r="R222" t="s">
        <v>242</v>
      </c>
      <c r="S222" t="s">
        <v>476</v>
      </c>
      <c r="T222" s="50">
        <v>100</v>
      </c>
      <c r="U222" s="50">
        <f t="shared" si="54"/>
        <v>41.860465116279073</v>
      </c>
      <c r="V222" s="50">
        <f t="shared" si="55"/>
        <v>74.811083123425689</v>
      </c>
      <c r="W222" s="50">
        <f t="shared" si="56"/>
        <v>80.237154150197625</v>
      </c>
      <c r="X222" s="50">
        <f t="shared" si="57"/>
        <v>44.951762726376678</v>
      </c>
      <c r="Y222" s="50">
        <f t="shared" si="58"/>
        <v>77.902380733523316</v>
      </c>
      <c r="Z222" s="50">
        <f t="shared" si="59"/>
        <v>83.328451760295238</v>
      </c>
      <c r="AA222" s="50">
        <f t="shared" si="60"/>
        <v>-3.0912976100976053</v>
      </c>
      <c r="AB222" s="50">
        <f t="shared" si="61"/>
        <v>-3.0912976100976266</v>
      </c>
      <c r="AC222" s="50">
        <f t="shared" si="62"/>
        <v>-3.0912976100976124</v>
      </c>
      <c r="AF222">
        <v>1.74</v>
      </c>
      <c r="AG222">
        <v>2.17</v>
      </c>
      <c r="AH222" s="75" t="s">
        <v>479</v>
      </c>
      <c r="AJ222" t="s">
        <v>231</v>
      </c>
    </row>
    <row r="223" spans="1:36" ht="15" x14ac:dyDescent="0.25">
      <c r="A223">
        <v>1.24</v>
      </c>
      <c r="B223">
        <v>6.76</v>
      </c>
      <c r="C223">
        <v>13.19</v>
      </c>
      <c r="D223" s="43">
        <f t="shared" si="66"/>
        <v>3.0195618358317855E-2</v>
      </c>
      <c r="E223" s="44">
        <f>IF(OR($A223="",$B223="",$C223=""),"",A223*'MPTO_working_3-way'!$I222)</f>
        <v>1.2774425667643141</v>
      </c>
      <c r="F223" s="45">
        <f>IF(OR($A223="",$B223="",$C223=""),"",B223*'MPTO_working_3-way'!$I222)</f>
        <v>6.9641223801022285</v>
      </c>
      <c r="G223" s="46">
        <f>IF(OR($A223="",$B223="",$C223=""),"",C223*'MPTO_working_3-way'!$I222)</f>
        <v>13.588280206146212</v>
      </c>
      <c r="H223" s="44">
        <f>IF(OR($A223="",$B223="",$C223=""),"",'MPTO_working_3-way'!E222)</f>
        <v>1.2556718591399729</v>
      </c>
      <c r="I223" s="45">
        <f>IF(OR($A223="",$B223="",$C223=""),"",'MPTO_working_3-way'!F222)</f>
        <v>7.2535363692855483</v>
      </c>
      <c r="J223" s="46">
        <f>IF(OR($A223="",$B223="",$C223=""),"",'MPTO_working_3-way'!G222)</f>
        <v>15.209170523850723</v>
      </c>
      <c r="K223" s="44">
        <f>IF(OR($A223="",$B223="",$C223=""),"",'OddsRatio_working_3-way'!H222)</f>
        <v>1.2616227844955428</v>
      </c>
      <c r="L223" s="45">
        <f>IF(OR($A223="",$B223="",$C223=""),"",'OddsRatio_working_3-way'!I222)</f>
        <v>7.2789468278930283</v>
      </c>
      <c r="M223" s="46">
        <f>IF(OR($A223="",$B223="",$C223=""),"",'OddsRatio_working_3-way'!J222)</f>
        <v>14.28825726250278</v>
      </c>
      <c r="N223" s="47">
        <f t="shared" si="63"/>
        <v>78.281405835171157</v>
      </c>
      <c r="O223" s="48">
        <f t="shared" si="64"/>
        <v>14.359311129528438</v>
      </c>
      <c r="P223" s="48">
        <f t="shared" si="65"/>
        <v>7.3592830353003968</v>
      </c>
      <c r="Q223" t="s">
        <v>68</v>
      </c>
      <c r="R223" t="s">
        <v>72</v>
      </c>
      <c r="S223" t="s">
        <v>476</v>
      </c>
      <c r="T223" s="50">
        <v>100</v>
      </c>
      <c r="U223" s="50">
        <f t="shared" si="54"/>
        <v>19.35483870967742</v>
      </c>
      <c r="V223" s="50">
        <f t="shared" si="55"/>
        <v>85.207100591715985</v>
      </c>
      <c r="W223" s="50">
        <f t="shared" si="56"/>
        <v>92.418498862774825</v>
      </c>
      <c r="X223" s="50">
        <f t="shared" si="57"/>
        <v>22.374400545509193</v>
      </c>
      <c r="Y223" s="50">
        <f t="shared" si="58"/>
        <v>88.226662427547751</v>
      </c>
      <c r="Z223" s="50">
        <f t="shared" si="59"/>
        <v>95.438060698606606</v>
      </c>
      <c r="AA223" s="50">
        <f t="shared" si="60"/>
        <v>-3.0195618358317731</v>
      </c>
      <c r="AB223" s="50">
        <f t="shared" si="61"/>
        <v>-3.019561835831766</v>
      </c>
      <c r="AC223" s="50">
        <f t="shared" si="62"/>
        <v>-3.0195618358317802</v>
      </c>
      <c r="AF223">
        <v>1.55</v>
      </c>
      <c r="AG223">
        <v>2.57</v>
      </c>
      <c r="AH223" s="75" t="s">
        <v>483</v>
      </c>
      <c r="AJ223" t="s">
        <v>443</v>
      </c>
    </row>
    <row r="224" spans="1:36" ht="15" x14ac:dyDescent="0.25">
      <c r="A224">
        <v>4.22</v>
      </c>
      <c r="B224">
        <v>3.53</v>
      </c>
      <c r="C224">
        <v>1.99</v>
      </c>
      <c r="D224" s="43">
        <f t="shared" si="66"/>
        <v>2.2765506438790162E-2</v>
      </c>
      <c r="E224" s="44">
        <f>IF(OR($A224="",$B224="",$C224=""),"",A224*'MPTO_working_3-way'!$I223)</f>
        <v>4.3160704371716943</v>
      </c>
      <c r="F224" s="45">
        <f>IF(OR($A224="",$B224="",$C224=""),"",B224*'MPTO_working_3-way'!$I223)</f>
        <v>3.6103622377289293</v>
      </c>
      <c r="G224" s="46">
        <f>IF(OR($A224="",$B224="",$C224=""),"",C224*'MPTO_working_3-way'!$I223)</f>
        <v>2.0353033578131923</v>
      </c>
      <c r="H224" s="44">
        <f>IF(OR($A224="",$B224="",$C224=""),"",'MPTO_working_3-way'!E223)</f>
        <v>4.3596098755472878</v>
      </c>
      <c r="I224" s="45">
        <f>IF(OR($A224="",$B224="",$C224=""),"",'MPTO_working_3-way'!F223)</f>
        <v>3.627162292818976</v>
      </c>
      <c r="J224" s="46">
        <f>IF(OR($A224="",$B224="",$C224=""),"",'MPTO_working_3-way'!G223)</f>
        <v>2.0205119925886974</v>
      </c>
      <c r="K224" s="44">
        <f>IF(OR($A224="",$B224="",$C224=""),"",'OddsRatio_working_3-way'!H223)</f>
        <v>4.3383855183009024</v>
      </c>
      <c r="L224" s="45">
        <f>IF(OR($A224="",$B224="",$C224=""),"",'OddsRatio_working_3-way'!I223)</f>
        <v>3.6230171929507091</v>
      </c>
      <c r="M224" s="46">
        <f>IF(OR($A224="",$B224="",$C224=""),"",'OddsRatio_working_3-way'!J223)</f>
        <v>2.0263980320241908</v>
      </c>
      <c r="N224" s="47">
        <f t="shared" si="63"/>
        <v>23.169223360851738</v>
      </c>
      <c r="O224" s="48">
        <f t="shared" si="64"/>
        <v>27.698051723171201</v>
      </c>
      <c r="P224" s="48">
        <f t="shared" si="65"/>
        <v>49.132724915977057</v>
      </c>
      <c r="Q224" t="s">
        <v>78</v>
      </c>
      <c r="R224" t="s">
        <v>74</v>
      </c>
      <c r="S224" t="s">
        <v>476</v>
      </c>
      <c r="T224" s="50">
        <v>100</v>
      </c>
      <c r="U224" s="50">
        <f t="shared" si="54"/>
        <v>76.30331753554502</v>
      </c>
      <c r="V224" s="50">
        <f t="shared" si="55"/>
        <v>71.671388101982998</v>
      </c>
      <c r="W224" s="50">
        <f t="shared" si="56"/>
        <v>49.748743718592962</v>
      </c>
      <c r="X224" s="50">
        <f t="shared" si="57"/>
        <v>78.579868179424025</v>
      </c>
      <c r="Y224" s="50">
        <f t="shared" si="58"/>
        <v>73.947938745862004</v>
      </c>
      <c r="Z224" s="50">
        <f t="shared" si="59"/>
        <v>52.025294362471975</v>
      </c>
      <c r="AA224" s="50">
        <f t="shared" si="60"/>
        <v>-2.2765506438790055</v>
      </c>
      <c r="AB224" s="50">
        <f t="shared" si="61"/>
        <v>-2.2765506438790055</v>
      </c>
      <c r="AC224" s="50">
        <f t="shared" si="62"/>
        <v>-2.2765506438790126</v>
      </c>
      <c r="AF224">
        <v>2.2000000000000002</v>
      </c>
      <c r="AG224">
        <v>1.74</v>
      </c>
      <c r="AH224" s="75" t="s">
        <v>479</v>
      </c>
      <c r="AJ224" t="s">
        <v>443</v>
      </c>
    </row>
    <row r="225" spans="1:36" ht="15" x14ac:dyDescent="0.25">
      <c r="A225">
        <v>2.25</v>
      </c>
      <c r="B225">
        <v>3.74</v>
      </c>
      <c r="C225">
        <v>3.22</v>
      </c>
      <c r="D225" s="43">
        <f t="shared" si="66"/>
        <v>2.2383129800009449E-2</v>
      </c>
      <c r="E225" s="44">
        <f>IF(OR($A225="",$B225="",$C225=""),"",A225*'MPTO_working_3-way'!$I224)</f>
        <v>2.300362042050021</v>
      </c>
      <c r="F225" s="45">
        <f>IF(OR($A225="",$B225="",$C225=""),"",B225*'MPTO_working_3-way'!$I224)</f>
        <v>3.8237129054520356</v>
      </c>
      <c r="G225" s="46">
        <f>IF(OR($A225="",$B225="",$C225=""),"",C225*'MPTO_working_3-way'!$I224)</f>
        <v>3.2920736779560307</v>
      </c>
      <c r="H225" s="44">
        <f>IF(OR($A225="",$B225="",$C225=""),"",'MPTO_working_3-way'!E224)</f>
        <v>2.288416441688085</v>
      </c>
      <c r="I225" s="45">
        <f>IF(OR($A225="",$B225="",$C225=""),"",'MPTO_working_3-way'!F224)</f>
        <v>3.8473578342049835</v>
      </c>
      <c r="J225" s="46">
        <f>IF(OR($A225="",$B225="",$C225=""),"",'MPTO_working_3-way'!G224)</f>
        <v>3.2992633480122566</v>
      </c>
      <c r="K225" s="44">
        <f>IF(OR($A225="",$B225="",$C225=""),"",'OddsRatio_working_3-way'!H224)</f>
        <v>2.2935588554603568</v>
      </c>
      <c r="L225" s="45">
        <f>IF(OR($A225="",$B225="",$C225=""),"",'OddsRatio_working_3-way'!I224)</f>
        <v>3.8354810111691027</v>
      </c>
      <c r="M225" s="46">
        <f>IF(OR($A225="",$B225="",$C225=""),"",'OddsRatio_working_3-way'!J224)</f>
        <v>3.297360527297593</v>
      </c>
      <c r="N225" s="47">
        <f t="shared" si="63"/>
        <v>43.471418051604907</v>
      </c>
      <c r="O225" s="48">
        <f t="shared" si="64"/>
        <v>26.152591073826475</v>
      </c>
      <c r="P225" s="48">
        <f t="shared" si="65"/>
        <v>30.375990874568636</v>
      </c>
      <c r="Q225" t="s">
        <v>138</v>
      </c>
      <c r="R225" t="s">
        <v>136</v>
      </c>
      <c r="S225" t="s">
        <v>476</v>
      </c>
      <c r="T225" s="50">
        <v>100</v>
      </c>
      <c r="U225" s="50">
        <f t="shared" si="54"/>
        <v>55.55555555555555</v>
      </c>
      <c r="V225" s="50">
        <f t="shared" si="55"/>
        <v>73.262032085561486</v>
      </c>
      <c r="W225" s="50">
        <f t="shared" si="56"/>
        <v>68.944099378881987</v>
      </c>
      <c r="X225" s="50">
        <f t="shared" si="57"/>
        <v>57.793868535556506</v>
      </c>
      <c r="Y225" s="50">
        <f t="shared" si="58"/>
        <v>75.500345065562442</v>
      </c>
      <c r="Z225" s="50">
        <f t="shared" si="59"/>
        <v>71.182412358882942</v>
      </c>
      <c r="AA225" s="50">
        <f t="shared" si="60"/>
        <v>-2.2383129800009556</v>
      </c>
      <c r="AB225" s="50">
        <f t="shared" si="61"/>
        <v>-2.2383129800009556</v>
      </c>
      <c r="AC225" s="50">
        <f t="shared" si="62"/>
        <v>-2.2383129800009556</v>
      </c>
      <c r="AF225">
        <v>1.63</v>
      </c>
      <c r="AG225">
        <v>2.4</v>
      </c>
      <c r="AH225" s="75" t="s">
        <v>484</v>
      </c>
      <c r="AJ225" t="s">
        <v>443</v>
      </c>
    </row>
    <row r="226" spans="1:36" ht="15" x14ac:dyDescent="0.25">
      <c r="A226">
        <v>3.56</v>
      </c>
      <c r="B226">
        <v>3.16</v>
      </c>
      <c r="C226">
        <v>2.36</v>
      </c>
      <c r="D226" s="43">
        <f t="shared" si="66"/>
        <v>2.1083386166347973E-2</v>
      </c>
      <c r="E226" s="44">
        <f>IF(OR($A226="",$B226="",$C226=""),"",A226*'MPTO_working_3-way'!$I225)</f>
        <v>3.6350568547521989</v>
      </c>
      <c r="F226" s="45">
        <f>IF(OR($A226="",$B226="",$C226=""),"",B226*'MPTO_working_3-way'!$I225)</f>
        <v>3.2266235002856596</v>
      </c>
      <c r="G226" s="46">
        <f>IF(OR($A226="",$B226="",$C226=""),"",C226*'MPTO_working_3-way'!$I225)</f>
        <v>2.409756791352581</v>
      </c>
      <c r="H226" s="44">
        <f>IF(OR($A226="",$B226="",$C226=""),"",'MPTO_working_3-way'!E225)</f>
        <v>3.6513530245372308</v>
      </c>
      <c r="I226" s="45">
        <f>IF(OR($A226="",$B226="",$C226=""),"",'MPTO_working_3-way'!F225)</f>
        <v>3.2317706236902035</v>
      </c>
      <c r="J226" s="46">
        <f>IF(OR($A226="",$B226="",$C226=""),"",'MPTO_working_3-way'!G225)</f>
        <v>2.3998021516490251</v>
      </c>
      <c r="K226" s="44">
        <f>IF(OR($A226="",$B226="",$C226=""),"",'OddsRatio_working_3-way'!H225)</f>
        <v>3.6432044263113434</v>
      </c>
      <c r="L226" s="45">
        <f>IF(OR($A226="",$B226="",$C226=""),"",'OddsRatio_working_3-way'!I225)</f>
        <v>3.2302037347001962</v>
      </c>
      <c r="M226" s="46">
        <f>IF(OR($A226="",$B226="",$C226=""),"",'OddsRatio_working_3-way'!J225)</f>
        <v>2.4042023514779007</v>
      </c>
      <c r="N226" s="47">
        <f t="shared" si="63"/>
        <v>27.50988608865018</v>
      </c>
      <c r="O226" s="48">
        <f t="shared" si="64"/>
        <v>30.992150150504639</v>
      </c>
      <c r="P226" s="48">
        <f t="shared" si="65"/>
        <v>41.497963760845188</v>
      </c>
      <c r="Q226" t="s">
        <v>69</v>
      </c>
      <c r="R226" t="s">
        <v>71</v>
      </c>
      <c r="S226" t="s">
        <v>476</v>
      </c>
      <c r="T226" s="50">
        <v>100</v>
      </c>
      <c r="U226" s="50">
        <f t="shared" si="54"/>
        <v>71.910112359550567</v>
      </c>
      <c r="V226" s="50">
        <f t="shared" si="55"/>
        <v>68.35443037974683</v>
      </c>
      <c r="W226" s="50">
        <f t="shared" si="56"/>
        <v>57.627118644067799</v>
      </c>
      <c r="X226" s="50">
        <f t="shared" si="57"/>
        <v>74.018450976185363</v>
      </c>
      <c r="Y226" s="50">
        <f t="shared" si="58"/>
        <v>70.462768996381641</v>
      </c>
      <c r="Z226" s="50">
        <f t="shared" si="59"/>
        <v>59.735457260702596</v>
      </c>
      <c r="AA226" s="50">
        <f t="shared" si="60"/>
        <v>-2.1083386166347964</v>
      </c>
      <c r="AB226" s="50">
        <f t="shared" si="61"/>
        <v>-2.1083386166348106</v>
      </c>
      <c r="AC226" s="50">
        <f t="shared" si="62"/>
        <v>-2.1083386166347964</v>
      </c>
      <c r="AF226">
        <v>2.44</v>
      </c>
      <c r="AG226">
        <v>1.61</v>
      </c>
      <c r="AH226" s="76" t="s">
        <v>482</v>
      </c>
      <c r="AJ226" t="s">
        <v>443</v>
      </c>
    </row>
    <row r="227" spans="1:36" ht="15" x14ac:dyDescent="0.25">
      <c r="A227">
        <v>2.89</v>
      </c>
      <c r="B227">
        <v>3.34</v>
      </c>
      <c r="C227">
        <v>2.62</v>
      </c>
      <c r="D227" s="43">
        <f t="shared" si="66"/>
        <v>2.7101348163442118E-2</v>
      </c>
      <c r="E227" s="44">
        <f>IF(OR($A227="",$B227="",$C227=""),"",A227*'MPTO_working_3-way'!$I226)</f>
        <v>2.968322896192348</v>
      </c>
      <c r="F227" s="45">
        <f>IF(OR($A227="",$B227="",$C227=""),"",B227*'MPTO_working_3-way'!$I226)</f>
        <v>3.4305185028658967</v>
      </c>
      <c r="G227" s="46">
        <f>IF(OR($A227="",$B227="",$C227=""),"",C227*'MPTO_working_3-way'!$I226)</f>
        <v>2.6910055321882185</v>
      </c>
      <c r="H227" s="44">
        <f>IF(OR($A227="",$B227="",$C227=""),"",'MPTO_working_3-way'!E226)</f>
        <v>2.967473711828351</v>
      </c>
      <c r="I227" s="45">
        <f>IF(OR($A227="",$B227="",$C227=""),"",'MPTO_working_3-way'!F226)</f>
        <v>3.4439126043145136</v>
      </c>
      <c r="J227" s="46">
        <f>IF(OR($A227="",$B227="",$C227=""),"",'MPTO_working_3-way'!G226)</f>
        <v>2.6835147988081101</v>
      </c>
      <c r="K227" s="44">
        <f>IF(OR($A227="",$B227="",$C227=""),"",'OddsRatio_working_3-way'!H226)</f>
        <v>2.9682876979204069</v>
      </c>
      <c r="L227" s="45">
        <f>IF(OR($A227="",$B227="",$C227=""),"",'OddsRatio_working_3-way'!I226)</f>
        <v>3.4369276259966934</v>
      </c>
      <c r="M227" s="46">
        <f>IF(OR($A227="",$B227="",$C227=""),"",'OddsRatio_working_3-way'!J226)</f>
        <v>2.6871037410746346</v>
      </c>
      <c r="N227" s="47">
        <f t="shared" si="63"/>
        <v>33.689057254612095</v>
      </c>
      <c r="O227" s="48">
        <f t="shared" si="64"/>
        <v>29.150112414918851</v>
      </c>
      <c r="P227" s="48">
        <f t="shared" si="65"/>
        <v>37.160830330469061</v>
      </c>
      <c r="Q227" t="s">
        <v>132</v>
      </c>
      <c r="R227" t="s">
        <v>36</v>
      </c>
      <c r="S227" t="s">
        <v>476</v>
      </c>
      <c r="T227" s="50">
        <v>100</v>
      </c>
      <c r="U227" s="50">
        <f t="shared" si="54"/>
        <v>65.397923875432525</v>
      </c>
      <c r="V227" s="50">
        <f t="shared" si="55"/>
        <v>70.059880239520965</v>
      </c>
      <c r="W227" s="50">
        <f t="shared" si="56"/>
        <v>61.832061068702288</v>
      </c>
      <c r="X227" s="50">
        <f t="shared" si="57"/>
        <v>68.108058691776748</v>
      </c>
      <c r="Y227" s="50">
        <f t="shared" si="58"/>
        <v>72.770015055865173</v>
      </c>
      <c r="Z227" s="50">
        <f t="shared" si="59"/>
        <v>64.54219588504651</v>
      </c>
      <c r="AA227" s="50">
        <f t="shared" si="60"/>
        <v>-2.7101348163442225</v>
      </c>
      <c r="AB227" s="50">
        <f t="shared" si="61"/>
        <v>-2.7101348163442083</v>
      </c>
      <c r="AC227" s="50">
        <f t="shared" si="62"/>
        <v>-2.7101348163442225</v>
      </c>
      <c r="AF227">
        <v>2.13</v>
      </c>
      <c r="AG227">
        <v>1.77</v>
      </c>
      <c r="AH227" s="76" t="s">
        <v>479</v>
      </c>
      <c r="AJ227" t="s">
        <v>433</v>
      </c>
    </row>
    <row r="228" spans="1:36" ht="15" x14ac:dyDescent="0.25">
      <c r="A228">
        <v>2.2599999999999998</v>
      </c>
      <c r="B228">
        <v>3.33</v>
      </c>
      <c r="C228">
        <v>3.49</v>
      </c>
      <c r="D228" s="43">
        <f t="shared" si="66"/>
        <v>2.931112769589328E-2</v>
      </c>
      <c r="E228" s="44">
        <f>IF(OR($A228="",$B228="",$C228=""),"",A228*'MPTO_working_3-way'!$I227)</f>
        <v>2.3262431485927184</v>
      </c>
      <c r="F228" s="45">
        <f>IF(OR($A228="",$B228="",$C228=""),"",B228*'MPTO_working_3-way'!$I227)</f>
        <v>3.4276060552273249</v>
      </c>
      <c r="G228" s="46">
        <f>IF(OR($A228="",$B228="",$C228=""),"",C228*'MPTO_working_3-way'!$I227)</f>
        <v>3.5922958356586676</v>
      </c>
      <c r="H228" s="44">
        <f>IF(OR($A228="",$B228="",$C228=""),"",'MPTO_working_3-way'!E227)</f>
        <v>2.3110299671725452</v>
      </c>
      <c r="I228" s="45">
        <f>IF(OR($A228="",$B228="",$C228=""),"",'MPTO_working_3-way'!F227)</f>
        <v>3.4419862327760091</v>
      </c>
      <c r="J228" s="46">
        <f>IF(OR($A228="",$B228="",$C228=""),"",'MPTO_working_3-way'!G227)</f>
        <v>3.6132052846671119</v>
      </c>
      <c r="K228" s="44">
        <f>IF(OR($A228="",$B228="",$C228=""),"",'OddsRatio_working_3-way'!H227)</f>
        <v>2.317511208584262</v>
      </c>
      <c r="L228" s="45">
        <f>IF(OR($A228="",$B228="",$C228=""),"",'OddsRatio_working_3-way'!I227)</f>
        <v>3.4363500920645484</v>
      </c>
      <c r="M228" s="46">
        <f>IF(OR($A228="",$B228="",$C228=""),"",'OddsRatio_working_3-way'!J227)</f>
        <v>3.6036531026784226</v>
      </c>
      <c r="N228" s="47">
        <f t="shared" si="63"/>
        <v>42.987767663279691</v>
      </c>
      <c r="O228" s="48">
        <f t="shared" si="64"/>
        <v>29.174881357060684</v>
      </c>
      <c r="P228" s="48">
        <f t="shared" si="65"/>
        <v>27.837350979659625</v>
      </c>
      <c r="Q228" t="s">
        <v>45</v>
      </c>
      <c r="R228" t="s">
        <v>76</v>
      </c>
      <c r="S228" t="s">
        <v>476</v>
      </c>
      <c r="T228" s="50">
        <v>100</v>
      </c>
      <c r="U228" s="50">
        <f t="shared" si="54"/>
        <v>55.752212389380524</v>
      </c>
      <c r="V228" s="50">
        <f t="shared" si="55"/>
        <v>69.969969969969966</v>
      </c>
      <c r="W228" s="50">
        <f t="shared" si="56"/>
        <v>71.346704871060169</v>
      </c>
      <c r="X228" s="50">
        <f t="shared" si="57"/>
        <v>58.683325158969858</v>
      </c>
      <c r="Y228" s="50">
        <f t="shared" si="58"/>
        <v>72.9010827395593</v>
      </c>
      <c r="Z228" s="50">
        <f t="shared" si="59"/>
        <v>74.277817640649502</v>
      </c>
      <c r="AA228" s="50">
        <f t="shared" si="60"/>
        <v>-2.9311127695893333</v>
      </c>
      <c r="AB228" s="50">
        <f t="shared" si="61"/>
        <v>-2.9311127695893333</v>
      </c>
      <c r="AC228" s="50">
        <f t="shared" si="62"/>
        <v>-2.9311127695893333</v>
      </c>
      <c r="AF228">
        <v>2.42</v>
      </c>
      <c r="AG228">
        <v>1.61</v>
      </c>
      <c r="AH228" s="75" t="s">
        <v>483</v>
      </c>
      <c r="AJ228" t="s">
        <v>433</v>
      </c>
    </row>
    <row r="229" spans="1:36" ht="15" x14ac:dyDescent="0.25">
      <c r="A229">
        <v>2.84</v>
      </c>
      <c r="B229">
        <v>3.26</v>
      </c>
      <c r="C229">
        <v>2.72</v>
      </c>
      <c r="D229" s="43">
        <f t="shared" si="66"/>
        <v>2.6508201137536158E-2</v>
      </c>
      <c r="E229" s="44">
        <f>IF(OR($A229="",$B229="",$C229=""),"",A229*'MPTO_working_3-way'!$I228)</f>
        <v>2.9152832912306024</v>
      </c>
      <c r="F229" s="45">
        <f>IF(OR($A229="",$B229="",$C229=""),"",B229*'MPTO_working_3-way'!$I228)</f>
        <v>3.3464167357083676</v>
      </c>
      <c r="G229" s="46">
        <f>IF(OR($A229="",$B229="",$C229=""),"",C229*'MPTO_working_3-way'!$I228)</f>
        <v>2.7921023070940985</v>
      </c>
      <c r="H229" s="44">
        <f>IF(OR($A229="",$B229="",$C229=""),"",'MPTO_working_3-way'!E228)</f>
        <v>2.913102651772681</v>
      </c>
      <c r="I229" s="45">
        <f>IF(OR($A229="",$B229="",$C229=""),"",'MPTO_working_3-way'!F228)</f>
        <v>3.3566914389789275</v>
      </c>
      <c r="J229" s="46">
        <f>IF(OR($A229="",$B229="",$C229=""),"",'MPTO_working_3-way'!G228)</f>
        <v>2.7869826257150749</v>
      </c>
      <c r="K229" s="44">
        <f>IF(OR($A229="",$B229="",$C229=""),"",'OddsRatio_working_3-way'!H228)</f>
        <v>2.9143687541843737</v>
      </c>
      <c r="L229" s="45">
        <f>IF(OR($A229="",$B229="",$C229=""),"",'OddsRatio_working_3-way'!I228)</f>
        <v>3.3513442306829808</v>
      </c>
      <c r="M229" s="46">
        <f>IF(OR($A229="",$B229="",$C229=""),"",'OddsRatio_working_3-way'!J228)</f>
        <v>2.7895186180419151</v>
      </c>
      <c r="N229" s="47">
        <f t="shared" si="63"/>
        <v>34.301983721721911</v>
      </c>
      <c r="O229" s="48">
        <f t="shared" si="64"/>
        <v>29.88270974530375</v>
      </c>
      <c r="P229" s="48">
        <f t="shared" si="65"/>
        <v>35.815306532974347</v>
      </c>
      <c r="Q229" t="s">
        <v>80</v>
      </c>
      <c r="R229" t="s">
        <v>85</v>
      </c>
      <c r="S229" t="s">
        <v>476</v>
      </c>
      <c r="T229" s="50">
        <v>100</v>
      </c>
      <c r="U229" s="50">
        <f t="shared" si="54"/>
        <v>64.788732394366207</v>
      </c>
      <c r="V229" s="50">
        <f t="shared" si="55"/>
        <v>69.325153374233125</v>
      </c>
      <c r="W229" s="50">
        <f t="shared" si="56"/>
        <v>63.235294117647051</v>
      </c>
      <c r="X229" s="50">
        <f t="shared" si="57"/>
        <v>67.439552508119817</v>
      </c>
      <c r="Y229" s="50">
        <f t="shared" si="58"/>
        <v>71.975973487986749</v>
      </c>
      <c r="Z229" s="50">
        <f t="shared" si="59"/>
        <v>65.886114231400668</v>
      </c>
      <c r="AA229" s="50">
        <f t="shared" si="60"/>
        <v>-2.6508201137536105</v>
      </c>
      <c r="AB229" s="50">
        <f t="shared" si="61"/>
        <v>-2.6508201137536247</v>
      </c>
      <c r="AC229" s="50">
        <f t="shared" si="62"/>
        <v>-2.6508201137536176</v>
      </c>
      <c r="AF229">
        <v>2.27</v>
      </c>
      <c r="AG229">
        <v>1.68</v>
      </c>
      <c r="AH229" s="75" t="s">
        <v>483</v>
      </c>
      <c r="AJ229" t="s">
        <v>433</v>
      </c>
    </row>
    <row r="230" spans="1:36" ht="15" x14ac:dyDescent="0.25">
      <c r="A230">
        <v>2.16</v>
      </c>
      <c r="B230">
        <v>3.28</v>
      </c>
      <c r="C230">
        <v>3.85</v>
      </c>
      <c r="D230" s="43">
        <f t="shared" si="66"/>
        <v>2.7581271483710257E-2</v>
      </c>
      <c r="E230" s="44">
        <f>IF(OR($A230="",$B230="",$C230=""),"",A230*'MPTO_working_3-way'!$I229)</f>
        <v>2.2195755464048141</v>
      </c>
      <c r="F230" s="45">
        <f>IF(OR($A230="",$B230="",$C230=""),"",B230*'MPTO_working_3-way'!$I229)</f>
        <v>3.3704665704665695</v>
      </c>
      <c r="G230" s="46">
        <f>IF(OR($A230="",$B230="",$C230=""),"",C230*'MPTO_working_3-way'!$I229)</f>
        <v>3.9561878952122846</v>
      </c>
      <c r="H230" s="44">
        <f>IF(OR($A230="",$B230="",$C230=""),"",'MPTO_working_3-way'!E229)</f>
        <v>2.2037634709768041</v>
      </c>
      <c r="I230" s="45">
        <f>IF(OR($A230="",$B230="",$C230=""),"",'MPTO_working_3-way'!F229)</f>
        <v>3.3819855445269558</v>
      </c>
      <c r="J230" s="46">
        <f>IF(OR($A230="",$B230="",$C230=""),"",'MPTO_working_3-way'!G229)</f>
        <v>3.9912750316065484</v>
      </c>
      <c r="K230" s="44">
        <f>IF(OR($A230="",$B230="",$C230=""),"",'OddsRatio_working_3-way'!H229)</f>
        <v>2.2103877226012685</v>
      </c>
      <c r="L230" s="45">
        <f>IF(OR($A230="",$B230="",$C230=""),"",'OddsRatio_working_3-way'!I229)</f>
        <v>3.3790379375266313</v>
      </c>
      <c r="M230" s="46">
        <f>IF(OR($A230="",$B230="",$C230=""),"",'OddsRatio_working_3-way'!J229)</f>
        <v>3.9737974219082903</v>
      </c>
      <c r="N230" s="47">
        <f t="shared" si="63"/>
        <v>45.053659093503832</v>
      </c>
      <c r="O230" s="48">
        <f t="shared" si="64"/>
        <v>29.669482817673259</v>
      </c>
      <c r="P230" s="48">
        <f t="shared" si="65"/>
        <v>25.27685808882293</v>
      </c>
      <c r="Q230" t="s">
        <v>49</v>
      </c>
      <c r="R230" t="s">
        <v>208</v>
      </c>
      <c r="S230" t="s">
        <v>476</v>
      </c>
      <c r="T230" s="50">
        <v>100</v>
      </c>
      <c r="U230" s="50">
        <f t="shared" si="54"/>
        <v>53.703703703703695</v>
      </c>
      <c r="V230" s="50">
        <f t="shared" si="55"/>
        <v>69.512195121951223</v>
      </c>
      <c r="W230" s="50">
        <f t="shared" si="56"/>
        <v>74.025974025974023</v>
      </c>
      <c r="X230" s="50">
        <f t="shared" si="57"/>
        <v>56.461830852074748</v>
      </c>
      <c r="Y230" s="50">
        <f t="shared" si="58"/>
        <v>72.270322270322268</v>
      </c>
      <c r="Z230" s="50">
        <f t="shared" si="59"/>
        <v>76.784101174345068</v>
      </c>
      <c r="AA230" s="50">
        <f t="shared" si="60"/>
        <v>-2.7581271483710523</v>
      </c>
      <c r="AB230" s="50">
        <f t="shared" si="61"/>
        <v>-2.7581271483710452</v>
      </c>
      <c r="AC230" s="50">
        <f t="shared" si="62"/>
        <v>-2.7581271483710452</v>
      </c>
      <c r="AF230">
        <v>2.12</v>
      </c>
      <c r="AG230">
        <v>1.78</v>
      </c>
      <c r="AH230" s="75" t="s">
        <v>482</v>
      </c>
      <c r="AJ230" t="s">
        <v>433</v>
      </c>
    </row>
    <row r="231" spans="1:36" ht="15" x14ac:dyDescent="0.25">
      <c r="A231">
        <v>1.84</v>
      </c>
      <c r="B231">
        <v>3.6</v>
      </c>
      <c r="C231">
        <v>4.79</v>
      </c>
      <c r="D231" s="43">
        <f t="shared" si="66"/>
        <v>3.0024305870725021E-2</v>
      </c>
      <c r="E231" s="44">
        <f>IF(OR($A231="",$B231="",$C231=""),"",A231*'MPTO_working_3-way'!$I230)</f>
        <v>1.8952447228021341</v>
      </c>
      <c r="F231" s="45">
        <f>IF(OR($A231="",$B231="",$C231=""),"",B231*'MPTO_working_3-way'!$I230)</f>
        <v>3.7080875011346102</v>
      </c>
      <c r="G231" s="46">
        <f>IF(OR($A231="",$B231="",$C231=""),"",C231*'MPTO_working_3-way'!$I230)</f>
        <v>4.9338164251207726</v>
      </c>
      <c r="H231" s="44">
        <f>IF(OR($A231="",$B231="",$C231=""),"",'MPTO_working_3-way'!E230)</f>
        <v>1.8745190959476452</v>
      </c>
      <c r="I231" s="45">
        <f>IF(OR($A231="",$B231="",$C231=""),"",'MPTO_working_3-way'!F230)</f>
        <v>3.7345528276658655</v>
      </c>
      <c r="J231" s="46">
        <f>IF(OR($A231="",$B231="",$C231=""),"",'MPTO_working_3-way'!G230)</f>
        <v>5.0311892157028568</v>
      </c>
      <c r="K231" s="44">
        <f>IF(OR($A231="",$B231="",$C231=""),"",'OddsRatio_working_3-way'!H230)</f>
        <v>1.8823925557488179</v>
      </c>
      <c r="L231" s="45">
        <f>IF(OR($A231="",$B231="",$C231=""),"",'OddsRatio_working_3-way'!I230)</f>
        <v>3.7312150535082442</v>
      </c>
      <c r="M231" s="46">
        <f>IF(OR($A231="",$B231="",$C231=""),"",'OddsRatio_working_3-way'!J230)</f>
        <v>4.9812711741524041</v>
      </c>
      <c r="N231" s="47">
        <f t="shared" si="63"/>
        <v>52.763634583374127</v>
      </c>
      <c r="O231" s="48">
        <f t="shared" si="64"/>
        <v>26.968079898169002</v>
      </c>
      <c r="P231" s="48">
        <f t="shared" si="65"/>
        <v>20.268285518456871</v>
      </c>
      <c r="Q231" t="s">
        <v>42</v>
      </c>
      <c r="R231" t="s">
        <v>139</v>
      </c>
      <c r="S231" t="s">
        <v>476</v>
      </c>
      <c r="T231" s="50">
        <v>100</v>
      </c>
      <c r="U231" s="50">
        <f t="shared" si="54"/>
        <v>45.652173913043477</v>
      </c>
      <c r="V231" s="50">
        <f t="shared" si="55"/>
        <v>72.222222222222229</v>
      </c>
      <c r="W231" s="50">
        <f t="shared" si="56"/>
        <v>79.123173277661792</v>
      </c>
      <c r="X231" s="50">
        <f t="shared" si="57"/>
        <v>48.65460450011598</v>
      </c>
      <c r="Y231" s="50">
        <f t="shared" si="58"/>
        <v>75.224652809294724</v>
      </c>
      <c r="Z231" s="50">
        <f t="shared" si="59"/>
        <v>82.125603864734302</v>
      </c>
      <c r="AA231" s="50">
        <f t="shared" si="60"/>
        <v>-3.002430587072503</v>
      </c>
      <c r="AB231" s="50">
        <f t="shared" si="61"/>
        <v>-3.0024305870724959</v>
      </c>
      <c r="AC231" s="50">
        <f t="shared" si="62"/>
        <v>-3.0024305870725101</v>
      </c>
      <c r="AF231">
        <v>2.21</v>
      </c>
      <c r="AG231">
        <v>1.72</v>
      </c>
      <c r="AH231" s="75" t="s">
        <v>483</v>
      </c>
      <c r="AJ231" t="s">
        <v>433</v>
      </c>
    </row>
    <row r="232" spans="1:36" ht="15" x14ac:dyDescent="0.25">
      <c r="A232">
        <v>2.2799999999999998</v>
      </c>
      <c r="B232">
        <v>3.22</v>
      </c>
      <c r="C232">
        <v>3.58</v>
      </c>
      <c r="D232" s="43">
        <f t="shared" si="66"/>
        <v>2.8485106377797775E-2</v>
      </c>
      <c r="E232" s="44">
        <f>IF(OR($A232="",$B232="",$C232=""),"",A232*'MPTO_working_3-way'!$I231)</f>
        <v>2.3449460425413786</v>
      </c>
      <c r="F232" s="45">
        <f>IF(OR($A232="",$B232="",$C232=""),"",B232*'MPTO_working_3-way'!$I231)</f>
        <v>3.311722042536509</v>
      </c>
      <c r="G232" s="46">
        <f>IF(OR($A232="",$B232="",$C232=""),"",C232*'MPTO_working_3-way'!$I231)</f>
        <v>3.6819766808325163</v>
      </c>
      <c r="H232" s="44">
        <f>IF(OR($A232="",$B232="",$C232=""),"",'MPTO_working_3-way'!E231)</f>
        <v>2.3304511941315584</v>
      </c>
      <c r="I232" s="45">
        <f>IF(OR($A232="",$B232="",$C232=""),"",'MPTO_working_3-way'!F231)</f>
        <v>3.3215532150940446</v>
      </c>
      <c r="J232" s="46">
        <f>IF(OR($A232="",$B232="",$C232=""),"",'MPTO_working_3-way'!G231)</f>
        <v>3.7059743201394544</v>
      </c>
      <c r="K232" s="44">
        <f>IF(OR($A232="",$B232="",$C232=""),"",'OddsRatio_working_3-way'!H231)</f>
        <v>2.3366955762529713</v>
      </c>
      <c r="L232" s="45">
        <f>IF(OR($A232="",$B232="",$C232=""),"",'OddsRatio_working_3-way'!I231)</f>
        <v>3.3183313900637472</v>
      </c>
      <c r="M232" s="46">
        <f>IF(OR($A232="",$B232="",$C232=""),"",'OddsRatio_working_3-way'!J231)</f>
        <v>3.6942770208848956</v>
      </c>
      <c r="N232" s="47">
        <f t="shared" si="63"/>
        <v>42.644904482161621</v>
      </c>
      <c r="O232" s="48">
        <f t="shared" si="64"/>
        <v>30.195770875567852</v>
      </c>
      <c r="P232" s="48">
        <f t="shared" si="65"/>
        <v>27.159324642270526</v>
      </c>
      <c r="Q232" t="s">
        <v>44</v>
      </c>
      <c r="R232" t="s">
        <v>86</v>
      </c>
      <c r="S232" t="s">
        <v>476</v>
      </c>
      <c r="T232" s="50">
        <v>100</v>
      </c>
      <c r="U232" s="50">
        <f t="shared" si="54"/>
        <v>56.140350877192972</v>
      </c>
      <c r="V232" s="50">
        <f t="shared" si="55"/>
        <v>68.944099378881987</v>
      </c>
      <c r="W232" s="50">
        <f t="shared" si="56"/>
        <v>72.067039106145245</v>
      </c>
      <c r="X232" s="50">
        <f t="shared" si="57"/>
        <v>58.988861514972754</v>
      </c>
      <c r="Y232" s="50">
        <f t="shared" si="58"/>
        <v>71.792610016661769</v>
      </c>
      <c r="Z232" s="50">
        <f t="shared" si="59"/>
        <v>74.915549743925027</v>
      </c>
      <c r="AA232" s="50">
        <f t="shared" si="60"/>
        <v>-2.848510637779782</v>
      </c>
      <c r="AB232" s="50">
        <f t="shared" si="61"/>
        <v>-2.848510637779782</v>
      </c>
      <c r="AC232" s="50">
        <f t="shared" si="62"/>
        <v>-2.848510637779782</v>
      </c>
      <c r="AF232">
        <v>2.46</v>
      </c>
      <c r="AG232">
        <v>1.59</v>
      </c>
      <c r="AH232" s="75" t="s">
        <v>489</v>
      </c>
      <c r="AJ232" t="s">
        <v>433</v>
      </c>
    </row>
    <row r="233" spans="1:36" ht="15" x14ac:dyDescent="0.25">
      <c r="A233">
        <v>2.72</v>
      </c>
      <c r="B233">
        <v>3.23</v>
      </c>
      <c r="C233">
        <v>2.85</v>
      </c>
      <c r="D233" s="43">
        <f t="shared" si="66"/>
        <v>2.8121775025799822E-2</v>
      </c>
      <c r="E233" s="44">
        <f>IF(OR($A233="",$B233="",$C233=""),"",A233*'MPTO_working_3-way'!$I232)</f>
        <v>2.7964912280701757</v>
      </c>
      <c r="F233" s="45">
        <f>IF(OR($A233="",$B233="",$C233=""),"",B233*'MPTO_working_3-way'!$I232)</f>
        <v>3.3208333333333333</v>
      </c>
      <c r="G233" s="46">
        <f>IF(OR($A233="",$B233="",$C233=""),"",C233*'MPTO_working_3-way'!$I232)</f>
        <v>2.9301470588235294</v>
      </c>
      <c r="H233" s="44">
        <f>IF(OR($A233="",$B233="",$C233=""),"",'MPTO_working_3-way'!E232)</f>
        <v>2.7911665866538646</v>
      </c>
      <c r="I233" s="45">
        <f>IF(OR($A233="",$B233="",$C233=""),"",'MPTO_working_3-way'!F232)</f>
        <v>3.3308507590948149</v>
      </c>
      <c r="J233" s="46">
        <f>IF(OR($A233="",$B233="",$C233=""),"",'MPTO_working_3-way'!G232)</f>
        <v>2.9282296650717705</v>
      </c>
      <c r="K233" s="44">
        <f>IF(OR($A233="",$B233="",$C233=""),"",'OddsRatio_working_3-way'!H232)</f>
        <v>2.793786483436925</v>
      </c>
      <c r="L233" s="45">
        <f>IF(OR($A233="",$B233="",$C233=""),"",'OddsRatio_working_3-way'!I232)</f>
        <v>3.3256650337583373</v>
      </c>
      <c r="M233" s="46">
        <f>IF(OR($A233="",$B233="",$C233=""),"",'OddsRatio_working_3-way'!J232)</f>
        <v>2.9293633688129708</v>
      </c>
      <c r="N233" s="47">
        <f t="shared" si="63"/>
        <v>35.759096612296112</v>
      </c>
      <c r="O233" s="48">
        <f t="shared" si="64"/>
        <v>30.112923462986195</v>
      </c>
      <c r="P233" s="48">
        <f t="shared" si="65"/>
        <v>34.127979924717685</v>
      </c>
      <c r="Q233" t="s">
        <v>77</v>
      </c>
      <c r="R233" t="s">
        <v>48</v>
      </c>
      <c r="S233" t="s">
        <v>476</v>
      </c>
      <c r="T233" s="50">
        <v>100</v>
      </c>
      <c r="U233" s="50">
        <f t="shared" si="54"/>
        <v>63.235294117647051</v>
      </c>
      <c r="V233" s="50">
        <f t="shared" si="55"/>
        <v>69.040247678018574</v>
      </c>
      <c r="W233" s="50">
        <f t="shared" si="56"/>
        <v>64.912280701754383</v>
      </c>
      <c r="X233" s="50">
        <f t="shared" si="57"/>
        <v>66.047471620227043</v>
      </c>
      <c r="Y233" s="50">
        <f t="shared" si="58"/>
        <v>71.852425180598559</v>
      </c>
      <c r="Z233" s="50">
        <f t="shared" si="59"/>
        <v>67.724458204334368</v>
      </c>
      <c r="AA233" s="50">
        <f t="shared" si="60"/>
        <v>-2.812177502579992</v>
      </c>
      <c r="AB233" s="50">
        <f t="shared" si="61"/>
        <v>-2.8121775025799849</v>
      </c>
      <c r="AC233" s="50">
        <f t="shared" si="62"/>
        <v>-2.8121775025799849</v>
      </c>
      <c r="AF233">
        <v>2.35</v>
      </c>
      <c r="AG233">
        <v>1.65</v>
      </c>
      <c r="AH233" s="76" t="s">
        <v>482</v>
      </c>
      <c r="AJ233" t="s">
        <v>433</v>
      </c>
    </row>
    <row r="234" spans="1:36" ht="15" x14ac:dyDescent="0.25">
      <c r="A234">
        <v>2.41</v>
      </c>
      <c r="B234">
        <v>3.38</v>
      </c>
      <c r="C234">
        <v>3.16</v>
      </c>
      <c r="D234" s="43">
        <f t="shared" si="66"/>
        <v>2.7251443704311651E-2</v>
      </c>
      <c r="E234" s="44">
        <f>IF(OR($A234="",$B234="",$C234=""),"",A234*'MPTO_working_3-way'!$I233)</f>
        <v>2.475675979327391</v>
      </c>
      <c r="F234" s="45">
        <f>IF(OR($A234="",$B234="",$C234=""),"",B234*'MPTO_working_3-way'!$I233)</f>
        <v>3.4721098797205734</v>
      </c>
      <c r="G234" s="46">
        <f>IF(OR($A234="",$B234="",$C234=""),"",C234*'MPTO_working_3-way'!$I233)</f>
        <v>3.2461145621056251</v>
      </c>
      <c r="H234" s="44">
        <f>IF(OR($A234="",$B234="",$C234=""),"",'MPTO_working_3-way'!E233)</f>
        <v>2.4639405699792936</v>
      </c>
      <c r="I234" s="45">
        <f>IF(OR($A234="",$B234="",$C234=""),"",'MPTO_working_3-way'!F233)</f>
        <v>3.4870643595795916</v>
      </c>
      <c r="J234" s="46">
        <f>IF(OR($A234="",$B234="",$C234=""),"",'MPTO_working_3-way'!G233)</f>
        <v>3.2533880284773362</v>
      </c>
      <c r="K234" s="44">
        <f>IF(OR($A234="",$B234="",$C234=""),"",'OddsRatio_working_3-way'!H233)</f>
        <v>2.4691530297063413</v>
      </c>
      <c r="L234" s="45">
        <f>IF(OR($A234="",$B234="",$C234=""),"",'OddsRatio_working_3-way'!I233)</f>
        <v>3.4798469579440363</v>
      </c>
      <c r="M234" s="46">
        <f>IF(OR($A234="",$B234="",$C234=""),"",'OddsRatio_working_3-way'!J233)</f>
        <v>3.2506174072097149</v>
      </c>
      <c r="N234" s="47">
        <f t="shared" si="63"/>
        <v>40.39300814606954</v>
      </c>
      <c r="O234" s="48">
        <f t="shared" si="64"/>
        <v>28.800931843795148</v>
      </c>
      <c r="P234" s="48">
        <f t="shared" si="65"/>
        <v>30.806060010135312</v>
      </c>
      <c r="Q234" t="s">
        <v>87</v>
      </c>
      <c r="R234" t="s">
        <v>47</v>
      </c>
      <c r="S234" t="s">
        <v>476</v>
      </c>
      <c r="T234" s="50">
        <v>100</v>
      </c>
      <c r="U234" s="50">
        <f t="shared" si="54"/>
        <v>58.50622406639004</v>
      </c>
      <c r="V234" s="50">
        <f t="shared" si="55"/>
        <v>70.414201183431956</v>
      </c>
      <c r="W234" s="50">
        <f t="shared" si="56"/>
        <v>68.35443037974683</v>
      </c>
      <c r="X234" s="50">
        <f t="shared" si="57"/>
        <v>61.231368436821207</v>
      </c>
      <c r="Y234" s="50">
        <f t="shared" si="58"/>
        <v>73.139345553863123</v>
      </c>
      <c r="Z234" s="50">
        <f t="shared" si="59"/>
        <v>71.079574750178011</v>
      </c>
      <c r="AA234" s="50">
        <f t="shared" si="60"/>
        <v>-2.7251443704311669</v>
      </c>
      <c r="AB234" s="50">
        <f t="shared" si="61"/>
        <v>-2.7251443704311669</v>
      </c>
      <c r="AC234" s="50">
        <f t="shared" si="62"/>
        <v>-2.7251443704311811</v>
      </c>
      <c r="AF234">
        <v>2.13</v>
      </c>
      <c r="AG234">
        <v>1.77</v>
      </c>
      <c r="AH234" s="75" t="s">
        <v>487</v>
      </c>
      <c r="AJ234" t="s">
        <v>433</v>
      </c>
    </row>
    <row r="235" spans="1:36" ht="15" x14ac:dyDescent="0.25">
      <c r="A235">
        <v>2.93</v>
      </c>
      <c r="B235">
        <v>3.29</v>
      </c>
      <c r="C235">
        <v>2.62</v>
      </c>
      <c r="D235" s="43">
        <f t="shared" si="66"/>
        <v>2.6927685421777037E-2</v>
      </c>
      <c r="E235" s="44">
        <f>IF(OR($A235="",$B235="",$C235=""),"",A235*'MPTO_working_3-way'!$I234)</f>
        <v>3.0088981182858068</v>
      </c>
      <c r="F235" s="45">
        <f>IF(OR($A235="",$B235="",$C235=""),"",B235*'MPTO_working_3-way'!$I234)</f>
        <v>3.3785920850376465</v>
      </c>
      <c r="G235" s="46">
        <f>IF(OR($A235="",$B235="",$C235=""),"",C235*'MPTO_working_3-way'!$I234)</f>
        <v>2.6905505358050559</v>
      </c>
      <c r="H235" s="44">
        <f>IF(OR($A235="",$B235="",$C235=""),"",'MPTO_working_3-way'!E234)</f>
        <v>3.0091384538911581</v>
      </c>
      <c r="I235" s="45">
        <f>IF(OR($A235="",$B235="",$C235=""),"",'MPTO_working_3-way'!F234)</f>
        <v>3.3901123745923547</v>
      </c>
      <c r="J235" s="46">
        <f>IF(OR($A235="",$B235="",$C235=""),"",'MPTO_working_3-way'!G234)</f>
        <v>2.6830980005180063</v>
      </c>
      <c r="K235" s="44">
        <f>IF(OR($A235="",$B235="",$C235=""),"",'OddsRatio_working_3-way'!H234)</f>
        <v>3.0093796221340372</v>
      </c>
      <c r="L235" s="45">
        <f>IF(OR($A235="",$B235="",$C235=""),"",'OddsRatio_working_3-way'!I234)</f>
        <v>3.3841861837756189</v>
      </c>
      <c r="M235" s="46">
        <f>IF(OR($A235="",$B235="",$C235=""),"",'OddsRatio_working_3-way'!J234)</f>
        <v>2.6866295273871197</v>
      </c>
      <c r="N235" s="47">
        <f t="shared" si="63"/>
        <v>33.234757731501659</v>
      </c>
      <c r="O235" s="48">
        <f t="shared" si="64"/>
        <v>29.598127706170168</v>
      </c>
      <c r="P235" s="48">
        <f t="shared" si="65"/>
        <v>37.167114562328187</v>
      </c>
      <c r="Q235" t="s">
        <v>279</v>
      </c>
      <c r="R235" t="s">
        <v>46</v>
      </c>
      <c r="S235" t="s">
        <v>476</v>
      </c>
      <c r="T235" s="50">
        <v>100</v>
      </c>
      <c r="U235" s="50">
        <f t="shared" si="54"/>
        <v>65.870307167235495</v>
      </c>
      <c r="V235" s="50">
        <f t="shared" si="55"/>
        <v>69.6048632218845</v>
      </c>
      <c r="W235" s="50">
        <f t="shared" si="56"/>
        <v>61.832061068702288</v>
      </c>
      <c r="X235" s="50">
        <f t="shared" si="57"/>
        <v>68.563075709413198</v>
      </c>
      <c r="Y235" s="50">
        <f t="shared" si="58"/>
        <v>72.297631764062203</v>
      </c>
      <c r="Z235" s="50">
        <f t="shared" si="59"/>
        <v>64.524829610879991</v>
      </c>
      <c r="AA235" s="50">
        <f t="shared" si="60"/>
        <v>-2.6927685421777028</v>
      </c>
      <c r="AB235" s="50">
        <f t="shared" si="61"/>
        <v>-2.6927685421777028</v>
      </c>
      <c r="AC235" s="50">
        <f t="shared" si="62"/>
        <v>-2.6927685421777028</v>
      </c>
      <c r="AF235">
        <v>2.25</v>
      </c>
      <c r="AG235">
        <v>1.7</v>
      </c>
      <c r="AH235" s="75" t="s">
        <v>484</v>
      </c>
      <c r="AJ235" t="s">
        <v>433</v>
      </c>
    </row>
    <row r="236" spans="1:36" ht="15" x14ac:dyDescent="0.25">
      <c r="A236">
        <v>1.8</v>
      </c>
      <c r="B236">
        <v>3.51</v>
      </c>
      <c r="C236">
        <v>5.26</v>
      </c>
      <c r="D236" s="43">
        <f t="shared" si="66"/>
        <v>3.056990889690514E-2</v>
      </c>
      <c r="E236" s="44">
        <f>IF(OR($A236="",$B236="",$C236=""),"",A236*'MPTO_working_3-way'!$I235)</f>
        <v>1.8550258360144294</v>
      </c>
      <c r="F236" s="45">
        <f>IF(OR($A236="",$B236="",$C236=""),"",B236*'MPTO_working_3-way'!$I235)</f>
        <v>3.6173003802281367</v>
      </c>
      <c r="G236" s="46">
        <f>IF(OR($A236="",$B236="",$C236=""),"",C236*'MPTO_working_3-way'!$I235)</f>
        <v>5.4207977207977205</v>
      </c>
      <c r="H236" s="44">
        <f>IF(OR($A236="",$B236="",$C236=""),"",'MPTO_working_3-way'!E235)</f>
        <v>1.8336323849754692</v>
      </c>
      <c r="I236" s="45">
        <f>IF(OR($A236="",$B236="",$C236=""),"",'MPTO_working_3-way'!F235)</f>
        <v>3.6401982176187597</v>
      </c>
      <c r="J236" s="46">
        <f>IF(OR($A236="",$B236="",$C236=""),"",'MPTO_working_3-way'!G235)</f>
        <v>5.557899173155656</v>
      </c>
      <c r="K236" s="44">
        <f>IF(OR($A236="",$B236="",$C236=""),"",'OddsRatio_working_3-way'!H235)</f>
        <v>1.8417739285763897</v>
      </c>
      <c r="L236" s="45">
        <f>IF(OR($A236="",$B236="",$C236=""),"",'OddsRatio_working_3-way'!I235)</f>
        <v>3.6410657009084226</v>
      </c>
      <c r="M236" s="46">
        <f>IF(OR($A236="",$B236="",$C236=""),"",'OddsRatio_working_3-way'!J235)</f>
        <v>5.4824461696692754</v>
      </c>
      <c r="N236" s="47">
        <f t="shared" si="63"/>
        <v>53.90760498239343</v>
      </c>
      <c r="O236" s="48">
        <f t="shared" si="64"/>
        <v>27.644925631996635</v>
      </c>
      <c r="P236" s="48">
        <f t="shared" si="65"/>
        <v>18.447469385609924</v>
      </c>
      <c r="Q236" t="s">
        <v>81</v>
      </c>
      <c r="R236" t="s">
        <v>82</v>
      </c>
      <c r="S236" t="s">
        <v>476</v>
      </c>
      <c r="T236" s="50">
        <v>100</v>
      </c>
      <c r="U236" s="50">
        <f t="shared" si="54"/>
        <v>44.444444444444443</v>
      </c>
      <c r="V236" s="50">
        <f t="shared" si="55"/>
        <v>71.509971509971507</v>
      </c>
      <c r="W236" s="50">
        <f t="shared" si="56"/>
        <v>80.98859315589354</v>
      </c>
      <c r="X236" s="50">
        <f t="shared" si="57"/>
        <v>47.501435334134953</v>
      </c>
      <c r="Y236" s="50">
        <f t="shared" si="58"/>
        <v>74.566962399662032</v>
      </c>
      <c r="Z236" s="50">
        <f t="shared" si="59"/>
        <v>84.045584045584036</v>
      </c>
      <c r="AA236" s="50">
        <f t="shared" si="60"/>
        <v>-3.0569908896905105</v>
      </c>
      <c r="AB236" s="50">
        <f t="shared" si="61"/>
        <v>-3.0569908896905247</v>
      </c>
      <c r="AC236" s="50">
        <f t="shared" si="62"/>
        <v>-3.0569908896904963</v>
      </c>
      <c r="AF236">
        <v>2.23</v>
      </c>
      <c r="AG236">
        <v>1.7</v>
      </c>
      <c r="AH236" s="75" t="s">
        <v>490</v>
      </c>
      <c r="AJ236" t="s">
        <v>433</v>
      </c>
    </row>
    <row r="237" spans="1:36" ht="15" x14ac:dyDescent="0.25">
      <c r="A237">
        <v>5.01</v>
      </c>
      <c r="B237">
        <v>3.63</v>
      </c>
      <c r="C237">
        <v>1.76</v>
      </c>
      <c r="D237" s="43">
        <f t="shared" si="66"/>
        <v>4.3264710248923643E-2</v>
      </c>
      <c r="E237" s="44">
        <f>IF(OR($A237="",$B237="",$C237=""),"",A237*'MPTO_working_3-way'!$I236)</f>
        <v>5.2267561983471076</v>
      </c>
      <c r="F237" s="45">
        <f>IF(OR($A237="",$B237="",$C237=""),"",B237*'MPTO_working_3-way'!$I236)</f>
        <v>3.7870508982035926</v>
      </c>
      <c r="G237" s="46">
        <f>IF(OR($A237="",$B237="",$C237=""),"",C237*'MPTO_working_3-way'!$I236)</f>
        <v>1.8361458900381056</v>
      </c>
      <c r="H237" s="44">
        <f>IF(OR($A237="",$B237="",$C237=""),"",'MPTO_working_3-way'!E236)</f>
        <v>5.4001737077700822</v>
      </c>
      <c r="I237" s="45">
        <f>IF(OR($A237="",$B237="",$C237=""),"",'MPTO_working_3-way'!F236)</f>
        <v>3.8305293587981613</v>
      </c>
      <c r="J237" s="46">
        <f>IF(OR($A237="",$B237="",$C237=""),"",'MPTO_working_3-way'!G236)</f>
        <v>1.8058356543886567</v>
      </c>
      <c r="K237" s="44">
        <f>IF(OR($A237="",$B237="",$C237=""),"",'OddsRatio_working_3-way'!H236)</f>
        <v>5.3103087670687845</v>
      </c>
      <c r="L237" s="45">
        <f>IF(OR($A237="",$B237="",$C237=""),"",'OddsRatio_working_3-way'!I236)</f>
        <v>3.8269606128156868</v>
      </c>
      <c r="M237" s="46">
        <f>IF(OR($A237="",$B237="",$C237=""),"",'OddsRatio_working_3-way'!J236)</f>
        <v>1.8169163748060537</v>
      </c>
      <c r="N237" s="47">
        <f t="shared" si="63"/>
        <v>19.132325328589779</v>
      </c>
      <c r="O237" s="48">
        <f t="shared" si="64"/>
        <v>26.405771321276806</v>
      </c>
      <c r="P237" s="48">
        <f t="shared" si="65"/>
        <v>54.461903350133412</v>
      </c>
      <c r="Q237" t="s">
        <v>282</v>
      </c>
      <c r="R237" t="s">
        <v>83</v>
      </c>
      <c r="S237" t="s">
        <v>476</v>
      </c>
      <c r="T237" s="50">
        <v>100</v>
      </c>
      <c r="U237" s="50">
        <f t="shared" si="54"/>
        <v>80.039920159680634</v>
      </c>
      <c r="V237" s="50">
        <f t="shared" si="55"/>
        <v>72.451790633608823</v>
      </c>
      <c r="W237" s="50">
        <f t="shared" si="56"/>
        <v>43.181818181818187</v>
      </c>
      <c r="X237" s="50">
        <f t="shared" si="57"/>
        <v>84.366391184573004</v>
      </c>
      <c r="Y237" s="50">
        <f t="shared" si="58"/>
        <v>76.778261658501194</v>
      </c>
      <c r="Z237" s="50">
        <f t="shared" si="59"/>
        <v>47.508289206710543</v>
      </c>
      <c r="AA237" s="50">
        <f t="shared" si="60"/>
        <v>-4.3264710248923706</v>
      </c>
      <c r="AB237" s="50">
        <f t="shared" si="61"/>
        <v>-4.3264710248923706</v>
      </c>
      <c r="AC237" s="50">
        <f t="shared" si="62"/>
        <v>-4.3264710248923564</v>
      </c>
      <c r="AF237">
        <v>1.95</v>
      </c>
      <c r="AG237">
        <v>1.9</v>
      </c>
      <c r="AH237" s="75" t="s">
        <v>491</v>
      </c>
      <c r="AJ237" t="s">
        <v>444</v>
      </c>
    </row>
    <row r="238" spans="1:36" ht="15" x14ac:dyDescent="0.25">
      <c r="A238">
        <v>3.13</v>
      </c>
      <c r="B238">
        <v>3.35</v>
      </c>
      <c r="C238">
        <v>2.38</v>
      </c>
      <c r="D238" s="43">
        <f t="shared" si="66"/>
        <v>3.8164347804831689E-2</v>
      </c>
      <c r="E238" s="44">
        <f>IF(OR($A238="",$B238="",$C238=""),"",A238*'MPTO_working_3-way'!$I237)</f>
        <v>3.249454408629123</v>
      </c>
      <c r="F238" s="45">
        <f>IF(OR($A238="",$B238="",$C238=""),"",B238*'MPTO_working_3-way'!$I237)</f>
        <v>3.4778505651461864</v>
      </c>
      <c r="G238" s="46">
        <f>IF(OR($A238="",$B238="",$C238=""),"",C238*'MPTO_working_3-way'!$I237)</f>
        <v>2.4708311477754994</v>
      </c>
      <c r="H238" s="44">
        <f>IF(OR($A238="",$B238="",$C238=""),"",'MPTO_working_3-way'!E237)</f>
        <v>3.2597991255994034</v>
      </c>
      <c r="I238" s="45">
        <f>IF(OR($A238="",$B238="",$C238=""),"",'MPTO_working_3-way'!F237)</f>
        <v>3.4991215561566085</v>
      </c>
      <c r="J238" s="46">
        <f>IF(OR($A238="",$B238="",$C238=""),"",'MPTO_working_3-way'!G237)</f>
        <v>2.4543092418098689</v>
      </c>
      <c r="K238" s="44">
        <f>IF(OR($A238="",$B238="",$C238=""),"",'OddsRatio_working_3-way'!H237)</f>
        <v>3.2559091820041868</v>
      </c>
      <c r="L238" s="45">
        <f>IF(OR($A238="",$B238="",$C238=""),"",'OddsRatio_working_3-way'!I237)</f>
        <v>3.4889138862487505</v>
      </c>
      <c r="M238" s="46">
        <f>IF(OR($A238="",$B238="",$C238=""),"",'OddsRatio_working_3-way'!J237)</f>
        <v>2.4615749629886281</v>
      </c>
      <c r="N238" s="47">
        <f t="shared" si="63"/>
        <v>30.774396998598885</v>
      </c>
      <c r="O238" s="48">
        <f t="shared" si="64"/>
        <v>28.753391822571494</v>
      </c>
      <c r="P238" s="48">
        <f t="shared" si="65"/>
        <v>40.472211178829625</v>
      </c>
      <c r="Q238" t="s">
        <v>284</v>
      </c>
      <c r="R238" t="s">
        <v>294</v>
      </c>
      <c r="S238" t="s">
        <v>476</v>
      </c>
      <c r="T238" s="50">
        <v>100</v>
      </c>
      <c r="U238" s="50">
        <f t="shared" si="54"/>
        <v>68.051118210862612</v>
      </c>
      <c r="V238" s="50">
        <f t="shared" si="55"/>
        <v>70.149253731343279</v>
      </c>
      <c r="W238" s="50">
        <f t="shared" si="56"/>
        <v>57.983193277310924</v>
      </c>
      <c r="X238" s="50">
        <f t="shared" si="57"/>
        <v>71.867552991345789</v>
      </c>
      <c r="Y238" s="50">
        <f t="shared" si="58"/>
        <v>73.965688511826457</v>
      </c>
      <c r="Z238" s="50">
        <f t="shared" si="59"/>
        <v>61.799628057794088</v>
      </c>
      <c r="AA238" s="50">
        <f t="shared" si="60"/>
        <v>-3.8164347804831777</v>
      </c>
      <c r="AB238" s="50">
        <f t="shared" si="61"/>
        <v>-3.8164347804831777</v>
      </c>
      <c r="AC238" s="50">
        <f t="shared" si="62"/>
        <v>-3.8164347804831635</v>
      </c>
      <c r="AF238">
        <v>2.2000000000000002</v>
      </c>
      <c r="AG238">
        <v>1.7</v>
      </c>
      <c r="AH238" s="75" t="s">
        <v>483</v>
      </c>
      <c r="AJ238" t="s">
        <v>444</v>
      </c>
    </row>
    <row r="239" spans="1:36" ht="15" x14ac:dyDescent="0.25">
      <c r="A239">
        <v>2.64</v>
      </c>
      <c r="B239">
        <v>3.48</v>
      </c>
      <c r="C239">
        <v>2.68</v>
      </c>
      <c r="D239" s="43">
        <f t="shared" si="66"/>
        <v>3.9278528985168037E-2</v>
      </c>
      <c r="E239" s="44">
        <f>IF(OR($A239="",$B239="",$C239=""),"",A239*'MPTO_working_3-way'!$I238)</f>
        <v>2.7436953165208435</v>
      </c>
      <c r="F239" s="45">
        <f>IF(OR($A239="",$B239="",$C239=""),"",B239*'MPTO_working_3-way'!$I238)</f>
        <v>3.6166892808683846</v>
      </c>
      <c r="G239" s="46">
        <f>IF(OR($A239="",$B239="",$C239=""),"",C239*'MPTO_working_3-way'!$I238)</f>
        <v>2.7852664576802506</v>
      </c>
      <c r="H239" s="44">
        <f>IF(OR($A239="",$B239="",$C239=""),"",'MPTO_working_3-way'!E238)</f>
        <v>2.734518935516888</v>
      </c>
      <c r="I239" s="45">
        <f>IF(OR($A239="",$B239="",$C239=""),"",'MPTO_working_3-way'!F238)</f>
        <v>3.6461289130249344</v>
      </c>
      <c r="J239" s="46">
        <f>IF(OR($A239="",$B239="",$C239=""),"",'MPTO_working_3-way'!G238)</f>
        <v>2.7774577115505403</v>
      </c>
      <c r="K239" s="44">
        <f>IF(OR($A239="",$B239="",$C239=""),"",'OddsRatio_working_3-way'!H238)</f>
        <v>2.7393425975375894</v>
      </c>
      <c r="L239" s="45">
        <f>IF(OR($A239="",$B239="",$C239=""),"",'OddsRatio_working_3-way'!I238)</f>
        <v>3.6302253913983056</v>
      </c>
      <c r="M239" s="46">
        <f>IF(OR($A239="",$B239="",$C239=""),"",'OddsRatio_working_3-way'!J238)</f>
        <v>2.7817655877214329</v>
      </c>
      <c r="N239" s="47">
        <f t="shared" si="63"/>
        <v>36.447195648096049</v>
      </c>
      <c r="O239" s="48">
        <f t="shared" si="64"/>
        <v>27.649596698555623</v>
      </c>
      <c r="P239" s="48">
        <f t="shared" si="65"/>
        <v>35.903207653348339</v>
      </c>
      <c r="Q239" t="s">
        <v>43</v>
      </c>
      <c r="R239" t="s">
        <v>451</v>
      </c>
      <c r="S239" t="s">
        <v>476</v>
      </c>
      <c r="T239" s="50">
        <v>100</v>
      </c>
      <c r="U239" s="50">
        <f t="shared" si="54"/>
        <v>62.121212121212118</v>
      </c>
      <c r="V239" s="50">
        <f t="shared" si="55"/>
        <v>71.264367816091948</v>
      </c>
      <c r="W239" s="50">
        <f t="shared" si="56"/>
        <v>62.686567164179095</v>
      </c>
      <c r="X239" s="50">
        <f t="shared" si="57"/>
        <v>66.049065019728943</v>
      </c>
      <c r="Y239" s="50">
        <f t="shared" si="58"/>
        <v>75.192220714608766</v>
      </c>
      <c r="Z239" s="50">
        <f t="shared" si="59"/>
        <v>66.614420062695928</v>
      </c>
      <c r="AA239" s="50">
        <f t="shared" si="60"/>
        <v>-3.9278528985168251</v>
      </c>
      <c r="AB239" s="50">
        <f t="shared" si="61"/>
        <v>-3.927852898516818</v>
      </c>
      <c r="AC239" s="50">
        <f t="shared" si="62"/>
        <v>-3.9278528985168322</v>
      </c>
      <c r="AF239">
        <v>2.09</v>
      </c>
      <c r="AG239">
        <v>1.77</v>
      </c>
      <c r="AH239" s="75" t="s">
        <v>491</v>
      </c>
      <c r="AJ239" t="s">
        <v>444</v>
      </c>
    </row>
    <row r="240" spans="1:36" ht="15" x14ac:dyDescent="0.25">
      <c r="A240">
        <v>3.43</v>
      </c>
      <c r="B240">
        <v>3.47</v>
      </c>
      <c r="C240">
        <v>2.1800000000000002</v>
      </c>
      <c r="D240" s="43">
        <f t="shared" si="66"/>
        <v>3.8445223874994161E-2</v>
      </c>
      <c r="E240" s="44">
        <f>IF(OR($A240="",$B240="",$C240=""),"",A240*'MPTO_working_3-way'!$I239)</f>
        <v>3.56186711789123</v>
      </c>
      <c r="F240" s="45">
        <f>IF(OR($A240="",$B240="",$C240=""),"",B240*'MPTO_working_3-way'!$I239)</f>
        <v>3.6034049268462298</v>
      </c>
      <c r="G240" s="46">
        <f>IF(OR($A240="",$B240="",$C240=""),"",C240*'MPTO_working_3-way'!$I239)</f>
        <v>2.2638105880474875</v>
      </c>
      <c r="H240" s="44">
        <f>IF(OR($A240="",$B240="",$C240=""),"",'MPTO_working_3-way'!E239)</f>
        <v>3.5876998810579397</v>
      </c>
      <c r="I240" s="45">
        <f>IF(OR($A240="",$B240="",$C240=""),"",'MPTO_working_3-way'!F239)</f>
        <v>3.631486043317282</v>
      </c>
      <c r="J240" s="46">
        <f>IF(OR($A240="",$B240="",$C240=""),"",'MPTO_working_3-way'!G239)</f>
        <v>2.2426526799647055</v>
      </c>
      <c r="K240" s="44">
        <f>IF(OR($A240="",$B240="",$C240=""),"",'OddsRatio_working_3-way'!H239)</f>
        <v>3.5770904146039904</v>
      </c>
      <c r="L240" s="45">
        <f>IF(OR($A240="",$B240="",$C240=""),"",'OddsRatio_working_3-way'!I239)</f>
        <v>3.6195116559966465</v>
      </c>
      <c r="M240" s="46">
        <f>IF(OR($A240="",$B240="",$C240=""),"",'OddsRatio_working_3-way'!J239)</f>
        <v>2.2514266210834188</v>
      </c>
      <c r="N240" s="47">
        <f t="shared" si="63"/>
        <v>28.075163022702558</v>
      </c>
      <c r="O240" s="48">
        <f t="shared" si="64"/>
        <v>27.751530019559013</v>
      </c>
      <c r="P240" s="48">
        <f t="shared" si="65"/>
        <v>44.173306957738426</v>
      </c>
      <c r="Q240" t="s">
        <v>467</v>
      </c>
      <c r="R240" t="s">
        <v>280</v>
      </c>
      <c r="S240" t="s">
        <v>476</v>
      </c>
      <c r="T240" s="50">
        <v>100</v>
      </c>
      <c r="U240" s="50">
        <f t="shared" si="54"/>
        <v>70.845481049562679</v>
      </c>
      <c r="V240" s="50">
        <f t="shared" si="55"/>
        <v>71.181556195965413</v>
      </c>
      <c r="W240" s="50">
        <f t="shared" si="56"/>
        <v>54.128440366972484</v>
      </c>
      <c r="X240" s="50">
        <f t="shared" si="57"/>
        <v>74.690003437062103</v>
      </c>
      <c r="Y240" s="50">
        <f t="shared" si="58"/>
        <v>75.026078583464837</v>
      </c>
      <c r="Z240" s="50">
        <f t="shared" si="59"/>
        <v>57.972962754471901</v>
      </c>
      <c r="AA240" s="50">
        <f t="shared" si="60"/>
        <v>-3.8445223874994241</v>
      </c>
      <c r="AB240" s="50">
        <f t="shared" si="61"/>
        <v>-3.8445223874994241</v>
      </c>
      <c r="AC240" s="50">
        <f t="shared" si="62"/>
        <v>-3.844522387499417</v>
      </c>
      <c r="AF240">
        <v>2.02</v>
      </c>
      <c r="AG240">
        <v>1.84</v>
      </c>
      <c r="AH240" s="75" t="s">
        <v>481</v>
      </c>
      <c r="AJ240" t="s">
        <v>444</v>
      </c>
    </row>
    <row r="241" spans="1:36" ht="15" x14ac:dyDescent="0.25">
      <c r="A241">
        <v>2.5</v>
      </c>
      <c r="B241">
        <v>3.09</v>
      </c>
      <c r="C241">
        <v>3.18</v>
      </c>
      <c r="D241" s="43">
        <f t="shared" si="66"/>
        <v>3.8090004274287104E-2</v>
      </c>
      <c r="E241" s="44">
        <f>IF(OR($A241="",$B241="",$C241=""),"",A241*'MPTO_working_3-way'!$I240)</f>
        <v>2.5952250106857178</v>
      </c>
      <c r="F241" s="45">
        <f>IF(OR($A241="",$B241="",$C241=""),"",B241*'MPTO_working_3-way'!$I240)</f>
        <v>3.2076981132075471</v>
      </c>
      <c r="G241" s="46">
        <f>IF(OR($A241="",$B241="",$C241=""),"",C241*'MPTO_working_3-way'!$I240)</f>
        <v>3.3011262135922332</v>
      </c>
      <c r="H241" s="44">
        <f>IF(OR($A241="",$B241="",$C241=""),"",'MPTO_working_3-way'!E240)</f>
        <v>2.5819555826492753</v>
      </c>
      <c r="I241" s="45">
        <f>IF(OR($A241="",$B241="",$C241=""),"",'MPTO_working_3-way'!F240)</f>
        <v>3.2161794163469972</v>
      </c>
      <c r="J241" s="46">
        <f>IF(OR($A241="",$B241="",$C241=""),"",'MPTO_working_3-way'!G240)</f>
        <v>3.3137958478908964</v>
      </c>
      <c r="K241" s="44">
        <f>IF(OR($A241="",$B241="",$C241=""),"",'OddsRatio_working_3-way'!H240)</f>
        <v>2.5879497462728001</v>
      </c>
      <c r="L241" s="45">
        <f>IF(OR($A241="",$B241="",$C241=""),"",'OddsRatio_working_3-way'!I240)</f>
        <v>3.2125433131401007</v>
      </c>
      <c r="M241" s="46">
        <f>IF(OR($A241="",$B241="",$C241=""),"",'OddsRatio_working_3-way'!J240)</f>
        <v>3.3078202979164688</v>
      </c>
      <c r="N241" s="47">
        <f t="shared" si="63"/>
        <v>38.532304362147663</v>
      </c>
      <c r="O241" s="48">
        <f t="shared" si="64"/>
        <v>31.175003529245682</v>
      </c>
      <c r="P241" s="48">
        <f t="shared" si="65"/>
        <v>30.292692108606651</v>
      </c>
      <c r="Q241" t="s">
        <v>291</v>
      </c>
      <c r="R241" t="s">
        <v>293</v>
      </c>
      <c r="S241" t="s">
        <v>476</v>
      </c>
      <c r="T241" s="50">
        <v>100</v>
      </c>
      <c r="U241" s="50">
        <f t="shared" si="54"/>
        <v>60</v>
      </c>
      <c r="V241" s="50">
        <f t="shared" si="55"/>
        <v>67.637540453074436</v>
      </c>
      <c r="W241" s="50">
        <f t="shared" si="56"/>
        <v>68.55345911949685</v>
      </c>
      <c r="X241" s="50">
        <f t="shared" si="57"/>
        <v>63.809000427428721</v>
      </c>
      <c r="Y241" s="50">
        <f t="shared" si="58"/>
        <v>71.44654088050315</v>
      </c>
      <c r="Z241" s="50">
        <f t="shared" si="59"/>
        <v>72.362459546925578</v>
      </c>
      <c r="AA241" s="50">
        <f t="shared" si="60"/>
        <v>-3.809000427428721</v>
      </c>
      <c r="AB241" s="50">
        <f t="shared" si="61"/>
        <v>-3.8090004274287139</v>
      </c>
      <c r="AC241" s="50">
        <f t="shared" si="62"/>
        <v>-3.8090004274287281</v>
      </c>
      <c r="AF241">
        <v>2.31</v>
      </c>
      <c r="AG241">
        <v>1.64</v>
      </c>
      <c r="AH241" s="76" t="s">
        <v>482</v>
      </c>
      <c r="AJ241" t="s">
        <v>444</v>
      </c>
    </row>
    <row r="242" spans="1:36" ht="15" x14ac:dyDescent="0.25">
      <c r="A242">
        <v>2.39</v>
      </c>
      <c r="B242">
        <v>3.24</v>
      </c>
      <c r="C242">
        <v>3.21</v>
      </c>
      <c r="D242" s="43">
        <f t="shared" si="66"/>
        <v>3.857849690042503E-2</v>
      </c>
      <c r="E242" s="44">
        <f>IF(OR($A242="",$B242="",$C242=""),"",A242*'MPTO_working_3-way'!$I241)</f>
        <v>2.4822026075920158</v>
      </c>
      <c r="F242" s="45">
        <f>IF(OR($A242="",$B242="",$C242=""),"",B242*'MPTO_working_3-way'!$I241)</f>
        <v>3.3649943299573772</v>
      </c>
      <c r="G242" s="46">
        <f>IF(OR($A242="",$B242="",$C242=""),"",C242*'MPTO_working_3-way'!$I241)</f>
        <v>3.3338369750503642</v>
      </c>
      <c r="H242" s="44">
        <f>IF(OR($A242="",$B242="",$C242=""),"",'MPTO_working_3-way'!E241)</f>
        <v>2.4657839018358949</v>
      </c>
      <c r="I242" s="45">
        <f>IF(OR($A242="",$B242="",$C242=""),"",'MPTO_working_3-way'!F241)</f>
        <v>3.3808628975176589</v>
      </c>
      <c r="J242" s="46">
        <f>IF(OR($A242="",$B242="",$C242=""),"",'MPTO_working_3-way'!G241)</f>
        <v>3.3482107642937344</v>
      </c>
      <c r="K242" s="44">
        <f>IF(OR($A242="",$B242="",$C242=""),"",'OddsRatio_working_3-way'!H241)</f>
        <v>2.4729955549977833</v>
      </c>
      <c r="L242" s="45">
        <f>IF(OR($A242="",$B242="",$C242=""),"",'OddsRatio_working_3-way'!I241)</f>
        <v>3.3737482325144144</v>
      </c>
      <c r="M242" s="46">
        <f>IF(OR($A242="",$B242="",$C242=""),"",'OddsRatio_working_3-way'!J241)</f>
        <v>3.3419569615432398</v>
      </c>
      <c r="N242" s="47">
        <f t="shared" si="63"/>
        <v>40.2867999953517</v>
      </c>
      <c r="O242" s="48">
        <f t="shared" si="64"/>
        <v>29.71773209533659</v>
      </c>
      <c r="P242" s="48">
        <f t="shared" si="65"/>
        <v>29.995467909311703</v>
      </c>
      <c r="Q242" t="s">
        <v>286</v>
      </c>
      <c r="R242" t="s">
        <v>289</v>
      </c>
      <c r="S242" t="s">
        <v>476</v>
      </c>
      <c r="T242" s="50">
        <v>100</v>
      </c>
      <c r="U242" s="50">
        <f t="shared" si="54"/>
        <v>58.15899581589958</v>
      </c>
      <c r="V242" s="50">
        <f t="shared" si="55"/>
        <v>69.135802469135797</v>
      </c>
      <c r="W242" s="50">
        <f t="shared" si="56"/>
        <v>68.847352024922117</v>
      </c>
      <c r="X242" s="50">
        <f t="shared" si="57"/>
        <v>62.016845505942072</v>
      </c>
      <c r="Y242" s="50">
        <f t="shared" si="58"/>
        <v>72.993652159178296</v>
      </c>
      <c r="Z242" s="50">
        <f t="shared" si="59"/>
        <v>72.705201714964616</v>
      </c>
      <c r="AA242" s="50">
        <f t="shared" si="60"/>
        <v>-3.8578496900424923</v>
      </c>
      <c r="AB242" s="50">
        <f t="shared" si="61"/>
        <v>-3.8578496900424994</v>
      </c>
      <c r="AC242" s="50">
        <f t="shared" si="62"/>
        <v>-3.8578496900424994</v>
      </c>
      <c r="AF242">
        <v>2.1800000000000002</v>
      </c>
      <c r="AG242">
        <v>1.71</v>
      </c>
      <c r="AH242" s="75" t="s">
        <v>483</v>
      </c>
      <c r="AJ242" t="s">
        <v>444</v>
      </c>
    </row>
    <row r="243" spans="1:36" ht="15" x14ac:dyDescent="0.25">
      <c r="A243">
        <v>2.76</v>
      </c>
      <c r="B243">
        <v>3.45</v>
      </c>
      <c r="C243">
        <v>2.59</v>
      </c>
      <c r="D243" s="43">
        <f t="shared" si="66"/>
        <v>3.8274299143864265E-2</v>
      </c>
      <c r="E243" s="44">
        <f>IF(OR($A243="",$B243="",$C243=""),"",A243*'MPTO_working_3-way'!$I242)</f>
        <v>2.8656370656370651</v>
      </c>
      <c r="F243" s="45">
        <f>IF(OR($A243="",$B243="",$C243=""),"",B243*'MPTO_working_3-way'!$I242)</f>
        <v>3.5820463320463318</v>
      </c>
      <c r="G243" s="46">
        <f>IF(OR($A243="",$B243="",$C243=""),"",C243*'MPTO_working_3-way'!$I242)</f>
        <v>2.6891304347826082</v>
      </c>
      <c r="H243" s="44">
        <f>IF(OR($A243="",$B243="",$C243=""),"",'MPTO_working_3-way'!E242)</f>
        <v>2.8607331519129175</v>
      </c>
      <c r="I243" s="45">
        <f>IF(OR($A243="",$B243="",$C243=""),"",'MPTO_working_3-way'!F242)</f>
        <v>3.6088449111470111</v>
      </c>
      <c r="J243" s="46">
        <f>IF(OR($A243="",$B243="",$C243=""),"",'MPTO_working_3-way'!G242)</f>
        <v>2.6785071942446037</v>
      </c>
      <c r="K243" s="44">
        <f>IF(OR($A243="",$B243="",$C243=""),"",'OddsRatio_working_3-way'!H242)</f>
        <v>2.8637979735064389</v>
      </c>
      <c r="L243" s="45">
        <f>IF(OR($A243="",$B243="",$C243=""),"",'OddsRatio_working_3-way'!I242)</f>
        <v>3.5944914972106687</v>
      </c>
      <c r="M243" s="46">
        <f>IF(OR($A243="",$B243="",$C243=""),"",'OddsRatio_working_3-way'!J242)</f>
        <v>2.6837720328836587</v>
      </c>
      <c r="N243" s="47">
        <f t="shared" si="63"/>
        <v>34.896254378873628</v>
      </c>
      <c r="O243" s="48">
        <f t="shared" si="64"/>
        <v>27.917003503098897</v>
      </c>
      <c r="P243" s="48">
        <f t="shared" si="65"/>
        <v>37.186742118027496</v>
      </c>
      <c r="Q243" t="s">
        <v>283</v>
      </c>
      <c r="R243" t="s">
        <v>466</v>
      </c>
      <c r="S243" t="s">
        <v>476</v>
      </c>
      <c r="T243" s="50">
        <v>100</v>
      </c>
      <c r="U243" s="50">
        <f t="shared" si="54"/>
        <v>63.768115942028999</v>
      </c>
      <c r="V243" s="50">
        <f t="shared" si="55"/>
        <v>71.014492753623188</v>
      </c>
      <c r="W243" s="50">
        <f t="shared" si="56"/>
        <v>61.389961389961393</v>
      </c>
      <c r="X243" s="50">
        <f t="shared" si="57"/>
        <v>67.595545856415427</v>
      </c>
      <c r="Y243" s="50">
        <f t="shared" si="58"/>
        <v>74.84192266800963</v>
      </c>
      <c r="Z243" s="50">
        <f t="shared" si="59"/>
        <v>65.217391304347828</v>
      </c>
      <c r="AA243" s="50">
        <f t="shared" si="60"/>
        <v>-3.8274299143864283</v>
      </c>
      <c r="AB243" s="50">
        <f t="shared" si="61"/>
        <v>-3.8274299143864425</v>
      </c>
      <c r="AC243" s="50">
        <f t="shared" si="62"/>
        <v>-3.8274299143864354</v>
      </c>
      <c r="AF243">
        <v>1.93</v>
      </c>
      <c r="AG243">
        <v>1.92</v>
      </c>
      <c r="AH243" s="75" t="s">
        <v>482</v>
      </c>
      <c r="AJ243" t="s">
        <v>444</v>
      </c>
    </row>
    <row r="244" spans="1:36" ht="15" x14ac:dyDescent="0.25">
      <c r="A244">
        <v>1.43</v>
      </c>
      <c r="B244">
        <v>4.66</v>
      </c>
      <c r="C244">
        <v>7.54</v>
      </c>
      <c r="D244" s="43">
        <f t="shared" si="66"/>
        <v>4.6518968673771255E-2</v>
      </c>
      <c r="E244" s="44">
        <f>IF(OR($A244="",$B244="",$C244=""),"",A244*'MPTO_working_3-way'!$I243)</f>
        <v>1.4965221252034928</v>
      </c>
      <c r="F244" s="45">
        <f>IF(OR($A244="",$B244="",$C244=""),"",B244*'MPTO_working_3-way'!$I243)</f>
        <v>4.876778394019774</v>
      </c>
      <c r="G244" s="46">
        <f>IF(OR($A244="",$B244="",$C244=""),"",C244*'MPTO_working_3-way'!$I243)</f>
        <v>7.8907530238002357</v>
      </c>
      <c r="H244" s="44">
        <f>IF(OR($A244="",$B244="",$C244=""),"",'MPTO_working_3-way'!E243)</f>
        <v>1.4624279381338758</v>
      </c>
      <c r="I244" s="45">
        <f>IF(OR($A244="",$B244="",$C244=""),"",'MPTO_working_3-way'!F243)</f>
        <v>5.0229561203324904</v>
      </c>
      <c r="J244" s="46">
        <f>IF(OR($A244="",$B244="",$C244=""),"",'MPTO_working_3-way'!G243)</f>
        <v>8.5382752922671852</v>
      </c>
      <c r="K244" s="44">
        <f>IF(OR($A244="",$B244="",$C244=""),"",'OddsRatio_working_3-way'!H243)</f>
        <v>1.4728950937405216</v>
      </c>
      <c r="L244" s="45">
        <f>IF(OR($A244="",$B244="",$C244=""),"",'OddsRatio_working_3-way'!I243)</f>
        <v>5.0251070769542094</v>
      </c>
      <c r="M244" s="46">
        <f>IF(OR($A244="",$B244="",$C244=""),"",'OddsRatio_working_3-way'!J243)</f>
        <v>8.1924044489837513</v>
      </c>
      <c r="N244" s="47">
        <f t="shared" si="63"/>
        <v>66.821598101265806</v>
      </c>
      <c r="O244" s="48">
        <f t="shared" si="64"/>
        <v>20.505340189873415</v>
      </c>
      <c r="P244" s="48">
        <f t="shared" si="65"/>
        <v>12.673061708860756</v>
      </c>
      <c r="Q244" t="s">
        <v>295</v>
      </c>
      <c r="R244" t="s">
        <v>84</v>
      </c>
      <c r="S244" t="s">
        <v>476</v>
      </c>
      <c r="T244" s="50">
        <v>100</v>
      </c>
      <c r="U244" s="50">
        <f t="shared" si="54"/>
        <v>30.069930069930074</v>
      </c>
      <c r="V244" s="50">
        <f t="shared" si="55"/>
        <v>78.540772532188839</v>
      </c>
      <c r="W244" s="50">
        <f t="shared" si="56"/>
        <v>86.73740053050399</v>
      </c>
      <c r="X244" s="50">
        <f t="shared" si="57"/>
        <v>34.721826937307185</v>
      </c>
      <c r="Y244" s="50">
        <f t="shared" si="58"/>
        <v>83.192669399565958</v>
      </c>
      <c r="Z244" s="50">
        <f t="shared" si="59"/>
        <v>91.389297397881094</v>
      </c>
      <c r="AA244" s="50">
        <f t="shared" si="60"/>
        <v>-4.6518968673771113</v>
      </c>
      <c r="AB244" s="50">
        <f t="shared" si="61"/>
        <v>-4.6518968673771184</v>
      </c>
      <c r="AC244" s="50">
        <f t="shared" si="62"/>
        <v>-4.6518968673771042</v>
      </c>
      <c r="AF244">
        <v>1.76</v>
      </c>
      <c r="AG244">
        <v>2.11</v>
      </c>
      <c r="AH244" s="75" t="s">
        <v>483</v>
      </c>
      <c r="AJ244" t="s">
        <v>444</v>
      </c>
    </row>
    <row r="245" spans="1:36" ht="15" x14ac:dyDescent="0.25">
      <c r="A245">
        <v>3.27</v>
      </c>
      <c r="B245">
        <v>3.56</v>
      </c>
      <c r="C245">
        <v>2.21</v>
      </c>
      <c r="D245" s="43">
        <f t="shared" si="66"/>
        <v>3.9197961740816689E-2</v>
      </c>
      <c r="E245" s="44">
        <f>IF(OR($A245="",$B245="",$C245=""),"",A245*'MPTO_working_3-way'!$I244)</f>
        <v>3.3981773348924706</v>
      </c>
      <c r="F245" s="45">
        <f>IF(OR($A245="",$B245="",$C245=""),"",B245*'MPTO_working_3-way'!$I244)</f>
        <v>3.6995447437973077</v>
      </c>
      <c r="G245" s="46">
        <f>IF(OR($A245="",$B245="",$C245=""),"",C245*'MPTO_working_3-way'!$I244)</f>
        <v>2.296627495447205</v>
      </c>
      <c r="H245" s="44">
        <f>IF(OR($A245="",$B245="",$C245=""),"",'MPTO_working_3-way'!E244)</f>
        <v>3.4159490832045112</v>
      </c>
      <c r="I245" s="45">
        <f>IF(OR($A245="",$B245="",$C245=""),"",'MPTO_working_3-way'!F244)</f>
        <v>3.7336714066200418</v>
      </c>
      <c r="J245" s="46">
        <f>IF(OR($A245="",$B245="",$C245=""),"",'MPTO_working_3-way'!G244)</f>
        <v>2.2757131089962388</v>
      </c>
      <c r="K245" s="44">
        <f>IF(OR($A245="",$B245="",$C245=""),"",'OddsRatio_working_3-way'!H244)</f>
        <v>3.4097542539575865</v>
      </c>
      <c r="L245" s="45">
        <f>IF(OR($A245="",$B245="",$C245=""),"",'OddsRatio_working_3-way'!I244)</f>
        <v>3.7176083216437963</v>
      </c>
      <c r="M245" s="46">
        <f>IF(OR($A245="",$B245="",$C245=""),"",'OddsRatio_working_3-way'!J244)</f>
        <v>2.2844945582769509</v>
      </c>
      <c r="N245" s="47">
        <f t="shared" si="63"/>
        <v>29.427540161956944</v>
      </c>
      <c r="O245" s="48">
        <f t="shared" si="64"/>
        <v>27.030352901572812</v>
      </c>
      <c r="P245" s="48">
        <f t="shared" si="65"/>
        <v>43.542106936470233</v>
      </c>
      <c r="Q245" t="s">
        <v>292</v>
      </c>
      <c r="R245" t="s">
        <v>288</v>
      </c>
      <c r="S245" t="s">
        <v>476</v>
      </c>
      <c r="T245" s="50">
        <v>100</v>
      </c>
      <c r="U245" s="50">
        <f t="shared" si="54"/>
        <v>69.418960244648318</v>
      </c>
      <c r="V245" s="50">
        <f t="shared" si="55"/>
        <v>71.910112359550567</v>
      </c>
      <c r="W245" s="50">
        <f t="shared" si="56"/>
        <v>54.751131221719454</v>
      </c>
      <c r="X245" s="50">
        <f t="shared" si="57"/>
        <v>73.338756418729972</v>
      </c>
      <c r="Y245" s="50">
        <f t="shared" si="58"/>
        <v>75.829908533632235</v>
      </c>
      <c r="Z245" s="50">
        <f t="shared" si="59"/>
        <v>58.670927395801122</v>
      </c>
      <c r="AA245" s="50">
        <f t="shared" si="60"/>
        <v>-3.9197961740816538</v>
      </c>
      <c r="AB245" s="50">
        <f t="shared" si="61"/>
        <v>-3.919796174081668</v>
      </c>
      <c r="AC245" s="50">
        <f t="shared" si="62"/>
        <v>-3.919796174081668</v>
      </c>
      <c r="AF245">
        <v>2.0099999999999998</v>
      </c>
      <c r="AG245">
        <v>1.85</v>
      </c>
      <c r="AH245" s="75" t="s">
        <v>492</v>
      </c>
      <c r="AJ245" t="s">
        <v>444</v>
      </c>
    </row>
    <row r="246" spans="1:36" ht="15" x14ac:dyDescent="0.25">
      <c r="A246">
        <v>1.63</v>
      </c>
      <c r="B246">
        <v>3.98</v>
      </c>
      <c r="C246">
        <v>5.59</v>
      </c>
      <c r="D246" s="43">
        <f t="shared" si="66"/>
        <v>4.3644090487667819E-2</v>
      </c>
      <c r="E246" s="44">
        <f>IF(OR($A246="",$B246="",$C246=""),"",A246*'MPTO_working_3-way'!$I245)</f>
        <v>1.7011398674948985</v>
      </c>
      <c r="F246" s="45">
        <f>IF(OR($A246="",$B246="",$C246=""),"",B246*'MPTO_working_3-way'!$I245)</f>
        <v>4.1537034801409183</v>
      </c>
      <c r="G246" s="46">
        <f>IF(OR($A246="",$B246="",$C246=""),"",C246*'MPTO_working_3-way'!$I245)</f>
        <v>5.8339704658260629</v>
      </c>
      <c r="H246" s="44">
        <f>IF(OR($A246="",$B246="",$C246=""),"",'MPTO_working_3-way'!E245)</f>
        <v>1.6695915061732578</v>
      </c>
      <c r="I246" s="45">
        <f>IF(OR($A246="",$B246="",$C246=""),"",'MPTO_working_3-way'!F245)</f>
        <v>4.2246098086676778</v>
      </c>
      <c r="J246" s="46">
        <f>IF(OR($A246="",$B246="",$C246=""),"",'MPTO_working_3-way'!G245)</f>
        <v>6.0848404532887059</v>
      </c>
      <c r="K246" s="44">
        <f>IF(OR($A246="",$B246="",$C246=""),"",'OddsRatio_working_3-way'!H245)</f>
        <v>1.6804208507026406</v>
      </c>
      <c r="L246" s="45">
        <f>IF(OR($A246="",$B246="",$C246=""),"",'OddsRatio_working_3-way'!I245)</f>
        <v>4.2184986271331244</v>
      </c>
      <c r="M246" s="46">
        <f>IF(OR($A246="",$B246="",$C246=""),"",'OddsRatio_working_3-way'!J245)</f>
        <v>5.9573519122620944</v>
      </c>
      <c r="N246" s="47">
        <f t="shared" si="63"/>
        <v>58.78411405833441</v>
      </c>
      <c r="O246" s="48">
        <f t="shared" si="64"/>
        <v>24.074900983689716</v>
      </c>
      <c r="P246" s="48">
        <f t="shared" si="65"/>
        <v>17.140984957975867</v>
      </c>
      <c r="Q246" t="s">
        <v>458</v>
      </c>
      <c r="R246" t="s">
        <v>281</v>
      </c>
      <c r="S246" t="s">
        <v>476</v>
      </c>
      <c r="T246" s="50">
        <v>100</v>
      </c>
      <c r="U246" s="50">
        <f t="shared" si="54"/>
        <v>38.650306748466257</v>
      </c>
      <c r="V246" s="50">
        <f t="shared" si="55"/>
        <v>74.874371859296474</v>
      </c>
      <c r="W246" s="50">
        <f t="shared" si="56"/>
        <v>82.110912343470488</v>
      </c>
      <c r="X246" s="50">
        <f t="shared" si="57"/>
        <v>43.014715797233031</v>
      </c>
      <c r="Y246" s="50">
        <f t="shared" si="58"/>
        <v>79.238780908063262</v>
      </c>
      <c r="Z246" s="50">
        <f t="shared" si="59"/>
        <v>86.475321392237262</v>
      </c>
      <c r="AA246" s="50">
        <f t="shared" si="60"/>
        <v>-4.3644090487667739</v>
      </c>
      <c r="AB246" s="50">
        <f t="shared" si="61"/>
        <v>-4.3644090487667881</v>
      </c>
      <c r="AC246" s="50">
        <f t="shared" si="62"/>
        <v>-4.3644090487667739</v>
      </c>
      <c r="AF246">
        <v>2.06</v>
      </c>
      <c r="AG246">
        <v>1.79</v>
      </c>
      <c r="AH246" s="76" t="s">
        <v>482</v>
      </c>
      <c r="AJ246" t="s">
        <v>444</v>
      </c>
    </row>
    <row r="247" spans="1:36" ht="15" x14ac:dyDescent="0.25">
      <c r="A247">
        <v>2.83</v>
      </c>
      <c r="B247">
        <v>3.67</v>
      </c>
      <c r="C247">
        <v>2.42</v>
      </c>
      <c r="D247" s="43">
        <f t="shared" si="66"/>
        <v>3.9059594987929325E-2</v>
      </c>
      <c r="E247" s="44">
        <f>IF(OR($A247="",$B247="",$C247=""),"",A247*'MPTO_working_3-way'!$I246)</f>
        <v>2.9405386538158402</v>
      </c>
      <c r="F247" s="45">
        <f>IF(OR($A247="",$B247="",$C247=""),"",B247*'MPTO_working_3-way'!$I246)</f>
        <v>3.8133487136057007</v>
      </c>
      <c r="G247" s="46">
        <f>IF(OR($A247="",$B247="",$C247=""),"",C247*'MPTO_working_3-way'!$I246)</f>
        <v>2.5145242198707889</v>
      </c>
      <c r="H247" s="44">
        <f>IF(OR($A247="",$B247="",$C247=""),"",'MPTO_working_3-way'!E246)</f>
        <v>2.9382639124804162</v>
      </c>
      <c r="I247" s="45">
        <f>IF(OR($A247="",$B247="",$C247=""),"",'MPTO_working_3-way'!F246)</f>
        <v>3.8541631078453955</v>
      </c>
      <c r="J247" s="46">
        <f>IF(OR($A247="",$B247="",$C247=""),"",'MPTO_working_3-way'!G246)</f>
        <v>2.4987301734372522</v>
      </c>
      <c r="K247" s="44">
        <f>IF(OR($A247="",$B247="",$C247=""),"",'OddsRatio_working_3-way'!H246)</f>
        <v>2.9410162496056103</v>
      </c>
      <c r="L247" s="45">
        <f>IF(OR($A247="",$B247="",$C247=""),"",'OddsRatio_working_3-way'!I246)</f>
        <v>3.8319745281131028</v>
      </c>
      <c r="M247" s="46">
        <f>IF(OR($A247="",$B247="",$C247=""),"",'OddsRatio_working_3-way'!J246)</f>
        <v>2.5061437565245717</v>
      </c>
      <c r="N247" s="47">
        <f t="shared" si="63"/>
        <v>34.007374761162652</v>
      </c>
      <c r="O247" s="48">
        <f t="shared" si="64"/>
        <v>26.223670456155396</v>
      </c>
      <c r="P247" s="48">
        <f t="shared" si="65"/>
        <v>39.768954782681945</v>
      </c>
      <c r="Q247" t="s">
        <v>285</v>
      </c>
      <c r="R247" t="s">
        <v>455</v>
      </c>
      <c r="S247" t="s">
        <v>476</v>
      </c>
      <c r="T247" s="50">
        <v>100</v>
      </c>
      <c r="U247" s="50">
        <f t="shared" si="54"/>
        <v>64.664310954063609</v>
      </c>
      <c r="V247" s="50">
        <f t="shared" si="55"/>
        <v>72.752043596730246</v>
      </c>
      <c r="W247" s="50">
        <f t="shared" si="56"/>
        <v>58.677685950413228</v>
      </c>
      <c r="X247" s="50">
        <f t="shared" si="57"/>
        <v>68.570270452856533</v>
      </c>
      <c r="Y247" s="50">
        <f t="shared" si="58"/>
        <v>76.658003095523171</v>
      </c>
      <c r="Z247" s="50">
        <f t="shared" si="59"/>
        <v>62.583645449206159</v>
      </c>
      <c r="AA247" s="50">
        <f t="shared" si="60"/>
        <v>-3.9059594987929245</v>
      </c>
      <c r="AB247" s="50">
        <f t="shared" si="61"/>
        <v>-3.9059594987929245</v>
      </c>
      <c r="AC247" s="50">
        <f t="shared" si="62"/>
        <v>-3.9059594987929316</v>
      </c>
      <c r="AF247">
        <v>1.84</v>
      </c>
      <c r="AG247">
        <v>2.02</v>
      </c>
      <c r="AH247" s="75" t="s">
        <v>493</v>
      </c>
      <c r="AJ247" t="s">
        <v>444</v>
      </c>
    </row>
    <row r="248" spans="1:36" ht="15" x14ac:dyDescent="0.25">
      <c r="A248">
        <v>2.5099999999999998</v>
      </c>
      <c r="B248">
        <v>3.45</v>
      </c>
      <c r="C248">
        <v>2.85</v>
      </c>
      <c r="D248" s="43">
        <f t="shared" si="66"/>
        <v>3.9138639948216314E-2</v>
      </c>
      <c r="E248" s="44">
        <f>IF(OR($A248="",$B248="",$C248=""),"",A248*'MPTO_working_3-way'!$I247)</f>
        <v>2.6082379862700229</v>
      </c>
      <c r="F248" s="45">
        <f>IF(OR($A248="",$B248="",$C248=""),"",B248*'MPTO_working_3-way'!$I247)</f>
        <v>3.5850283078213465</v>
      </c>
      <c r="G248" s="46">
        <f>IF(OR($A248="",$B248="",$C248=""),"",C248*'MPTO_working_3-way'!$I247)</f>
        <v>2.9615451238524164</v>
      </c>
      <c r="H248" s="44">
        <f>IF(OR($A248="",$B248="",$C248=""),"",'MPTO_working_3-way'!E247)</f>
        <v>2.5949750408100498</v>
      </c>
      <c r="I248" s="45">
        <f>IF(OR($A248="",$B248="",$C248=""),"",'MPTO_working_3-way'!F247)</f>
        <v>3.6126011395698625</v>
      </c>
      <c r="J248" s="46">
        <f>IF(OR($A248="",$B248="",$C248=""),"",'MPTO_working_3-way'!G247)</f>
        <v>2.9600600897748435</v>
      </c>
      <c r="K248" s="44">
        <f>IF(OR($A248="",$B248="",$C248=""),"",'OddsRatio_working_3-way'!H247)</f>
        <v>2.6012293170536838</v>
      </c>
      <c r="L248" s="45">
        <f>IF(OR($A248="",$B248="",$C248=""),"",'OddsRatio_working_3-way'!I247)</f>
        <v>3.5980210773387582</v>
      </c>
      <c r="M248" s="46">
        <f>IF(OR($A248="",$B248="",$C248=""),"",'OddsRatio_working_3-way'!J247)</f>
        <v>2.9617710175823282</v>
      </c>
      <c r="N248" s="47">
        <f t="shared" si="63"/>
        <v>38.340059659589407</v>
      </c>
      <c r="O248" s="48">
        <f t="shared" si="64"/>
        <v>27.893782534947647</v>
      </c>
      <c r="P248" s="48">
        <f t="shared" si="65"/>
        <v>33.766157805462946</v>
      </c>
      <c r="Q248" t="s">
        <v>287</v>
      </c>
      <c r="R248" t="s">
        <v>290</v>
      </c>
      <c r="S248" t="s">
        <v>476</v>
      </c>
      <c r="T248" s="50">
        <v>100</v>
      </c>
      <c r="U248" s="50">
        <f t="shared" si="54"/>
        <v>60.15936254980079</v>
      </c>
      <c r="V248" s="50">
        <f t="shared" si="55"/>
        <v>71.014492753623188</v>
      </c>
      <c r="W248" s="50">
        <f t="shared" si="56"/>
        <v>64.912280701754383</v>
      </c>
      <c r="X248" s="50">
        <f t="shared" si="57"/>
        <v>64.073226544622415</v>
      </c>
      <c r="Y248" s="50">
        <f t="shared" si="58"/>
        <v>74.928356748444827</v>
      </c>
      <c r="Z248" s="50">
        <f t="shared" si="59"/>
        <v>68.826144696576023</v>
      </c>
      <c r="AA248" s="50">
        <f t="shared" si="60"/>
        <v>-3.9138639948216252</v>
      </c>
      <c r="AB248" s="50">
        <f t="shared" si="61"/>
        <v>-3.9138639948216394</v>
      </c>
      <c r="AC248" s="50">
        <f t="shared" si="62"/>
        <v>-3.9138639948216394</v>
      </c>
      <c r="AF248">
        <v>2.08</v>
      </c>
      <c r="AG248">
        <v>1.78</v>
      </c>
      <c r="AH248" s="75" t="s">
        <v>483</v>
      </c>
      <c r="AJ248" t="s">
        <v>444</v>
      </c>
    </row>
    <row r="249" spans="1:36" ht="15" x14ac:dyDescent="0.25">
      <c r="A249">
        <v>3.42</v>
      </c>
      <c r="B249">
        <v>3.21</v>
      </c>
      <c r="C249">
        <v>2.2999999999999998</v>
      </c>
      <c r="D249" s="43">
        <f t="shared" si="66"/>
        <v>3.8706749265144502E-2</v>
      </c>
      <c r="E249" s="44">
        <f>IF(OR($A249="",$B249="",$C249=""),"",A249*'MPTO_working_3-way'!$I248)</f>
        <v>3.5523770824867942</v>
      </c>
      <c r="F249" s="45">
        <f>IF(OR($A249="",$B249="",$C249=""),"",B249*'MPTO_working_3-way'!$I248)</f>
        <v>3.3342486651411138</v>
      </c>
      <c r="G249" s="46">
        <f>IF(OR($A249="",$B249="",$C249=""),"",C249*'MPTO_working_3-way'!$I248)</f>
        <v>2.3890255233098321</v>
      </c>
      <c r="H249" s="44">
        <f>IF(OR($A249="",$B249="",$C249=""),"",'MPTO_working_3-way'!E248)</f>
        <v>3.5778762742269623</v>
      </c>
      <c r="I249" s="45">
        <f>IF(OR($A249="",$B249="",$C249=""),"",'MPTO_working_3-way'!F248)</f>
        <v>3.3486900912705466</v>
      </c>
      <c r="J249" s="46">
        <f>IF(OR($A249="",$B249="",$C249=""),"",'MPTO_working_3-way'!G248)</f>
        <v>2.3703402607107118</v>
      </c>
      <c r="K249" s="44">
        <f>IF(OR($A249="",$B249="",$C249=""),"",'OddsRatio_working_3-way'!H248)</f>
        <v>3.5659007073681765</v>
      </c>
      <c r="L249" s="45">
        <f>IF(OR($A249="",$B249="",$C249=""),"",'OddsRatio_working_3-way'!I248)</f>
        <v>3.3432399021833352</v>
      </c>
      <c r="M249" s="46">
        <f>IF(OR($A249="",$B249="",$C249=""),"",'OddsRatio_working_3-way'!J248)</f>
        <v>2.3783764130490201</v>
      </c>
      <c r="N249" s="47">
        <f t="shared" si="63"/>
        <v>28.150164714494874</v>
      </c>
      <c r="O249" s="48">
        <f t="shared" si="64"/>
        <v>29.991764275256223</v>
      </c>
      <c r="P249" s="48">
        <f t="shared" si="65"/>
        <v>41.858071010248906</v>
      </c>
      <c r="Q249" t="s">
        <v>459</v>
      </c>
      <c r="R249" t="s">
        <v>463</v>
      </c>
      <c r="S249" t="s">
        <v>476</v>
      </c>
      <c r="T249" s="50">
        <v>100</v>
      </c>
      <c r="U249" s="50">
        <f t="shared" si="54"/>
        <v>70.760233918128648</v>
      </c>
      <c r="V249" s="50">
        <f t="shared" si="55"/>
        <v>68.847352024922117</v>
      </c>
      <c r="W249" s="50">
        <f t="shared" si="56"/>
        <v>56.521739130434774</v>
      </c>
      <c r="X249" s="50">
        <f t="shared" si="57"/>
        <v>74.630908844643102</v>
      </c>
      <c r="Y249" s="50">
        <f t="shared" si="58"/>
        <v>72.71802695143657</v>
      </c>
      <c r="Z249" s="50">
        <f t="shared" si="59"/>
        <v>60.392414056949221</v>
      </c>
      <c r="AA249" s="50">
        <f t="shared" si="60"/>
        <v>-3.8706749265144538</v>
      </c>
      <c r="AB249" s="50">
        <f t="shared" si="61"/>
        <v>-3.8706749265144538</v>
      </c>
      <c r="AC249" s="50">
        <f t="shared" si="62"/>
        <v>-3.8706749265144467</v>
      </c>
      <c r="AF249">
        <v>1.86</v>
      </c>
      <c r="AG249">
        <v>1.99</v>
      </c>
      <c r="AH249" s="75" t="s">
        <v>478</v>
      </c>
      <c r="AJ249" t="s">
        <v>439</v>
      </c>
    </row>
    <row r="250" spans="1:36" ht="15" x14ac:dyDescent="0.25">
      <c r="A250">
        <v>1.88</v>
      </c>
      <c r="B250">
        <v>3.63</v>
      </c>
      <c r="C250">
        <v>4.28</v>
      </c>
      <c r="D250" s="43">
        <f t="shared" si="66"/>
        <v>4.1041847094017259E-2</v>
      </c>
      <c r="E250" s="44">
        <f>IF(OR($A250="",$B250="",$C250=""),"",A250*'MPTO_working_3-way'!$I249)</f>
        <v>1.9571586725367522</v>
      </c>
      <c r="F250" s="45">
        <f>IF(OR($A250="",$B250="",$C250=""),"",B250*'MPTO_working_3-way'!$I249)</f>
        <v>3.7789819049512827</v>
      </c>
      <c r="G250" s="46">
        <f>IF(OR($A250="",$B250="",$C250=""),"",C250*'MPTO_working_3-way'!$I249)</f>
        <v>4.4556591055623942</v>
      </c>
      <c r="H250" s="44">
        <f>IF(OR($A250="",$B250="",$C250=""),"",'MPTO_working_3-way'!E249)</f>
        <v>1.929629209429234</v>
      </c>
      <c r="I250" s="45">
        <f>IF(OR($A250="",$B250="",$C250=""),"",'MPTO_working_3-way'!F249)</f>
        <v>3.8196881383925119</v>
      </c>
      <c r="J250" s="46">
        <f>IF(OR($A250="",$B250="",$C250=""),"",'MPTO_working_3-way'!G249)</f>
        <v>4.546193423494918</v>
      </c>
      <c r="K250" s="44">
        <f>IF(OR($A250="",$B250="",$C250=""),"",'OddsRatio_working_3-way'!H249)</f>
        <v>1.9400318593715611</v>
      </c>
      <c r="L250" s="45">
        <f>IF(OR($A250="",$B250="",$C250=""),"",'OddsRatio_working_3-way'!I249)</f>
        <v>3.8094133978945508</v>
      </c>
      <c r="M250" s="46">
        <f>IF(OR($A250="",$B250="",$C250=""),"",'OddsRatio_working_3-way'!J249)</f>
        <v>4.5037551122030894</v>
      </c>
      <c r="N250" s="47">
        <f t="shared" si="63"/>
        <v>51.094477623720699</v>
      </c>
      <c r="O250" s="48">
        <f t="shared" si="64"/>
        <v>26.462153700439366</v>
      </c>
      <c r="P250" s="48">
        <f t="shared" si="65"/>
        <v>22.443368675839931</v>
      </c>
      <c r="Q250" t="s">
        <v>296</v>
      </c>
      <c r="R250" t="s">
        <v>464</v>
      </c>
      <c r="S250" t="s">
        <v>476</v>
      </c>
      <c r="T250" s="50">
        <v>100</v>
      </c>
      <c r="U250" s="50">
        <f t="shared" si="54"/>
        <v>46.808510638297875</v>
      </c>
      <c r="V250" s="50">
        <f t="shared" si="55"/>
        <v>72.451790633608823</v>
      </c>
      <c r="W250" s="50">
        <f t="shared" si="56"/>
        <v>76.635514018691595</v>
      </c>
      <c r="X250" s="50">
        <f t="shared" si="57"/>
        <v>50.912695347699596</v>
      </c>
      <c r="Y250" s="50">
        <f t="shared" si="58"/>
        <v>76.555975343010545</v>
      </c>
      <c r="Z250" s="50">
        <f t="shared" si="59"/>
        <v>80.739698728093316</v>
      </c>
      <c r="AA250" s="50">
        <f t="shared" si="60"/>
        <v>-4.1041847094017214</v>
      </c>
      <c r="AB250" s="50">
        <f t="shared" si="61"/>
        <v>-4.1041847094017214</v>
      </c>
      <c r="AC250" s="50">
        <f t="shared" si="62"/>
        <v>-4.1041847094017214</v>
      </c>
      <c r="AF250">
        <v>2.08</v>
      </c>
      <c r="AG250">
        <v>1.78</v>
      </c>
      <c r="AH250" s="75" t="s">
        <v>479</v>
      </c>
      <c r="AJ250" t="s">
        <v>439</v>
      </c>
    </row>
    <row r="251" spans="1:36" ht="15" x14ac:dyDescent="0.25">
      <c r="A251">
        <v>1.82</v>
      </c>
      <c r="B251">
        <v>3.53</v>
      </c>
      <c r="C251">
        <v>4.79</v>
      </c>
      <c r="D251" s="43">
        <f t="shared" si="66"/>
        <v>4.1504935654101516E-2</v>
      </c>
      <c r="E251" s="44">
        <f>IF(OR($A251="",$B251="",$C251=""),"",A251*'MPTO_working_3-way'!$I250)</f>
        <v>1.8955389828904647</v>
      </c>
      <c r="F251" s="45">
        <f>IF(OR($A251="",$B251="",$C251=""),"",B251*'MPTO_working_3-way'!$I250)</f>
        <v>3.6765124228589783</v>
      </c>
      <c r="G251" s="46">
        <f>IF(OR($A251="",$B251="",$C251=""),"",C251*'MPTO_working_3-way'!$I250)</f>
        <v>4.9888086417831463</v>
      </c>
      <c r="H251" s="44">
        <f>IF(OR($A251="",$B251="",$C251=""),"",'MPTO_working_3-way'!E250)</f>
        <v>1.8670106963492812</v>
      </c>
      <c r="I251" s="45">
        <f>IF(OR($A251="",$B251="",$C251=""),"",'MPTO_working_3-way'!F250)</f>
        <v>3.7112479776801335</v>
      </c>
      <c r="J251" s="46">
        <f>IF(OR($A251="",$B251="",$C251=""),"",'MPTO_working_3-way'!G250)</f>
        <v>5.1299601356572335</v>
      </c>
      <c r="K251" s="44">
        <f>IF(OR($A251="",$B251="",$C251=""),"",'OddsRatio_working_3-way'!H250)</f>
        <v>1.8777140732335627</v>
      </c>
      <c r="L251" s="45">
        <f>IF(OR($A251="",$B251="",$C251=""),"",'OddsRatio_working_3-way'!I250)</f>
        <v>3.7080690308303828</v>
      </c>
      <c r="M251" s="46">
        <f>IF(OR($A251="",$B251="",$C251=""),"",'OddsRatio_working_3-way'!J250)</f>
        <v>5.0567516311648824</v>
      </c>
      <c r="N251" s="47">
        <f t="shared" si="63"/>
        <v>52.755443650919929</v>
      </c>
      <c r="O251" s="48">
        <f t="shared" si="64"/>
        <v>27.199690494242006</v>
      </c>
      <c r="P251" s="48">
        <f t="shared" si="65"/>
        <v>20.044865854838054</v>
      </c>
      <c r="Q251" t="s">
        <v>461</v>
      </c>
      <c r="R251" t="s">
        <v>457</v>
      </c>
      <c r="S251" t="s">
        <v>476</v>
      </c>
      <c r="T251" s="50">
        <v>100</v>
      </c>
      <c r="U251" s="50">
        <f t="shared" si="54"/>
        <v>45.054945054945051</v>
      </c>
      <c r="V251" s="50">
        <f t="shared" si="55"/>
        <v>71.671388101982998</v>
      </c>
      <c r="W251" s="50">
        <f t="shared" si="56"/>
        <v>79.123173277661792</v>
      </c>
      <c r="X251" s="50">
        <f t="shared" si="57"/>
        <v>49.205438620355203</v>
      </c>
      <c r="Y251" s="50">
        <f t="shared" si="58"/>
        <v>75.821881667393143</v>
      </c>
      <c r="Z251" s="50">
        <f t="shared" si="59"/>
        <v>83.273666843071936</v>
      </c>
      <c r="AA251" s="50">
        <f t="shared" si="60"/>
        <v>-4.1504935654101516</v>
      </c>
      <c r="AB251" s="50">
        <f t="shared" si="61"/>
        <v>-4.1504935654101445</v>
      </c>
      <c r="AC251" s="50">
        <f t="shared" si="62"/>
        <v>-4.1504935654101445</v>
      </c>
      <c r="AF251">
        <v>1.76</v>
      </c>
      <c r="AG251">
        <v>2.11</v>
      </c>
      <c r="AH251" s="75" t="s">
        <v>490</v>
      </c>
      <c r="AJ251" t="s">
        <v>439</v>
      </c>
    </row>
    <row r="252" spans="1:36" ht="15" x14ac:dyDescent="0.25">
      <c r="A252">
        <v>1.85</v>
      </c>
      <c r="B252">
        <v>3.66</v>
      </c>
      <c r="C252">
        <v>4.42</v>
      </c>
      <c r="D252" s="43">
        <f t="shared" si="66"/>
        <v>4.0008928147790224E-2</v>
      </c>
      <c r="E252" s="44">
        <f>IF(OR($A252="",$B252="",$C252=""),"",A252*'MPTO_working_3-way'!$I251)</f>
        <v>1.924016517073412</v>
      </c>
      <c r="F252" s="45">
        <f>IF(OR($A252="",$B252="",$C252=""),"",B252*'MPTO_working_3-way'!$I251)</f>
        <v>3.8064326770209123</v>
      </c>
      <c r="G252" s="46">
        <f>IF(OR($A252="",$B252="",$C252=""),"",C252*'MPTO_working_3-way'!$I251)</f>
        <v>4.5968394624132332</v>
      </c>
      <c r="H252" s="44">
        <f>IF(OR($A252="",$B252="",$C252=""),"",'MPTO_working_3-way'!E251)</f>
        <v>1.8967981304012196</v>
      </c>
      <c r="I252" s="45">
        <f>IF(OR($A252="",$B252="",$C252=""),"",'MPTO_working_3-way'!F251)</f>
        <v>3.8478152982691927</v>
      </c>
      <c r="J252" s="46">
        <f>IF(OR($A252="",$B252="",$C252=""),"",'MPTO_working_3-way'!G251)</f>
        <v>4.6968636120617591</v>
      </c>
      <c r="K252" s="44">
        <f>IF(OR($A252="",$B252="",$C252=""),"",'OddsRatio_working_3-way'!H251)</f>
        <v>1.9069924307699806</v>
      </c>
      <c r="L252" s="45">
        <f>IF(OR($A252="",$B252="",$C252=""),"",'OddsRatio_working_3-way'!I251)</f>
        <v>3.8383527833507638</v>
      </c>
      <c r="M252" s="46">
        <f>IF(OR($A252="",$B252="",$C252=""),"",'OddsRatio_working_3-way'!J251)</f>
        <v>4.6493107214509823</v>
      </c>
      <c r="N252" s="47">
        <f t="shared" si="63"/>
        <v>51.974605785665631</v>
      </c>
      <c r="O252" s="48">
        <f t="shared" si="64"/>
        <v>26.271317132098748</v>
      </c>
      <c r="P252" s="48">
        <f t="shared" si="65"/>
        <v>21.754077082235614</v>
      </c>
      <c r="Q252" t="s">
        <v>460</v>
      </c>
      <c r="R252" t="s">
        <v>300</v>
      </c>
      <c r="S252" t="s">
        <v>476</v>
      </c>
      <c r="T252" s="50">
        <v>100</v>
      </c>
      <c r="U252" s="50">
        <f t="shared" si="54"/>
        <v>45.945945945945937</v>
      </c>
      <c r="V252" s="50">
        <f t="shared" si="55"/>
        <v>72.67759562841529</v>
      </c>
      <c r="W252" s="50">
        <f t="shared" si="56"/>
        <v>77.375565610859724</v>
      </c>
      <c r="X252" s="50">
        <f t="shared" si="57"/>
        <v>49.946838760724965</v>
      </c>
      <c r="Y252" s="50">
        <f t="shared" si="58"/>
        <v>76.678488443194311</v>
      </c>
      <c r="Z252" s="50">
        <f t="shared" si="59"/>
        <v>81.376458425638745</v>
      </c>
      <c r="AA252" s="50">
        <f t="shared" si="60"/>
        <v>-4.0008928147790286</v>
      </c>
      <c r="AB252" s="50">
        <f t="shared" si="61"/>
        <v>-4.0008928147790215</v>
      </c>
      <c r="AC252" s="50">
        <f t="shared" si="62"/>
        <v>-4.0008928147790215</v>
      </c>
      <c r="AF252">
        <v>2.08</v>
      </c>
      <c r="AG252">
        <v>1.78</v>
      </c>
      <c r="AH252" s="75" t="s">
        <v>479</v>
      </c>
      <c r="AJ252" t="s">
        <v>439</v>
      </c>
    </row>
    <row r="253" spans="1:36" ht="15" x14ac:dyDescent="0.25">
      <c r="A253">
        <v>2.92</v>
      </c>
      <c r="B253">
        <v>3.28</v>
      </c>
      <c r="C253">
        <v>2.5499999999999998</v>
      </c>
      <c r="D253" s="43">
        <f t="shared" si="66"/>
        <v>3.9500664950243403E-2</v>
      </c>
      <c r="E253" s="44">
        <f>IF(OR($A253="",$B253="",$C253=""),"",A253*'MPTO_working_3-way'!$I252)</f>
        <v>3.0353419416547105</v>
      </c>
      <c r="F253" s="45">
        <f>IF(OR($A253="",$B253="",$C253=""),"",B253*'MPTO_working_3-way'!$I252)</f>
        <v>3.4095621810367982</v>
      </c>
      <c r="G253" s="46">
        <f>IF(OR($A253="",$B253="",$C253=""),"",C253*'MPTO_working_3-way'!$I252)</f>
        <v>2.6507266956231206</v>
      </c>
      <c r="H253" s="44">
        <f>IF(OR($A253="",$B253="",$C253=""),"",'MPTO_working_3-way'!E252)</f>
        <v>3.0367550755824939</v>
      </c>
      <c r="I253" s="45">
        <f>IF(OR($A253="",$B253="",$C253=""),"",'MPTO_working_3-way'!F252)</f>
        <v>3.4280484792226558</v>
      </c>
      <c r="J253" s="46">
        <f>IF(OR($A253="",$B253="",$C253=""),"",'MPTO_working_3-way'!G252)</f>
        <v>2.6385922253177028</v>
      </c>
      <c r="K253" s="44">
        <f>IF(OR($A253="",$B253="",$C253=""),"",'OddsRatio_working_3-way'!H252)</f>
        <v>3.0367261164606085</v>
      </c>
      <c r="L253" s="45">
        <f>IF(OR($A253="",$B253="",$C253=""),"",'OddsRatio_working_3-way'!I252)</f>
        <v>3.4186122632969718</v>
      </c>
      <c r="M253" s="46">
        <f>IF(OR($A253="",$B253="",$C253=""),"",'OddsRatio_working_3-way'!J252)</f>
        <v>2.6442320211010109</v>
      </c>
      <c r="N253" s="47">
        <f t="shared" si="63"/>
        <v>32.945217350202462</v>
      </c>
      <c r="O253" s="48">
        <f t="shared" si="64"/>
        <v>29.329278860546093</v>
      </c>
      <c r="P253" s="48">
        <f t="shared" si="65"/>
        <v>37.725503789251448</v>
      </c>
      <c r="Q253" t="s">
        <v>468</v>
      </c>
      <c r="R253" t="s">
        <v>303</v>
      </c>
      <c r="S253" t="s">
        <v>476</v>
      </c>
      <c r="T253" s="50">
        <v>100</v>
      </c>
      <c r="U253" s="50">
        <f t="shared" si="54"/>
        <v>65.753424657534239</v>
      </c>
      <c r="V253" s="50">
        <f t="shared" si="55"/>
        <v>69.512195121951223</v>
      </c>
      <c r="W253" s="50">
        <f t="shared" si="56"/>
        <v>60.784313725490193</v>
      </c>
      <c r="X253" s="50">
        <f t="shared" si="57"/>
        <v>69.703491152558584</v>
      </c>
      <c r="Y253" s="50">
        <f t="shared" si="58"/>
        <v>73.462261616975553</v>
      </c>
      <c r="Z253" s="50">
        <f t="shared" si="59"/>
        <v>64.734380220514538</v>
      </c>
      <c r="AA253" s="50">
        <f t="shared" si="60"/>
        <v>-3.9500664950243447</v>
      </c>
      <c r="AB253" s="50">
        <f t="shared" si="61"/>
        <v>-3.9500664950243305</v>
      </c>
      <c r="AC253" s="50">
        <f t="shared" si="62"/>
        <v>-3.9500664950243447</v>
      </c>
      <c r="AF253">
        <v>2.21</v>
      </c>
      <c r="AG253">
        <v>1.69</v>
      </c>
      <c r="AH253" s="75" t="s">
        <v>490</v>
      </c>
      <c r="AJ253" t="s">
        <v>439</v>
      </c>
    </row>
    <row r="254" spans="1:36" ht="15" x14ac:dyDescent="0.25">
      <c r="A254">
        <v>2.2599999999999998</v>
      </c>
      <c r="B254">
        <v>3.55</v>
      </c>
      <c r="C254">
        <v>3.18</v>
      </c>
      <c r="D254" s="43">
        <f t="shared" si="66"/>
        <v>3.863342575629658E-2</v>
      </c>
      <c r="E254" s="44">
        <f>IF(OR($A254="",$B254="",$C254=""),"",A254*'MPTO_working_3-way'!$I253)</f>
        <v>2.3473115422092299</v>
      </c>
      <c r="F254" s="45">
        <f>IF(OR($A254="",$B254="",$C254=""),"",B254*'MPTO_working_3-way'!$I253)</f>
        <v>3.6871486614348528</v>
      </c>
      <c r="G254" s="46">
        <f>IF(OR($A254="",$B254="",$C254=""),"",C254*'MPTO_working_3-way'!$I253)</f>
        <v>3.3028542939050234</v>
      </c>
      <c r="H254" s="44">
        <f>IF(OR($A254="",$B254="",$C254=""),"",'MPTO_working_3-way'!E253)</f>
        <v>2.3277463752997898</v>
      </c>
      <c r="I254" s="45">
        <f>IF(OR($A254="",$B254="",$C254=""),"",'MPTO_working_3-way'!F253)</f>
        <v>3.7200674224801866</v>
      </c>
      <c r="J254" s="46">
        <f>IF(OR($A254="",$B254="",$C254=""),"",'MPTO_working_3-way'!G253)</f>
        <v>3.3157861903866603</v>
      </c>
      <c r="K254" s="44">
        <f>IF(OR($A254="",$B254="",$C254=""),"",'OddsRatio_working_3-way'!H253)</f>
        <v>2.3361088101219876</v>
      </c>
      <c r="L254" s="45">
        <f>IF(OR($A254="",$B254="",$C254=""),"",'OddsRatio_working_3-way'!I253)</f>
        <v>3.7040297347706899</v>
      </c>
      <c r="M254" s="46">
        <f>IF(OR($A254="",$B254="",$C254=""),"",'OddsRatio_working_3-way'!J253)</f>
        <v>3.311680322274551</v>
      </c>
      <c r="N254" s="47">
        <f t="shared" si="63"/>
        <v>42.601929143961243</v>
      </c>
      <c r="O254" s="48">
        <f t="shared" si="64"/>
        <v>27.121228131085179</v>
      </c>
      <c r="P254" s="48">
        <f t="shared" si="65"/>
        <v>30.276842724953578</v>
      </c>
      <c r="Q254" t="s">
        <v>307</v>
      </c>
      <c r="R254" t="s">
        <v>302</v>
      </c>
      <c r="S254" t="s">
        <v>476</v>
      </c>
      <c r="T254" s="50">
        <v>100</v>
      </c>
      <c r="U254" s="50">
        <f t="shared" ref="U254:U317" si="67">(1/A254)*((T254*A254)-T254)</f>
        <v>55.752212389380524</v>
      </c>
      <c r="V254" s="50">
        <f t="shared" ref="V254:V317" si="68">(1/B254)*((T254*B254)-T254)</f>
        <v>71.83098591549296</v>
      </c>
      <c r="W254" s="50">
        <f t="shared" ref="W254:W317" si="69">(1/C254)*((T254*C254)-T254)</f>
        <v>68.55345911949685</v>
      </c>
      <c r="X254" s="50">
        <f t="shared" ref="X254:X317" si="70">((1/B254)+(1/C254))*T254</f>
        <v>59.61555496501019</v>
      </c>
      <c r="Y254" s="50">
        <f t="shared" ref="Y254:Y317" si="71">((1/A254)+(1/C254))*T254</f>
        <v>75.694328491122604</v>
      </c>
      <c r="Z254" s="50">
        <f t="shared" ref="Z254:Z317" si="72">((1/A254)+(1/B254))*T254</f>
        <v>72.416801695126523</v>
      </c>
      <c r="AA254" s="50">
        <f t="shared" ref="AA254:AA317" si="73">U254-X254</f>
        <v>-3.863342575629666</v>
      </c>
      <c r="AB254" s="50">
        <f t="shared" ref="AB254:AB317" si="74">V254-Y254</f>
        <v>-3.8633425756296447</v>
      </c>
      <c r="AC254" s="50">
        <f t="shared" ref="AC254:AC317" si="75">W254-Z254</f>
        <v>-3.8633425756296731</v>
      </c>
      <c r="AF254">
        <v>1.95</v>
      </c>
      <c r="AG254">
        <v>1.9</v>
      </c>
      <c r="AH254" s="75" t="s">
        <v>479</v>
      </c>
      <c r="AJ254" t="s">
        <v>439</v>
      </c>
    </row>
    <row r="255" spans="1:36" ht="15" x14ac:dyDescent="0.25">
      <c r="A255">
        <v>2.19</v>
      </c>
      <c r="B255">
        <v>3.18</v>
      </c>
      <c r="C255">
        <v>3.73</v>
      </c>
      <c r="D255" s="43">
        <f t="shared" si="66"/>
        <v>3.9182928116549887E-2</v>
      </c>
      <c r="E255" s="44">
        <f>IF(OR($A255="",$B255="",$C255=""),"",A255*'MPTO_working_3-way'!$I254)</f>
        <v>2.2758106125752442</v>
      </c>
      <c r="F255" s="45">
        <f>IF(OR($A255="",$B255="",$C255=""),"",B255*'MPTO_working_3-way'!$I254)</f>
        <v>3.304601711410629</v>
      </c>
      <c r="G255" s="46">
        <f>IF(OR($A255="",$B255="",$C255=""),"",C255*'MPTO_working_3-way'!$I254)</f>
        <v>3.8761523218747311</v>
      </c>
      <c r="H255" s="44">
        <f>IF(OR($A255="",$B255="",$C255=""),"",'MPTO_working_3-way'!E254)</f>
        <v>2.2544862829954417</v>
      </c>
      <c r="I255" s="45">
        <f>IF(OR($A255="",$B255="",$C255=""),"",'MPTO_working_3-way'!F254)</f>
        <v>3.3178012374348969</v>
      </c>
      <c r="J255" s="46">
        <f>IF(OR($A255="",$B255="",$C255=""),"",'MPTO_working_3-way'!G254)</f>
        <v>3.9210221644873711</v>
      </c>
      <c r="K255" s="44">
        <f>IF(OR($A255="",$B255="",$C255=""),"",'OddsRatio_working_3-way'!H254)</f>
        <v>2.2634728994129691</v>
      </c>
      <c r="L255" s="45">
        <f>IF(OR($A255="",$B255="",$C255=""),"",'OddsRatio_working_3-way'!I254)</f>
        <v>3.3145974123699773</v>
      </c>
      <c r="M255" s="46">
        <f>IF(OR($A255="",$B255="",$C255=""),"",'OddsRatio_working_3-way'!J254)</f>
        <v>3.89855547512387</v>
      </c>
      <c r="N255" s="47">
        <f t="shared" ref="N255:N318" si="76">(1/E255)* 100</f>
        <v>43.940387415120966</v>
      </c>
      <c r="O255" s="48">
        <f t="shared" ref="O255:O318" si="77">(1/F255)* 100</f>
        <v>30.260832842488966</v>
      </c>
      <c r="P255" s="48">
        <f t="shared" ref="P255:P318" si="78">(1/G255)* 100</f>
        <v>25.79877974239006</v>
      </c>
      <c r="Q255" t="s">
        <v>462</v>
      </c>
      <c r="R255" t="s">
        <v>301</v>
      </c>
      <c r="S255" t="s">
        <v>476</v>
      </c>
      <c r="T255" s="50">
        <v>100</v>
      </c>
      <c r="U255" s="50">
        <f t="shared" si="67"/>
        <v>54.337899543379002</v>
      </c>
      <c r="V255" s="50">
        <f t="shared" si="68"/>
        <v>68.55345911949685</v>
      </c>
      <c r="W255" s="50">
        <f t="shared" si="69"/>
        <v>73.190348525469176</v>
      </c>
      <c r="X255" s="50">
        <f t="shared" si="70"/>
        <v>58.256192355033974</v>
      </c>
      <c r="Y255" s="50">
        <f t="shared" si="71"/>
        <v>72.471751931151843</v>
      </c>
      <c r="Z255" s="50">
        <f t="shared" si="72"/>
        <v>77.108641337124155</v>
      </c>
      <c r="AA255" s="50">
        <f t="shared" si="73"/>
        <v>-3.9182928116549718</v>
      </c>
      <c r="AB255" s="50">
        <f t="shared" si="74"/>
        <v>-3.9182928116549931</v>
      </c>
      <c r="AC255" s="50">
        <f t="shared" si="75"/>
        <v>-3.9182928116549789</v>
      </c>
      <c r="AF255">
        <v>2.46</v>
      </c>
      <c r="AG255">
        <v>1.57</v>
      </c>
      <c r="AH255" s="75" t="s">
        <v>485</v>
      </c>
      <c r="AJ255" t="s">
        <v>439</v>
      </c>
    </row>
    <row r="256" spans="1:36" ht="15" x14ac:dyDescent="0.25">
      <c r="A256">
        <v>2.65</v>
      </c>
      <c r="B256">
        <v>3.2</v>
      </c>
      <c r="C256">
        <v>2.87</v>
      </c>
      <c r="D256" s="43">
        <f t="shared" si="66"/>
        <v>3.8290546315166596E-2</v>
      </c>
      <c r="E256" s="44">
        <f>IF(OR($A256="",$B256="",$C256=""),"",A256*'MPTO_working_3-way'!$I255)</f>
        <v>2.7514699477351914</v>
      </c>
      <c r="F256" s="45">
        <f>IF(OR($A256="",$B256="",$C256=""),"",B256*'MPTO_working_3-way'!$I255)</f>
        <v>3.3225297482085332</v>
      </c>
      <c r="G256" s="46">
        <f>IF(OR($A256="",$B256="",$C256=""),"",C256*'MPTO_working_3-way'!$I255)</f>
        <v>2.9798938679245284</v>
      </c>
      <c r="H256" s="44">
        <f>IF(OR($A256="",$B256="",$C256=""),"",'MPTO_working_3-way'!E255)</f>
        <v>2.7427695613465009</v>
      </c>
      <c r="I256" s="45">
        <f>IF(OR($A256="",$B256="",$C256=""),"",'MPTO_working_3-way'!F255)</f>
        <v>3.3362638567759979</v>
      </c>
      <c r="J256" s="46">
        <f>IF(OR($A256="",$B256="",$C256=""),"",'MPTO_working_3-way'!G255)</f>
        <v>2.9791293490723474</v>
      </c>
      <c r="K256" s="44">
        <f>IF(OR($A256="",$B256="",$C256=""),"",'OddsRatio_working_3-way'!H255)</f>
        <v>2.7469261414881574</v>
      </c>
      <c r="L256" s="45">
        <f>IF(OR($A256="",$B256="",$C256=""),"",'OddsRatio_working_3-way'!I255)</f>
        <v>3.3292348553175444</v>
      </c>
      <c r="M256" s="46">
        <f>IF(OR($A256="",$B256="",$C256=""),"",'OddsRatio_working_3-way'!J255)</f>
        <v>2.9798496270199135</v>
      </c>
      <c r="N256" s="47">
        <f t="shared" si="76"/>
        <v>36.344209422426246</v>
      </c>
      <c r="O256" s="48">
        <f t="shared" si="77"/>
        <v>30.097548427946734</v>
      </c>
      <c r="P256" s="48">
        <f t="shared" si="78"/>
        <v>33.55824214962702</v>
      </c>
      <c r="Q256" t="s">
        <v>469</v>
      </c>
      <c r="R256" t="s">
        <v>298</v>
      </c>
      <c r="S256" t="s">
        <v>476</v>
      </c>
      <c r="T256" s="50">
        <v>100</v>
      </c>
      <c r="U256" s="50">
        <f t="shared" si="67"/>
        <v>62.264150943396231</v>
      </c>
      <c r="V256" s="50">
        <f t="shared" si="68"/>
        <v>68.75</v>
      </c>
      <c r="W256" s="50">
        <f t="shared" si="69"/>
        <v>65.156794425087099</v>
      </c>
      <c r="X256" s="50">
        <f t="shared" si="70"/>
        <v>66.093205574912901</v>
      </c>
      <c r="Y256" s="50">
        <f t="shared" si="71"/>
        <v>72.579054631516655</v>
      </c>
      <c r="Z256" s="50">
        <f t="shared" si="72"/>
        <v>68.985849056603783</v>
      </c>
      <c r="AA256" s="50">
        <f t="shared" si="73"/>
        <v>-3.8290546315166694</v>
      </c>
      <c r="AB256" s="50">
        <f t="shared" si="74"/>
        <v>-3.8290546315166551</v>
      </c>
      <c r="AC256" s="50">
        <f t="shared" si="75"/>
        <v>-3.8290546315166836</v>
      </c>
      <c r="AF256">
        <v>2.06</v>
      </c>
      <c r="AG256">
        <v>1.79</v>
      </c>
      <c r="AH256" s="75" t="s">
        <v>484</v>
      </c>
      <c r="AJ256" t="s">
        <v>439</v>
      </c>
    </row>
    <row r="257" spans="1:36" ht="15" x14ac:dyDescent="0.25">
      <c r="A257">
        <v>3.86</v>
      </c>
      <c r="B257">
        <v>3.23</v>
      </c>
      <c r="C257">
        <v>2.12</v>
      </c>
      <c r="D257" s="43">
        <f t="shared" si="66"/>
        <v>4.0362993940314729E-2</v>
      </c>
      <c r="E257" s="44">
        <f>IF(OR($A257="",$B257="",$C257=""),"",A257*'MPTO_working_3-way'!$I256)</f>
        <v>4.0158011566096148</v>
      </c>
      <c r="F257" s="45">
        <f>IF(OR($A257="",$B257="",$C257=""),"",B257*'MPTO_working_3-way'!$I256)</f>
        <v>3.3603724704272167</v>
      </c>
      <c r="G257" s="46">
        <f>IF(OR($A257="",$B257="",$C257=""),"",C257*'MPTO_working_3-way'!$I256)</f>
        <v>2.2055695471534675</v>
      </c>
      <c r="H257" s="44">
        <f>IF(OR($A257="",$B257="",$C257=""),"",'MPTO_working_3-way'!E256)</f>
        <v>4.0714452953634677</v>
      </c>
      <c r="I257" s="45">
        <f>IF(OR($A257="",$B257="",$C257=""),"",'MPTO_working_3-way'!F256)</f>
        <v>3.3767448563063516</v>
      </c>
      <c r="J257" s="46">
        <f>IF(OR($A257="",$B257="",$C257=""),"",'MPTO_working_3-way'!G256)</f>
        <v>2.1822445595804729</v>
      </c>
      <c r="K257" s="44">
        <f>IF(OR($A257="",$B257="",$C257=""),"",'OddsRatio_working_3-way'!H256)</f>
        <v>4.0435428801781663</v>
      </c>
      <c r="L257" s="45">
        <f>IF(OR($A257="",$B257="",$C257=""),"",'OddsRatio_working_3-way'!I256)</f>
        <v>3.3731121058731857</v>
      </c>
      <c r="M257" s="46">
        <f>IF(OR($A257="",$B257="",$C257=""),"",'OddsRatio_working_3-way'!J256)</f>
        <v>2.191876932097744</v>
      </c>
      <c r="N257" s="47">
        <f t="shared" si="76"/>
        <v>24.901631355778115</v>
      </c>
      <c r="O257" s="48">
        <f t="shared" si="77"/>
        <v>29.758605892663624</v>
      </c>
      <c r="P257" s="48">
        <f t="shared" si="78"/>
        <v>45.339762751558254</v>
      </c>
      <c r="Q257" t="s">
        <v>246</v>
      </c>
      <c r="R257" t="s">
        <v>299</v>
      </c>
      <c r="S257" t="s">
        <v>476</v>
      </c>
      <c r="T257" s="50">
        <v>100</v>
      </c>
      <c r="U257" s="50">
        <f t="shared" si="67"/>
        <v>74.093264248704671</v>
      </c>
      <c r="V257" s="50">
        <f t="shared" si="68"/>
        <v>69.040247678018574</v>
      </c>
      <c r="W257" s="50">
        <f t="shared" si="69"/>
        <v>52.830188679245275</v>
      </c>
      <c r="X257" s="50">
        <f t="shared" si="70"/>
        <v>78.12956364273613</v>
      </c>
      <c r="Y257" s="50">
        <f t="shared" si="71"/>
        <v>73.076547072050047</v>
      </c>
      <c r="Z257" s="50">
        <f t="shared" si="72"/>
        <v>56.86648807327677</v>
      </c>
      <c r="AA257" s="50">
        <f t="shared" si="73"/>
        <v>-4.0362993940314595</v>
      </c>
      <c r="AB257" s="50">
        <f t="shared" si="74"/>
        <v>-4.0362993940314738</v>
      </c>
      <c r="AC257" s="50">
        <f t="shared" si="75"/>
        <v>-4.0362993940314951</v>
      </c>
      <c r="AF257">
        <v>2.4</v>
      </c>
      <c r="AG257">
        <v>1.6</v>
      </c>
      <c r="AH257" s="75" t="s">
        <v>493</v>
      </c>
      <c r="AJ257" t="s">
        <v>439</v>
      </c>
    </row>
    <row r="258" spans="1:36" ht="15" x14ac:dyDescent="0.25">
      <c r="A258">
        <v>4.4000000000000004</v>
      </c>
      <c r="B258">
        <v>3.53</v>
      </c>
      <c r="C258">
        <v>1.88</v>
      </c>
      <c r="D258" s="43">
        <f t="shared" si="66"/>
        <v>4.2473739869918425E-2</v>
      </c>
      <c r="E258" s="44">
        <f>IF(OR($A258="",$B258="",$C258=""),"",A258*'MPTO_working_3-way'!$I257)</f>
        <v>4.5868844554276418</v>
      </c>
      <c r="F258" s="45">
        <f>IF(OR($A258="",$B258="",$C258=""),"",B258*'MPTO_working_3-way'!$I257)</f>
        <v>3.6799323017408119</v>
      </c>
      <c r="G258" s="46">
        <f>IF(OR($A258="",$B258="",$C258=""),"",C258*'MPTO_working_3-way'!$I257)</f>
        <v>1.9598506309554464</v>
      </c>
      <c r="H258" s="44">
        <f>IF(OR($A258="",$B258="",$C258=""),"",'MPTO_working_3-way'!E257)</f>
        <v>4.6923063737883624</v>
      </c>
      <c r="I258" s="45">
        <f>IF(OR($A258="",$B258="",$C258=""),"",'MPTO_working_3-way'!F257)</f>
        <v>3.7157012117530881</v>
      </c>
      <c r="J258" s="46">
        <f>IF(OR($A258="",$B258="",$C258=""),"",'MPTO_working_3-way'!G257)</f>
        <v>1.9314080504879643</v>
      </c>
      <c r="K258" s="44">
        <f>IF(OR($A258="",$B258="",$C258=""),"",'OddsRatio_working_3-way'!H257)</f>
        <v>4.640375347244639</v>
      </c>
      <c r="L258" s="45">
        <f>IF(OR($A258="",$B258="",$C258=""),"",'OddsRatio_working_3-way'!I257)</f>
        <v>3.7088675378026283</v>
      </c>
      <c r="M258" s="46">
        <f>IF(OR($A258="",$B258="",$C258=""),"",'OddsRatio_working_3-way'!J257)</f>
        <v>1.9422147957574356</v>
      </c>
      <c r="N258" s="47">
        <f t="shared" si="76"/>
        <v>21.801290390402229</v>
      </c>
      <c r="O258" s="48">
        <f t="shared" si="77"/>
        <v>27.174412951209582</v>
      </c>
      <c r="P258" s="48">
        <f t="shared" si="78"/>
        <v>51.024296658388202</v>
      </c>
      <c r="Q258" t="s">
        <v>305</v>
      </c>
      <c r="R258" t="s">
        <v>304</v>
      </c>
      <c r="S258" t="s">
        <v>476</v>
      </c>
      <c r="T258" s="50">
        <v>100</v>
      </c>
      <c r="U258" s="50">
        <f t="shared" si="67"/>
        <v>77.27272727272728</v>
      </c>
      <c r="V258" s="50">
        <f t="shared" si="68"/>
        <v>71.671388101982998</v>
      </c>
      <c r="W258" s="50">
        <f t="shared" si="69"/>
        <v>46.808510638297875</v>
      </c>
      <c r="X258" s="50">
        <f t="shared" si="70"/>
        <v>81.520101259719127</v>
      </c>
      <c r="Y258" s="50">
        <f t="shared" si="71"/>
        <v>75.918762088974859</v>
      </c>
      <c r="Z258" s="50">
        <f t="shared" si="72"/>
        <v>51.055884625289728</v>
      </c>
      <c r="AA258" s="50">
        <f t="shared" si="73"/>
        <v>-4.2473739869918461</v>
      </c>
      <c r="AB258" s="50">
        <f t="shared" si="74"/>
        <v>-4.2473739869918603</v>
      </c>
      <c r="AC258" s="50">
        <f t="shared" si="75"/>
        <v>-4.2473739869918532</v>
      </c>
      <c r="AF258">
        <v>2.27</v>
      </c>
      <c r="AG258">
        <v>1.66</v>
      </c>
      <c r="AH258" s="75" t="s">
        <v>485</v>
      </c>
      <c r="AJ258" t="s">
        <v>439</v>
      </c>
    </row>
    <row r="259" spans="1:36" ht="15" x14ac:dyDescent="0.25">
      <c r="A259">
        <v>2.86</v>
      </c>
      <c r="B259">
        <v>3.41</v>
      </c>
      <c r="C259">
        <v>2.52</v>
      </c>
      <c r="D259" s="43">
        <f t="shared" si="66"/>
        <v>3.9730878440555895E-2</v>
      </c>
      <c r="E259" s="44">
        <f>IF(OR($A259="",$B259="",$C259=""),"",A259*'MPTO_working_3-way'!$I258)</f>
        <v>2.9736303123399899</v>
      </c>
      <c r="F259" s="45">
        <f>IF(OR($A259="",$B259="",$C259=""),"",B259*'MPTO_working_3-way'!$I258)</f>
        <v>3.5454822954822958</v>
      </c>
      <c r="G259" s="46">
        <f>IF(OR($A259="",$B259="",$C259=""),"",C259*'MPTO_working_3-way'!$I258)</f>
        <v>2.6201218136702007</v>
      </c>
      <c r="H259" s="44">
        <f>IF(OR($A259="",$B259="",$C259=""),"",'MPTO_working_3-way'!E258)</f>
        <v>2.9725921931212618</v>
      </c>
      <c r="I259" s="45">
        <f>IF(OR($A259="",$B259="",$C259=""),"",'MPTO_working_3-way'!F258)</f>
        <v>3.5712818195768192</v>
      </c>
      <c r="J259" s="46">
        <f>IF(OR($A259="",$B259="",$C259=""),"",'MPTO_working_3-way'!G258)</f>
        <v>2.6070060582676531</v>
      </c>
      <c r="K259" s="44">
        <f>IF(OR($A259="",$B259="",$C259=""),"",'OddsRatio_working_3-way'!H258)</f>
        <v>2.9740162365829805</v>
      </c>
      <c r="L259" s="45">
        <f>IF(OR($A259="",$B259="",$C259=""),"",'OddsRatio_working_3-way'!I258)</f>
        <v>3.5577307151424651</v>
      </c>
      <c r="M259" s="46">
        <f>IF(OR($A259="",$B259="",$C259=""),"",'OddsRatio_working_3-way'!J258)</f>
        <v>2.6131745589280277</v>
      </c>
      <c r="N259" s="47">
        <f t="shared" si="76"/>
        <v>33.628928110202324</v>
      </c>
      <c r="O259" s="48">
        <f t="shared" si="77"/>
        <v>28.204907447266464</v>
      </c>
      <c r="P259" s="48">
        <f t="shared" si="78"/>
        <v>38.166164442531212</v>
      </c>
      <c r="Q259" t="s">
        <v>306</v>
      </c>
      <c r="R259" t="s">
        <v>297</v>
      </c>
      <c r="S259" t="s">
        <v>476</v>
      </c>
      <c r="T259" s="50">
        <v>100</v>
      </c>
      <c r="U259" s="50">
        <f t="shared" si="67"/>
        <v>65.03496503496504</v>
      </c>
      <c r="V259" s="50">
        <f t="shared" si="68"/>
        <v>70.674486803519059</v>
      </c>
      <c r="W259" s="50">
        <f t="shared" si="69"/>
        <v>60.317460317460316</v>
      </c>
      <c r="X259" s="50">
        <f t="shared" si="70"/>
        <v>69.00805287902061</v>
      </c>
      <c r="Y259" s="50">
        <f t="shared" si="71"/>
        <v>74.647574647574658</v>
      </c>
      <c r="Z259" s="50">
        <f t="shared" si="72"/>
        <v>64.2905481615159</v>
      </c>
      <c r="AA259" s="50">
        <f t="shared" si="73"/>
        <v>-3.9730878440555699</v>
      </c>
      <c r="AB259" s="50">
        <f t="shared" si="74"/>
        <v>-3.9730878440555983</v>
      </c>
      <c r="AC259" s="50">
        <f t="shared" si="75"/>
        <v>-3.9730878440555841</v>
      </c>
      <c r="AF259">
        <v>2.13</v>
      </c>
      <c r="AG259">
        <v>1.74</v>
      </c>
      <c r="AH259" s="75" t="s">
        <v>480</v>
      </c>
      <c r="AJ259" t="s">
        <v>439</v>
      </c>
    </row>
    <row r="260" spans="1:36" ht="15" x14ac:dyDescent="0.25">
      <c r="A260">
        <v>1.86</v>
      </c>
      <c r="B260">
        <v>3.44</v>
      </c>
      <c r="C260">
        <v>4.6500000000000004</v>
      </c>
      <c r="D260" s="43">
        <f t="shared" si="66"/>
        <v>4.3385846461615474E-2</v>
      </c>
      <c r="E260" s="44">
        <f>IF(OR($A260="",$B260="",$C260=""),"",A260*'MPTO_working_3-way'!$I259)</f>
        <v>1.9406976744186049</v>
      </c>
      <c r="F260" s="45">
        <f>IF(OR($A260="",$B260="",$C260=""),"",B260*'MPTO_working_3-way'!$I259)</f>
        <v>3.5892473118279571</v>
      </c>
      <c r="G260" s="46">
        <f>IF(OR($A260="",$B260="",$C260=""),"",C260*'MPTO_working_3-way'!$I259)</f>
        <v>4.8517441860465125</v>
      </c>
      <c r="H260" s="44">
        <f>IF(OR($A260="",$B260="",$C260=""),"",'MPTO_working_3-way'!E259)</f>
        <v>1.9114155978650522</v>
      </c>
      <c r="I260" s="45">
        <f>IF(OR($A260="",$B260="",$C260=""),"",'MPTO_working_3-way'!F259)</f>
        <v>3.6200965600482804</v>
      </c>
      <c r="J260" s="46">
        <f>IF(OR($A260="",$B260="",$C260=""),"",'MPTO_working_3-way'!G259)</f>
        <v>4.9852482858923759</v>
      </c>
      <c r="K260" s="44">
        <f>IF(OR($A260="",$B260="",$C260=""),"",'OddsRatio_working_3-way'!H259)</f>
        <v>1.9225774435674738</v>
      </c>
      <c r="L260" s="45">
        <f>IF(OR($A260="",$B260="",$C260=""),"",'OddsRatio_working_3-way'!I259)</f>
        <v>3.6175453050053905</v>
      </c>
      <c r="M260" s="46">
        <f>IF(OR($A260="",$B260="",$C260=""),"",'OddsRatio_working_3-way'!J259)</f>
        <v>4.9155903128154419</v>
      </c>
      <c r="N260" s="47">
        <f t="shared" si="76"/>
        <v>51.527860994607543</v>
      </c>
      <c r="O260" s="48">
        <f t="shared" si="77"/>
        <v>27.860994607549429</v>
      </c>
      <c r="P260" s="48">
        <f t="shared" si="78"/>
        <v>20.611144397843017</v>
      </c>
      <c r="Q260" t="s">
        <v>456</v>
      </c>
      <c r="R260" t="s">
        <v>245</v>
      </c>
      <c r="S260" t="s">
        <v>476</v>
      </c>
      <c r="T260" s="50">
        <v>100</v>
      </c>
      <c r="U260" s="50">
        <f t="shared" si="67"/>
        <v>46.236559139784944</v>
      </c>
      <c r="V260" s="50">
        <f t="shared" si="68"/>
        <v>70.930232558139537</v>
      </c>
      <c r="W260" s="50">
        <f t="shared" si="69"/>
        <v>78.494623655913983</v>
      </c>
      <c r="X260" s="50">
        <f t="shared" si="70"/>
        <v>50.575143785946487</v>
      </c>
      <c r="Y260" s="50">
        <f t="shared" si="71"/>
        <v>75.268817204301072</v>
      </c>
      <c r="Z260" s="50">
        <f t="shared" si="72"/>
        <v>82.833208302075519</v>
      </c>
      <c r="AA260" s="50">
        <f t="shared" si="73"/>
        <v>-4.3385846461615429</v>
      </c>
      <c r="AB260" s="50">
        <f t="shared" si="74"/>
        <v>-4.3385846461615358</v>
      </c>
      <c r="AC260" s="50">
        <f t="shared" si="75"/>
        <v>-4.3385846461615358</v>
      </c>
      <c r="AF260">
        <v>2.0699999999999998</v>
      </c>
      <c r="AG260">
        <v>1.79</v>
      </c>
      <c r="AH260" s="75" t="s">
        <v>487</v>
      </c>
      <c r="AJ260" t="s">
        <v>439</v>
      </c>
    </row>
    <row r="261" spans="1:36" ht="15" x14ac:dyDescent="0.25">
      <c r="A261">
        <v>2.5299999999999998</v>
      </c>
      <c r="B261">
        <v>3.06</v>
      </c>
      <c r="C261">
        <v>3.06</v>
      </c>
      <c r="D261" s="43">
        <f t="shared" si="66"/>
        <v>4.8851688237877555E-2</v>
      </c>
      <c r="E261" s="44">
        <f>IF(OR($A261="",$B261="",$C261=""),"",A261*'MPTO_working_3-way'!$I260)</f>
        <v>2.65359477124183</v>
      </c>
      <c r="F261" s="45">
        <f>IF(OR($A261="",$B261="",$C261=""),"",B261*'MPTO_working_3-way'!$I260)</f>
        <v>3.2094861660079053</v>
      </c>
      <c r="G261" s="46">
        <f>IF(OR($A261="",$B261="",$C261=""),"",C261*'MPTO_working_3-way'!$I260)</f>
        <v>3.2094861660079053</v>
      </c>
      <c r="H261" s="44">
        <f>IF(OR($A261="",$B261="",$C261=""),"",'MPTO_working_3-way'!E260)</f>
        <v>2.6387102638096755</v>
      </c>
      <c r="I261" s="45">
        <f>IF(OR($A261="",$B261="",$C261=""),"",'MPTO_working_3-way'!F260)</f>
        <v>3.2204720042153139</v>
      </c>
      <c r="J261" s="46">
        <f>IF(OR($A261="",$B261="",$C261=""),"",'MPTO_working_3-way'!G260)</f>
        <v>3.2204720042153139</v>
      </c>
      <c r="K261" s="44">
        <f>IF(OR($A261="",$B261="",$C261=""),"",'OddsRatio_working_3-way'!H260)</f>
        <v>2.6454646215842459</v>
      </c>
      <c r="L261" s="45">
        <f>IF(OR($A261="",$B261="",$C261=""),"",'OddsRatio_working_3-way'!I260)</f>
        <v>3.2154621702376125</v>
      </c>
      <c r="M261" s="46">
        <f>IF(OR($A261="",$B261="",$C261=""),"",'OddsRatio_working_3-way'!J260)</f>
        <v>3.2154621702376125</v>
      </c>
      <c r="N261" s="47">
        <f t="shared" si="76"/>
        <v>37.684729064039416</v>
      </c>
      <c r="O261" s="48">
        <f t="shared" si="77"/>
        <v>31.157635467980292</v>
      </c>
      <c r="P261" s="48">
        <f t="shared" si="78"/>
        <v>31.157635467980292</v>
      </c>
      <c r="Q261" t="s">
        <v>309</v>
      </c>
      <c r="R261" t="s">
        <v>313</v>
      </c>
      <c r="S261" t="s">
        <v>476</v>
      </c>
      <c r="T261" s="50">
        <v>100</v>
      </c>
      <c r="U261" s="50">
        <f t="shared" si="67"/>
        <v>60.474308300395251</v>
      </c>
      <c r="V261" s="50">
        <f t="shared" si="68"/>
        <v>67.320261437908499</v>
      </c>
      <c r="W261" s="50">
        <f t="shared" si="69"/>
        <v>67.320261437908499</v>
      </c>
      <c r="X261" s="50">
        <f t="shared" si="70"/>
        <v>65.359477124183002</v>
      </c>
      <c r="Y261" s="50">
        <f t="shared" si="71"/>
        <v>72.20543026169625</v>
      </c>
      <c r="Z261" s="50">
        <f t="shared" si="72"/>
        <v>72.20543026169625</v>
      </c>
      <c r="AA261" s="50">
        <f t="shared" si="73"/>
        <v>-4.8851688237877511</v>
      </c>
      <c r="AB261" s="50">
        <f t="shared" si="74"/>
        <v>-4.8851688237877511</v>
      </c>
      <c r="AC261" s="50">
        <f t="shared" si="75"/>
        <v>-4.8851688237877511</v>
      </c>
      <c r="AF261">
        <v>2.38</v>
      </c>
      <c r="AG261">
        <v>1.58</v>
      </c>
      <c r="AH261" s="75" t="s">
        <v>481</v>
      </c>
      <c r="AJ261" t="s">
        <v>445</v>
      </c>
    </row>
    <row r="262" spans="1:36" ht="15" x14ac:dyDescent="0.25">
      <c r="A262">
        <v>2.33</v>
      </c>
      <c r="B262">
        <v>3.81</v>
      </c>
      <c r="C262">
        <v>2.79</v>
      </c>
      <c r="D262" s="43">
        <f t="shared" si="66"/>
        <v>5.0074680025373519E-2</v>
      </c>
      <c r="E262" s="44">
        <f>IF(OR($A262="",$B262="",$C262=""),"",A262*'MPTO_working_3-way'!$I261)</f>
        <v>2.4466740044591204</v>
      </c>
      <c r="F262" s="45">
        <f>IF(OR($A262="",$B262="",$C262=""),"",B262*'MPTO_working_3-way'!$I261)</f>
        <v>4.0007845308966727</v>
      </c>
      <c r="G262" s="46">
        <f>IF(OR($A262="",$B262="",$C262=""),"",C262*'MPTO_working_3-way'!$I261)</f>
        <v>2.9297083572707923</v>
      </c>
      <c r="H262" s="44">
        <f>IF(OR($A262="",$B262="",$C262=""),"",'MPTO_working_3-way'!E261)</f>
        <v>2.4242836262046583</v>
      </c>
      <c r="I262" s="45">
        <f>IF(OR($A262="",$B262="",$C262=""),"",'MPTO_working_3-way'!F261)</f>
        <v>4.0687516232595504</v>
      </c>
      <c r="J262" s="46">
        <f>IF(OR($A262="",$B262="",$C262=""),"",'MPTO_working_3-way'!G261)</f>
        <v>2.9262750255822123</v>
      </c>
      <c r="K262" s="44">
        <f>IF(OR($A262="",$B262="",$C262=""),"",'OddsRatio_working_3-way'!H261)</f>
        <v>2.4346638317815721</v>
      </c>
      <c r="L262" s="45">
        <f>IF(OR($A262="",$B262="",$C262=""),"",'OddsRatio_working_3-way'!I261)</f>
        <v>4.0311318551174562</v>
      </c>
      <c r="M262" s="46">
        <f>IF(OR($A262="",$B262="",$C262=""),"",'OddsRatio_working_3-way'!J261)</f>
        <v>2.9308633525481307</v>
      </c>
      <c r="N262" s="47">
        <f t="shared" si="76"/>
        <v>40.871812026345836</v>
      </c>
      <c r="O262" s="48">
        <f t="shared" si="77"/>
        <v>24.99509764340835</v>
      </c>
      <c r="P262" s="48">
        <f t="shared" si="78"/>
        <v>34.1330903302458</v>
      </c>
      <c r="Q262" t="s">
        <v>318</v>
      </c>
      <c r="R262" t="s">
        <v>452</v>
      </c>
      <c r="S262" t="s">
        <v>476</v>
      </c>
      <c r="T262" s="50">
        <v>100</v>
      </c>
      <c r="U262" s="50">
        <f t="shared" si="67"/>
        <v>57.081545064377686</v>
      </c>
      <c r="V262" s="50">
        <f t="shared" si="68"/>
        <v>73.753280839895012</v>
      </c>
      <c r="W262" s="50">
        <f t="shared" si="69"/>
        <v>64.157706093189958</v>
      </c>
      <c r="X262" s="50">
        <f t="shared" si="70"/>
        <v>62.089013066915022</v>
      </c>
      <c r="Y262" s="50">
        <f t="shared" si="71"/>
        <v>78.760748842432363</v>
      </c>
      <c r="Z262" s="50">
        <f t="shared" si="72"/>
        <v>69.165174095727309</v>
      </c>
      <c r="AA262" s="50">
        <f t="shared" si="73"/>
        <v>-5.0074680025373368</v>
      </c>
      <c r="AB262" s="50">
        <f t="shared" si="74"/>
        <v>-5.007468002537351</v>
      </c>
      <c r="AC262" s="50">
        <f t="shared" si="75"/>
        <v>-5.007468002537351</v>
      </c>
      <c r="AF262">
        <v>1.81</v>
      </c>
      <c r="AG262">
        <v>2.0299999999999998</v>
      </c>
      <c r="AH262" s="75" t="s">
        <v>494</v>
      </c>
      <c r="AJ262" t="s">
        <v>445</v>
      </c>
    </row>
    <row r="263" spans="1:36" ht="15" x14ac:dyDescent="0.25">
      <c r="A263">
        <v>2</v>
      </c>
      <c r="B263">
        <v>3.24</v>
      </c>
      <c r="C263">
        <v>3.96</v>
      </c>
      <c r="D263" s="43">
        <f t="shared" ref="D263:D326" si="79">IF(OR($A263="",$B263="",$C263=""),"",(1/A263)+(1/B263)+(1/C263)-1)</f>
        <v>6.1167227833894611E-2</v>
      </c>
      <c r="E263" s="44">
        <f>IF(OR($A263="",$B263="",$C263=""),"",A263*'MPTO_working_3-way'!$I262)</f>
        <v>2.1223344556677892</v>
      </c>
      <c r="F263" s="45">
        <f>IF(OR($A263="",$B263="",$C263=""),"",B263*'MPTO_working_3-way'!$I262)</f>
        <v>3.4381818181818189</v>
      </c>
      <c r="G263" s="46">
        <f>IF(OR($A263="",$B263="",$C263=""),"",C263*'MPTO_working_3-way'!$I262)</f>
        <v>4.2022222222222227</v>
      </c>
      <c r="H263" s="44">
        <f>IF(OR($A263="",$B263="",$C263=""),"",'MPTO_working_3-way'!E262)</f>
        <v>2.0850234009360378</v>
      </c>
      <c r="I263" s="45">
        <f>IF(OR($A263="",$B263="",$C263=""),"",'MPTO_working_3-way'!F262)</f>
        <v>3.4691758598312794</v>
      </c>
      <c r="J263" s="46">
        <f>IF(OR($A263="",$B263="",$C263=""),"",'MPTO_working_3-way'!G262)</f>
        <v>4.3078162771958102</v>
      </c>
      <c r="K263" s="44">
        <f>IF(OR($A263="",$B263="",$C263=""),"",'OddsRatio_working_3-way'!H262)</f>
        <v>2.0997165850905488</v>
      </c>
      <c r="L263" s="45">
        <f>IF(OR($A263="",$B263="",$C263=""),"",'OddsRatio_working_3-way'!I262)</f>
        <v>3.4633651506028298</v>
      </c>
      <c r="M263" s="46">
        <f>IF(OR($A263="",$B263="",$C263=""),"",'OddsRatio_working_3-way'!J262)</f>
        <v>4.2551610918680245</v>
      </c>
      <c r="N263" s="47">
        <f t="shared" si="76"/>
        <v>47.117927022739288</v>
      </c>
      <c r="O263" s="48">
        <f t="shared" si="77"/>
        <v>29.085140137493383</v>
      </c>
      <c r="P263" s="48">
        <f t="shared" si="78"/>
        <v>23.796932839767315</v>
      </c>
      <c r="Q263" t="s">
        <v>465</v>
      </c>
      <c r="R263" t="s">
        <v>315</v>
      </c>
      <c r="S263" t="s">
        <v>476</v>
      </c>
      <c r="T263" s="50">
        <v>100</v>
      </c>
      <c r="U263" s="50">
        <f t="shared" si="67"/>
        <v>50</v>
      </c>
      <c r="V263" s="50">
        <f t="shared" si="68"/>
        <v>69.135802469135797</v>
      </c>
      <c r="W263" s="50">
        <f t="shared" si="69"/>
        <v>74.747474747474755</v>
      </c>
      <c r="X263" s="50">
        <f t="shared" si="70"/>
        <v>56.116722783389449</v>
      </c>
      <c r="Y263" s="50">
        <f t="shared" si="71"/>
        <v>75.25252525252526</v>
      </c>
      <c r="Z263" s="50">
        <f t="shared" si="72"/>
        <v>80.864197530864203</v>
      </c>
      <c r="AA263" s="50">
        <f t="shared" si="73"/>
        <v>-6.1167227833894486</v>
      </c>
      <c r="AB263" s="50">
        <f t="shared" si="74"/>
        <v>-6.1167227833894628</v>
      </c>
      <c r="AC263" s="50">
        <f t="shared" si="75"/>
        <v>-6.1167227833894486</v>
      </c>
      <c r="AF263">
        <v>1.92</v>
      </c>
      <c r="AG263">
        <v>1.87</v>
      </c>
      <c r="AH263" s="75" t="s">
        <v>481</v>
      </c>
      <c r="AJ263" t="s">
        <v>445</v>
      </c>
    </row>
    <row r="264" spans="1:36" ht="15" x14ac:dyDescent="0.25">
      <c r="A264">
        <v>2.14</v>
      </c>
      <c r="B264">
        <v>4</v>
      </c>
      <c r="C264">
        <v>2.99</v>
      </c>
      <c r="D264" s="43">
        <f t="shared" si="79"/>
        <v>5.1737880161285332E-2</v>
      </c>
      <c r="E264" s="44">
        <f>IF(OR($A264="",$B264="",$C264=""),"",A264*'MPTO_working_3-way'!$I263)</f>
        <v>2.2507190635451506</v>
      </c>
      <c r="F264" s="45">
        <f>IF(OR($A264="",$B264="",$C264=""),"",B264*'MPTO_working_3-way'!$I263)</f>
        <v>4.2069515206451413</v>
      </c>
      <c r="G264" s="46">
        <f>IF(OR($A264="",$B264="",$C264=""),"",C264*'MPTO_working_3-way'!$I263)</f>
        <v>3.1446962616822436</v>
      </c>
      <c r="H264" s="44">
        <f>IF(OR($A264="",$B264="",$C264=""),"",'MPTO_working_3-way'!E263)</f>
        <v>2.2220061465803136</v>
      </c>
      <c r="I264" s="45">
        <f>IF(OR($A264="",$B264="",$C264=""),"",'MPTO_working_3-way'!F263)</f>
        <v>4.2963808500637883</v>
      </c>
      <c r="J264" s="46">
        <f>IF(OR($A264="",$B264="",$C264=""),"",'MPTO_working_3-way'!G263)</f>
        <v>3.1525632498213985</v>
      </c>
      <c r="K264" s="44">
        <f>IF(OR($A264="",$B264="",$C264=""),"",'OddsRatio_working_3-way'!H263)</f>
        <v>2.2342230636499032</v>
      </c>
      <c r="L264" s="45">
        <f>IF(OR($A264="",$B264="",$C264=""),"",'OddsRatio_working_3-way'!I263)</f>
        <v>4.2479554306576386</v>
      </c>
      <c r="M264" s="46">
        <f>IF(OR($A264="",$B264="",$C264=""),"",'OddsRatio_working_3-way'!J263)</f>
        <v>3.1544771023362337</v>
      </c>
      <c r="N264" s="47">
        <f t="shared" si="76"/>
        <v>44.430245257925741</v>
      </c>
      <c r="O264" s="48">
        <f t="shared" si="77"/>
        <v>23.770181212990273</v>
      </c>
      <c r="P264" s="48">
        <f t="shared" si="78"/>
        <v>31.799573529083975</v>
      </c>
      <c r="Q264" t="s">
        <v>316</v>
      </c>
      <c r="R264" t="s">
        <v>470</v>
      </c>
      <c r="S264" t="s">
        <v>476</v>
      </c>
      <c r="T264" s="50">
        <v>100</v>
      </c>
      <c r="U264" s="50">
        <f t="shared" si="67"/>
        <v>53.271028037383175</v>
      </c>
      <c r="V264" s="50">
        <f t="shared" si="68"/>
        <v>75</v>
      </c>
      <c r="W264" s="50">
        <f t="shared" si="69"/>
        <v>66.555183946488299</v>
      </c>
      <c r="X264" s="50">
        <f t="shared" si="70"/>
        <v>58.444816053511708</v>
      </c>
      <c r="Y264" s="50">
        <f t="shared" si="71"/>
        <v>80.173788016128526</v>
      </c>
      <c r="Z264" s="50">
        <f t="shared" si="72"/>
        <v>71.728971962616825</v>
      </c>
      <c r="AA264" s="50">
        <f t="shared" si="73"/>
        <v>-5.1737880161285332</v>
      </c>
      <c r="AB264" s="50">
        <f t="shared" si="74"/>
        <v>-5.1737880161285261</v>
      </c>
      <c r="AC264" s="50">
        <f t="shared" si="75"/>
        <v>-5.1737880161285261</v>
      </c>
      <c r="AF264">
        <v>1.7</v>
      </c>
      <c r="AG264">
        <v>2.14</v>
      </c>
      <c r="AH264" s="75" t="s">
        <v>478</v>
      </c>
      <c r="AJ264" t="s">
        <v>445</v>
      </c>
    </row>
    <row r="265" spans="1:36" ht="15" x14ac:dyDescent="0.25">
      <c r="A265">
        <v>1.64</v>
      </c>
      <c r="B265">
        <v>3.98</v>
      </c>
      <c r="C265">
        <v>5.16</v>
      </c>
      <c r="D265" s="43">
        <f t="shared" si="79"/>
        <v>5.4810828580413862E-2</v>
      </c>
      <c r="E265" s="44">
        <f>IF(OR($A265="",$B265="",$C265=""),"",A265*'MPTO_working_3-way'!$I264)</f>
        <v>1.7298897588718787</v>
      </c>
      <c r="F265" s="45">
        <f>IF(OR($A265="",$B265="",$C265=""),"",B265*'MPTO_working_3-way'!$I264)</f>
        <v>4.1981470977500468</v>
      </c>
      <c r="G265" s="46">
        <f>IF(OR($A265="",$B265="",$C265=""),"",C265*'MPTO_working_3-way'!$I264)</f>
        <v>5.4428238754749358</v>
      </c>
      <c r="H265" s="44">
        <f>IF(OR($A265="",$B265="",$C265=""),"",'MPTO_working_3-way'!E264)</f>
        <v>1.6906576013741434</v>
      </c>
      <c r="I265" s="45">
        <f>IF(OR($A265="",$B265="",$C265=""),"",'MPTO_working_3-way'!F264)</f>
        <v>4.2921032921413529</v>
      </c>
      <c r="J265" s="46">
        <f>IF(OR($A265="",$B265="",$C265=""),"",'MPTO_working_3-way'!G264)</f>
        <v>5.6970911308540044</v>
      </c>
      <c r="K265" s="44">
        <f>IF(OR($A265="",$B265="",$C265=""),"",'OddsRatio_working_3-way'!H264)</f>
        <v>1.7039363548170403</v>
      </c>
      <c r="L265" s="45">
        <f>IF(OR($A265="",$B265="",$C265=""),"",'OddsRatio_working_3-way'!I264)</f>
        <v>4.2777036521168421</v>
      </c>
      <c r="M265" s="46">
        <f>IF(OR($A265="",$B265="",$C265=""),"",'OddsRatio_working_3-way'!J264)</f>
        <v>5.5755863063107602</v>
      </c>
      <c r="N265" s="47">
        <f t="shared" si="76"/>
        <v>57.807151864528919</v>
      </c>
      <c r="O265" s="48">
        <f t="shared" si="77"/>
        <v>23.820032426589808</v>
      </c>
      <c r="P265" s="48">
        <f t="shared" si="78"/>
        <v>18.372815708881284</v>
      </c>
      <c r="Q265" t="s">
        <v>312</v>
      </c>
      <c r="R265" t="s">
        <v>314</v>
      </c>
      <c r="S265" t="s">
        <v>476</v>
      </c>
      <c r="T265" s="50">
        <v>100</v>
      </c>
      <c r="U265" s="50">
        <f t="shared" si="67"/>
        <v>39.024390243902438</v>
      </c>
      <c r="V265" s="50">
        <f t="shared" si="68"/>
        <v>74.874371859296474</v>
      </c>
      <c r="W265" s="50">
        <f t="shared" si="69"/>
        <v>80.620155038759677</v>
      </c>
      <c r="X265" s="50">
        <f t="shared" si="70"/>
        <v>44.505473101943828</v>
      </c>
      <c r="Y265" s="50">
        <f t="shared" si="71"/>
        <v>80.355454717337864</v>
      </c>
      <c r="Z265" s="50">
        <f t="shared" si="72"/>
        <v>86.101237896801081</v>
      </c>
      <c r="AA265" s="50">
        <f t="shared" si="73"/>
        <v>-5.4810828580413897</v>
      </c>
      <c r="AB265" s="50">
        <f t="shared" si="74"/>
        <v>-5.4810828580413897</v>
      </c>
      <c r="AC265" s="50">
        <f t="shared" si="75"/>
        <v>-5.4810828580414039</v>
      </c>
      <c r="AF265">
        <v>1.86</v>
      </c>
      <c r="AG265">
        <v>1.96</v>
      </c>
      <c r="AH265" s="75" t="s">
        <v>486</v>
      </c>
      <c r="AJ265" t="s">
        <v>445</v>
      </c>
    </row>
    <row r="266" spans="1:36" ht="15" x14ac:dyDescent="0.25">
      <c r="A266">
        <v>2.13</v>
      </c>
      <c r="B266">
        <v>3.62</v>
      </c>
      <c r="C266">
        <v>3.28</v>
      </c>
      <c r="D266" s="43">
        <f t="shared" si="79"/>
        <v>5.0604710778257234E-2</v>
      </c>
      <c r="E266" s="44">
        <f>IF(OR($A266="",$B266="",$C266=""),"",A266*'MPTO_working_3-way'!$I265)</f>
        <v>2.2377880339576879</v>
      </c>
      <c r="F266" s="45">
        <f>IF(OR($A266="",$B266="",$C266=""),"",B266*'MPTO_working_3-way'!$I265)</f>
        <v>3.8031890530172912</v>
      </c>
      <c r="G266" s="46">
        <f>IF(OR($A266="",$B266="",$C266=""),"",C266*'MPTO_working_3-way'!$I265)</f>
        <v>3.4459834513526837</v>
      </c>
      <c r="H266" s="44">
        <f>IF(OR($A266="",$B266="",$C266=""),"",'MPTO_working_3-way'!E265)</f>
        <v>2.2093816342043708</v>
      </c>
      <c r="I266" s="45">
        <f>IF(OR($A266="",$B266="",$C266=""),"",'MPTO_working_3-way'!F265)</f>
        <v>3.8554238123907232</v>
      </c>
      <c r="J266" s="46">
        <f>IF(OR($A266="",$B266="",$C266=""),"",'MPTO_working_3-way'!G265)</f>
        <v>3.4721039313255453</v>
      </c>
      <c r="K266" s="44">
        <f>IF(OR($A266="",$B266="",$C266=""),"",'OddsRatio_working_3-way'!H265)</f>
        <v>2.2209862883613996</v>
      </c>
      <c r="L266" s="45">
        <f>IF(OR($A266="",$B266="",$C266=""),"",'OddsRatio_working_3-way'!I265)</f>
        <v>3.8309593588556328</v>
      </c>
      <c r="M266" s="46">
        <f>IF(OR($A266="",$B266="",$C266=""),"",'OddsRatio_working_3-way'!J265)</f>
        <v>3.4635829535079559</v>
      </c>
      <c r="N266" s="47">
        <f t="shared" si="76"/>
        <v>44.686984862968842</v>
      </c>
      <c r="O266" s="48">
        <f t="shared" si="77"/>
        <v>26.293723137603216</v>
      </c>
      <c r="P266" s="48">
        <f t="shared" si="78"/>
        <v>29.019291999427939</v>
      </c>
      <c r="Q266" t="s">
        <v>317</v>
      </c>
      <c r="R266" t="s">
        <v>310</v>
      </c>
      <c r="S266" t="s">
        <v>476</v>
      </c>
      <c r="T266" s="50">
        <v>100</v>
      </c>
      <c r="U266" s="50">
        <f t="shared" si="67"/>
        <v>53.051643192488264</v>
      </c>
      <c r="V266" s="50">
        <f t="shared" si="68"/>
        <v>72.375690607734811</v>
      </c>
      <c r="W266" s="50">
        <f t="shared" si="69"/>
        <v>69.512195121951223</v>
      </c>
      <c r="X266" s="50">
        <f t="shared" si="70"/>
        <v>58.112114270313974</v>
      </c>
      <c r="Y266" s="50">
        <f t="shared" si="71"/>
        <v>77.436161685560506</v>
      </c>
      <c r="Z266" s="50">
        <f t="shared" si="72"/>
        <v>74.572666199776933</v>
      </c>
      <c r="AA266" s="50">
        <f t="shared" si="73"/>
        <v>-5.06047107782571</v>
      </c>
      <c r="AB266" s="50">
        <f t="shared" si="74"/>
        <v>-5.0604710778256958</v>
      </c>
      <c r="AC266" s="50">
        <f t="shared" si="75"/>
        <v>-5.06047107782571</v>
      </c>
      <c r="AF266">
        <v>1.93</v>
      </c>
      <c r="AG266">
        <v>1.89</v>
      </c>
      <c r="AH266" s="75" t="s">
        <v>479</v>
      </c>
      <c r="AJ266" t="s">
        <v>445</v>
      </c>
    </row>
    <row r="267" spans="1:36" ht="15" x14ac:dyDescent="0.25">
      <c r="A267">
        <v>1.36</v>
      </c>
      <c r="B267">
        <v>5.28</v>
      </c>
      <c r="C267">
        <v>7.61</v>
      </c>
      <c r="D267" s="43">
        <f t="shared" si="79"/>
        <v>5.6094101719053269E-2</v>
      </c>
      <c r="E267" s="44">
        <f>IF(OR($A267="",$B267="",$C267=""),"",A267*'MPTO_working_3-way'!$I266)</f>
        <v>1.4362879783379126</v>
      </c>
      <c r="F267" s="45">
        <f>IF(OR($A267="",$B267="",$C267=""),"",B267*'MPTO_working_3-way'!$I266)</f>
        <v>5.5761768570766019</v>
      </c>
      <c r="G267" s="46">
        <f>IF(OR($A267="",$B267="",$C267=""),"",C267*'MPTO_working_3-way'!$I266)</f>
        <v>8.0368761140819949</v>
      </c>
      <c r="H267" s="44">
        <f>IF(OR($A267="",$B267="",$C267=""),"",'MPTO_working_3-way'!E266)</f>
        <v>1.3954862755876278</v>
      </c>
      <c r="I267" s="45">
        <f>IF(OR($A267="",$B267="",$C267=""),"",'MPTO_working_3-way'!F266)</f>
        <v>5.8583713366968393</v>
      </c>
      <c r="J267" s="46">
        <f>IF(OR($A267="",$B267="",$C267=""),"",'MPTO_working_3-way'!G266)</f>
        <v>8.8724838026424919</v>
      </c>
      <c r="K267" s="44">
        <f>IF(OR($A267="",$B267="",$C267=""),"",'OddsRatio_working_3-way'!H266)</f>
        <v>1.4070208306163894</v>
      </c>
      <c r="L267" s="45">
        <f>IF(OR($A267="",$B267="",$C267=""),"",'OddsRatio_working_3-way'!I266)</f>
        <v>5.839025430661513</v>
      </c>
      <c r="M267" s="46">
        <f>IF(OR($A267="",$B267="",$C267=""),"",'OddsRatio_working_3-way'!J266)</f>
        <v>8.473354695484252</v>
      </c>
      <c r="N267" s="47">
        <f t="shared" si="76"/>
        <v>69.623920486837903</v>
      </c>
      <c r="O267" s="48">
        <f t="shared" si="77"/>
        <v>17.933434064791584</v>
      </c>
      <c r="P267" s="48">
        <f t="shared" si="78"/>
        <v>12.442645448370509</v>
      </c>
      <c r="Q267" t="s">
        <v>311</v>
      </c>
      <c r="R267" t="s">
        <v>308</v>
      </c>
      <c r="S267" t="s">
        <v>476</v>
      </c>
      <c r="T267" s="50">
        <v>100</v>
      </c>
      <c r="U267" s="50">
        <f t="shared" si="67"/>
        <v>26.470588235294116</v>
      </c>
      <c r="V267" s="50">
        <f t="shared" si="68"/>
        <v>81.060606060606062</v>
      </c>
      <c r="W267" s="50">
        <f t="shared" si="69"/>
        <v>86.859395532194483</v>
      </c>
      <c r="X267" s="50">
        <f t="shared" si="70"/>
        <v>32.079998407199461</v>
      </c>
      <c r="Y267" s="50">
        <f t="shared" si="71"/>
        <v>86.670016232511387</v>
      </c>
      <c r="Z267" s="50">
        <f t="shared" si="72"/>
        <v>92.468805704099807</v>
      </c>
      <c r="AA267" s="50">
        <f t="shared" si="73"/>
        <v>-5.6094101719053455</v>
      </c>
      <c r="AB267" s="50">
        <f t="shared" si="74"/>
        <v>-5.6094101719053242</v>
      </c>
      <c r="AC267" s="50">
        <f t="shared" si="75"/>
        <v>-5.6094101719053242</v>
      </c>
      <c r="AF267">
        <v>1.75</v>
      </c>
      <c r="AG267">
        <v>2.09</v>
      </c>
      <c r="AH267" s="75" t="s">
        <v>479</v>
      </c>
      <c r="AJ267" t="s">
        <v>445</v>
      </c>
    </row>
    <row r="268" spans="1:36" ht="15" x14ac:dyDescent="0.25">
      <c r="A268">
        <v>2.61</v>
      </c>
      <c r="B268">
        <v>3.06</v>
      </c>
      <c r="C268">
        <v>3.21</v>
      </c>
      <c r="D268" s="43">
        <f t="shared" si="79"/>
        <v>2.1465627823801237E-2</v>
      </c>
      <c r="E268" s="44">
        <f>IF(OR($A268="",$B268="",$C268=""),"",A268*'MPTO_working_3-way'!$I267)</f>
        <v>2.666025288620121</v>
      </c>
      <c r="F268" s="45">
        <f>IF(OR($A268="",$B268="",$C268=""),"",B268*'MPTO_working_3-way'!$I267)</f>
        <v>3.1256848211408319</v>
      </c>
      <c r="G268" s="46">
        <f>IF(OR($A268="",$B268="",$C268=""),"",C268*'MPTO_working_3-way'!$I267)</f>
        <v>3.2789046653144021</v>
      </c>
      <c r="H268" s="44">
        <f>IF(OR($A268="",$B268="",$C268=""),"",'MPTO_working_3-way'!E267)</f>
        <v>2.6596695853851196</v>
      </c>
      <c r="I268" s="45">
        <f>IF(OR($A268="",$B268="",$C268=""),"",'MPTO_working_3-way'!F267)</f>
        <v>3.1284982833947272</v>
      </c>
      <c r="J268" s="46">
        <f>IF(OR($A268="",$B268="",$C268=""),"",'MPTO_working_3-way'!G267)</f>
        <v>3.2854612014975468</v>
      </c>
      <c r="K268" s="44">
        <f>IF(OR($A268="",$B268="",$C268=""),"",'OddsRatio_working_3-way'!H267)</f>
        <v>2.6626267343434358</v>
      </c>
      <c r="L268" s="45">
        <f>IF(OR($A268="",$B268="",$C268=""),"",'OddsRatio_working_3-way'!I267)</f>
        <v>3.127336070029489</v>
      </c>
      <c r="M268" s="46">
        <f>IF(OR($A268="",$B268="",$C268=""),"",'OddsRatio_working_3-way'!J267)</f>
        <v>3.2822391819248402</v>
      </c>
      <c r="N268" s="47">
        <f t="shared" si="76"/>
        <v>37.509021548613255</v>
      </c>
      <c r="O268" s="48">
        <f t="shared" si="77"/>
        <v>31.992988967934831</v>
      </c>
      <c r="P268" s="48">
        <f t="shared" si="78"/>
        <v>30.497989483451899</v>
      </c>
      <c r="Q268" t="s">
        <v>248</v>
      </c>
      <c r="R268" t="s">
        <v>400</v>
      </c>
      <c r="S268" t="s">
        <v>476</v>
      </c>
      <c r="T268" s="50">
        <v>100</v>
      </c>
      <c r="U268" s="50">
        <f t="shared" si="67"/>
        <v>61.685823754789276</v>
      </c>
      <c r="V268" s="50">
        <f t="shared" si="68"/>
        <v>67.320261437908499</v>
      </c>
      <c r="W268" s="50">
        <f t="shared" si="69"/>
        <v>68.847352024922117</v>
      </c>
      <c r="X268" s="50">
        <f t="shared" si="70"/>
        <v>63.832386537169384</v>
      </c>
      <c r="Y268" s="50">
        <f t="shared" si="71"/>
        <v>69.466824220288601</v>
      </c>
      <c r="Z268" s="50">
        <f t="shared" si="72"/>
        <v>70.993914807302232</v>
      </c>
      <c r="AA268" s="50">
        <f t="shared" si="73"/>
        <v>-2.1465627823801086</v>
      </c>
      <c r="AB268" s="50">
        <f t="shared" si="74"/>
        <v>-2.1465627823801015</v>
      </c>
      <c r="AC268" s="50">
        <f t="shared" si="75"/>
        <v>-2.1465627823801157</v>
      </c>
      <c r="AF268">
        <v>2.54</v>
      </c>
      <c r="AG268">
        <v>1.57</v>
      </c>
      <c r="AH268" s="75" t="s">
        <v>480</v>
      </c>
      <c r="AJ268" t="s">
        <v>440</v>
      </c>
    </row>
    <row r="269" spans="1:36" ht="15" x14ac:dyDescent="0.25">
      <c r="A269">
        <v>12.64</v>
      </c>
      <c r="B269">
        <v>6.98</v>
      </c>
      <c r="C269">
        <v>1.22</v>
      </c>
      <c r="D269" s="43">
        <f t="shared" si="79"/>
        <v>4.205253084287297E-2</v>
      </c>
      <c r="E269" s="44">
        <f>IF(OR($A269="",$B269="",$C269=""),"",A269*'MPTO_working_3-way'!$I268)</f>
        <v>13.171543989853914</v>
      </c>
      <c r="F269" s="45">
        <f>IF(OR($A269="",$B269="",$C269=""),"",B269*'MPTO_working_3-way'!$I268)</f>
        <v>7.2735266652832538</v>
      </c>
      <c r="G269" s="46">
        <f>IF(OR($A269="",$B269="",$C269=""),"",C269*'MPTO_working_3-way'!$I268)</f>
        <v>1.271304087628305</v>
      </c>
      <c r="H269" s="44">
        <f>IF(OR($A269="",$B269="",$C269=""),"",'MPTO_working_3-way'!E268)</f>
        <v>15.361829355733935</v>
      </c>
      <c r="I269" s="45">
        <f>IF(OR($A269="",$B269="",$C269=""),"",'MPTO_working_3-way'!F268)</f>
        <v>7.7370058412903351</v>
      </c>
      <c r="J269" s="46">
        <f>IF(OR($A269="",$B269="",$C269=""),"",'MPTO_working_3-way'!G268)</f>
        <v>1.2412266672341228</v>
      </c>
      <c r="K269" s="44">
        <f>IF(OR($A269="",$B269="",$C269=""),"",'OddsRatio_working_3-way'!H268)</f>
        <v>14.171207094275822</v>
      </c>
      <c r="L269" s="45">
        <f>IF(OR($A269="",$B269="",$C269=""),"",'OddsRatio_working_3-way'!I268)</f>
        <v>7.7666510673341405</v>
      </c>
      <c r="M269" s="46">
        <f>IF(OR($A269="",$B269="",$C269=""),"",'OddsRatio_working_3-way'!J268)</f>
        <v>1.248940340269818</v>
      </c>
      <c r="N269" s="47">
        <f t="shared" si="76"/>
        <v>7.5921243612009608</v>
      </c>
      <c r="O269" s="48">
        <f t="shared" si="77"/>
        <v>13.748488814553028</v>
      </c>
      <c r="P269" s="48">
        <f t="shared" si="78"/>
        <v>78.659386824246013</v>
      </c>
      <c r="Q269" t="s">
        <v>406</v>
      </c>
      <c r="R269" t="s">
        <v>402</v>
      </c>
      <c r="S269" t="s">
        <v>476</v>
      </c>
      <c r="T269" s="50">
        <v>100</v>
      </c>
      <c r="U269" s="50">
        <f t="shared" si="67"/>
        <v>92.088607594936704</v>
      </c>
      <c r="V269" s="50">
        <f t="shared" si="68"/>
        <v>85.673352435530077</v>
      </c>
      <c r="W269" s="50">
        <f t="shared" si="69"/>
        <v>18.032786885245901</v>
      </c>
      <c r="X269" s="50">
        <f t="shared" si="70"/>
        <v>96.293860679224011</v>
      </c>
      <c r="Y269" s="50">
        <f t="shared" si="71"/>
        <v>89.878605519817384</v>
      </c>
      <c r="Z269" s="50">
        <f t="shared" si="72"/>
        <v>22.238039969533201</v>
      </c>
      <c r="AA269" s="50">
        <f t="shared" si="73"/>
        <v>-4.2052530842873068</v>
      </c>
      <c r="AB269" s="50">
        <f t="shared" si="74"/>
        <v>-4.2052530842873068</v>
      </c>
      <c r="AC269" s="50">
        <f t="shared" si="75"/>
        <v>-4.2052530842872997</v>
      </c>
      <c r="AF269">
        <v>1.42</v>
      </c>
      <c r="AG269">
        <v>2.9</v>
      </c>
      <c r="AH269" s="75" t="s">
        <v>495</v>
      </c>
      <c r="AJ269" t="s">
        <v>440</v>
      </c>
    </row>
    <row r="270" spans="1:36" ht="15" x14ac:dyDescent="0.25">
      <c r="A270">
        <v>1.82</v>
      </c>
      <c r="B270">
        <v>3.48</v>
      </c>
      <c r="C270">
        <v>4.87</v>
      </c>
      <c r="D270" s="43">
        <f t="shared" si="79"/>
        <v>4.2145680324537471E-2</v>
      </c>
      <c r="E270" s="44">
        <f>IF(OR($A270="",$B270="",$C270=""),"",A270*'MPTO_working_3-way'!$I269)</f>
        <v>1.8967051381906583</v>
      </c>
      <c r="F270" s="45">
        <f>IF(OR($A270="",$B270="",$C270=""),"",B270*'MPTO_working_3-way'!$I269)</f>
        <v>3.6266669675293906</v>
      </c>
      <c r="G270" s="46">
        <f>IF(OR($A270="",$B270="",$C270=""),"",C270*'MPTO_working_3-way'!$I269)</f>
        <v>5.0752494631804979</v>
      </c>
      <c r="H270" s="44">
        <f>IF(OR($A270="",$B270="",$C270=""),"",'MPTO_working_3-way'!E269)</f>
        <v>1.867755480752493</v>
      </c>
      <c r="I270" s="45">
        <f>IF(OR($A270="",$B270="",$C270=""),"",'MPTO_working_3-way'!F269)</f>
        <v>3.6588788904743934</v>
      </c>
      <c r="J270" s="46">
        <f>IF(OR($A270="",$B270="",$C270=""),"",'MPTO_working_3-way'!G269)</f>
        <v>5.2276579993527976</v>
      </c>
      <c r="K270" s="44">
        <f>IF(OR($A270="",$B270="",$C270=""),"",'OddsRatio_working_3-way'!H269)</f>
        <v>1.8786679899833221</v>
      </c>
      <c r="L270" s="45">
        <f>IF(OR($A270="",$B270="",$C270=""),"",'OddsRatio_working_3-way'!I269)</f>
        <v>3.6574348965349244</v>
      </c>
      <c r="M270" s="46">
        <f>IF(OR($A270="",$B270="",$C270=""),"",'OddsRatio_working_3-way'!J269)</f>
        <v>5.1468842941895794</v>
      </c>
      <c r="N270" s="47">
        <f t="shared" si="76"/>
        <v>52.723007908015653</v>
      </c>
      <c r="O270" s="48">
        <f t="shared" si="77"/>
        <v>27.573527124307041</v>
      </c>
      <c r="P270" s="48">
        <f t="shared" si="78"/>
        <v>19.703464967677306</v>
      </c>
      <c r="Q270" t="s">
        <v>323</v>
      </c>
      <c r="R270" t="s">
        <v>329</v>
      </c>
      <c r="S270" t="s">
        <v>476</v>
      </c>
      <c r="T270" s="50">
        <v>100</v>
      </c>
      <c r="U270" s="50">
        <f t="shared" si="67"/>
        <v>45.054945054945051</v>
      </c>
      <c r="V270" s="50">
        <f t="shared" si="68"/>
        <v>71.264367816091948</v>
      </c>
      <c r="W270" s="50">
        <f t="shared" si="69"/>
        <v>79.466119096509232</v>
      </c>
      <c r="X270" s="50">
        <f t="shared" si="70"/>
        <v>49.269513087398806</v>
      </c>
      <c r="Y270" s="50">
        <f t="shared" si="71"/>
        <v>75.478935848545703</v>
      </c>
      <c r="Z270" s="50">
        <f t="shared" si="72"/>
        <v>83.680687128962987</v>
      </c>
      <c r="AA270" s="50">
        <f t="shared" si="73"/>
        <v>-4.2145680324537551</v>
      </c>
      <c r="AB270" s="50">
        <f t="shared" si="74"/>
        <v>-4.2145680324537551</v>
      </c>
      <c r="AC270" s="50">
        <f t="shared" si="75"/>
        <v>-4.2145680324537551</v>
      </c>
      <c r="AF270">
        <v>2.17</v>
      </c>
      <c r="AG270">
        <v>1.71</v>
      </c>
      <c r="AH270" s="75" t="s">
        <v>487</v>
      </c>
      <c r="AJ270" t="s">
        <v>446</v>
      </c>
    </row>
    <row r="271" spans="1:36" ht="15" x14ac:dyDescent="0.25">
      <c r="A271">
        <v>1.8</v>
      </c>
      <c r="B271">
        <v>3.47</v>
      </c>
      <c r="C271">
        <v>5.05</v>
      </c>
      <c r="D271" s="43">
        <f t="shared" si="79"/>
        <v>4.1759795576099323E-2</v>
      </c>
      <c r="E271" s="44">
        <f>IF(OR($A271="",$B271="",$C271=""),"",A271*'MPTO_working_3-way'!$I270)</f>
        <v>1.8751676320369788</v>
      </c>
      <c r="F271" s="45">
        <f>IF(OR($A271="",$B271="",$C271=""),"",B271*'MPTO_working_3-way'!$I270)</f>
        <v>3.6149064906490649</v>
      </c>
      <c r="G271" s="46">
        <f>IF(OR($A271="",$B271="",$C271=""),"",C271*'MPTO_working_3-way'!$I270)</f>
        <v>5.2608869676593013</v>
      </c>
      <c r="H271" s="44">
        <f>IF(OR($A271="",$B271="",$C271=""),"",'MPTO_working_3-way'!E270)</f>
        <v>1.8462596554758426</v>
      </c>
      <c r="I271" s="45">
        <f>IF(OR($A271="",$B271="",$C271=""),"",'MPTO_working_3-way'!F270)</f>
        <v>3.646115255386702</v>
      </c>
      <c r="J271" s="46">
        <f>IF(OR($A271="",$B271="",$C271=""),"",'MPTO_working_3-way'!G270)</f>
        <v>5.431834358927258</v>
      </c>
      <c r="K271" s="44">
        <f>IF(OR($A271="",$B271="",$C271=""),"",'OddsRatio_working_3-way'!H270)</f>
        <v>1.8571334944461253</v>
      </c>
      <c r="L271" s="45">
        <f>IF(OR($A271="",$B271="",$C271=""),"",'OddsRatio_working_3-way'!I270)</f>
        <v>3.6463996641024128</v>
      </c>
      <c r="M271" s="46">
        <f>IF(OR($A271="",$B271="",$C271=""),"",'OddsRatio_working_3-way'!J270)</f>
        <v>5.3392383156335104</v>
      </c>
      <c r="N271" s="47">
        <f t="shared" si="76"/>
        <v>53.328565559427268</v>
      </c>
      <c r="O271" s="48">
        <f t="shared" si="77"/>
        <v>27.663232855034316</v>
      </c>
      <c r="P271" s="48">
        <f t="shared" si="78"/>
        <v>19.00820158553843</v>
      </c>
      <c r="Q271" t="s">
        <v>325</v>
      </c>
      <c r="R271" t="s">
        <v>327</v>
      </c>
      <c r="S271" t="s">
        <v>476</v>
      </c>
      <c r="T271" s="50">
        <v>100</v>
      </c>
      <c r="U271" s="50">
        <f t="shared" si="67"/>
        <v>44.444444444444443</v>
      </c>
      <c r="V271" s="50">
        <f t="shared" si="68"/>
        <v>71.181556195965413</v>
      </c>
      <c r="W271" s="50">
        <f t="shared" si="69"/>
        <v>80.198019801980209</v>
      </c>
      <c r="X271" s="50">
        <f t="shared" si="70"/>
        <v>48.620424002054385</v>
      </c>
      <c r="Y271" s="50">
        <f t="shared" si="71"/>
        <v>75.357535753575348</v>
      </c>
      <c r="Z271" s="50">
        <f t="shared" si="72"/>
        <v>84.37399935959013</v>
      </c>
      <c r="AA271" s="50">
        <f t="shared" si="73"/>
        <v>-4.1759795576099421</v>
      </c>
      <c r="AB271" s="50">
        <f t="shared" si="74"/>
        <v>-4.175979557609935</v>
      </c>
      <c r="AC271" s="50">
        <f t="shared" si="75"/>
        <v>-4.1759795576099208</v>
      </c>
      <c r="AF271">
        <v>2.08</v>
      </c>
      <c r="AG271">
        <v>1.78</v>
      </c>
      <c r="AH271" s="75" t="s">
        <v>479</v>
      </c>
      <c r="AJ271" t="s">
        <v>446</v>
      </c>
    </row>
    <row r="272" spans="1:36" ht="15" x14ac:dyDescent="0.25">
      <c r="A272">
        <v>1.96</v>
      </c>
      <c r="B272">
        <v>3.24</v>
      </c>
      <c r="C272">
        <v>4.51</v>
      </c>
      <c r="D272" s="43">
        <f t="shared" si="79"/>
        <v>4.0575546963467879E-2</v>
      </c>
      <c r="E272" s="44">
        <f>IF(OR($A272="",$B272="",$C272=""),"",A272*'MPTO_working_3-way'!$I271)</f>
        <v>2.0395280720483968</v>
      </c>
      <c r="F272" s="45">
        <f>IF(OR($A272="",$B272="",$C272=""),"",B272*'MPTO_working_3-way'!$I271)</f>
        <v>3.371464772161636</v>
      </c>
      <c r="G272" s="46">
        <f>IF(OR($A272="",$B272="",$C272=""),"",C272*'MPTO_working_3-way'!$I271)</f>
        <v>4.6929957168052399</v>
      </c>
      <c r="H272" s="44">
        <f>IF(OR($A272="",$B272="",$C272=""),"",'MPTO_working_3-way'!E271)</f>
        <v>2.0133732304436793</v>
      </c>
      <c r="I272" s="45">
        <f>IF(OR($A272="",$B272="",$C272=""),"",'MPTO_working_3-way'!F271)</f>
        <v>3.3884889771162685</v>
      </c>
      <c r="J272" s="46">
        <f>IF(OR($A272="",$B272="",$C272=""),"",'MPTO_working_3-way'!G271)</f>
        <v>4.8029745928024106</v>
      </c>
      <c r="K272" s="44">
        <f>IF(OR($A272="",$B272="",$C272=""),"",'OddsRatio_working_3-way'!H271)</f>
        <v>2.0238474756890739</v>
      </c>
      <c r="L272" s="45">
        <f>IF(OR($A272="",$B272="",$C272=""),"",'OddsRatio_working_3-way'!I271)</f>
        <v>3.388977443274507</v>
      </c>
      <c r="M272" s="46">
        <f>IF(OR($A272="",$B272="",$C272=""),"",'OddsRatio_working_3-way'!J271)</f>
        <v>4.7434423329881774</v>
      </c>
      <c r="N272" s="47">
        <f t="shared" si="76"/>
        <v>49.03095052747431</v>
      </c>
      <c r="O272" s="48">
        <f t="shared" si="77"/>
        <v>29.660698467237541</v>
      </c>
      <c r="P272" s="48">
        <f t="shared" si="78"/>
        <v>21.308351005288166</v>
      </c>
      <c r="Q272" t="s">
        <v>326</v>
      </c>
      <c r="R272" t="s">
        <v>339</v>
      </c>
      <c r="S272" t="s">
        <v>476</v>
      </c>
      <c r="T272" s="50">
        <v>100</v>
      </c>
      <c r="U272" s="50">
        <f t="shared" si="67"/>
        <v>48.979591836734699</v>
      </c>
      <c r="V272" s="50">
        <f t="shared" si="68"/>
        <v>69.135802469135797</v>
      </c>
      <c r="W272" s="50">
        <f t="shared" si="69"/>
        <v>77.827050997782706</v>
      </c>
      <c r="X272" s="50">
        <f t="shared" si="70"/>
        <v>53.03714653308149</v>
      </c>
      <c r="Y272" s="50">
        <f t="shared" si="71"/>
        <v>73.19335716548261</v>
      </c>
      <c r="Z272" s="50">
        <f t="shared" si="72"/>
        <v>81.884605694129505</v>
      </c>
      <c r="AA272" s="50">
        <f t="shared" si="73"/>
        <v>-4.0575546963467914</v>
      </c>
      <c r="AB272" s="50">
        <f t="shared" si="74"/>
        <v>-4.0575546963468128</v>
      </c>
      <c r="AC272" s="50">
        <f t="shared" si="75"/>
        <v>-4.0575546963467986</v>
      </c>
      <c r="AF272">
        <v>2.34</v>
      </c>
      <c r="AG272">
        <v>1.63</v>
      </c>
      <c r="AH272" s="75" t="s">
        <v>484</v>
      </c>
      <c r="AJ272" t="s">
        <v>446</v>
      </c>
    </row>
    <row r="273" spans="1:36" ht="15" x14ac:dyDescent="0.25">
      <c r="A273">
        <v>3.4</v>
      </c>
      <c r="B273">
        <v>2.87</v>
      </c>
      <c r="C273">
        <v>2.5299999999999998</v>
      </c>
      <c r="D273" s="43">
        <f t="shared" si="79"/>
        <v>3.7806619803999908E-2</v>
      </c>
      <c r="E273" s="44">
        <f>IF(OR($A273="",$B273="",$C273=""),"",A273*'MPTO_working_3-way'!$I272)</f>
        <v>3.5285425073335994</v>
      </c>
      <c r="F273" s="45">
        <f>IF(OR($A273="",$B273="",$C273=""),"",B273*'MPTO_working_3-way'!$I272)</f>
        <v>2.9785049988374799</v>
      </c>
      <c r="G273" s="46">
        <f>IF(OR($A273="",$B273="",$C273=""),"",C273*'MPTO_working_3-way'!$I272)</f>
        <v>2.6256507481041194</v>
      </c>
      <c r="H273" s="44">
        <f>IF(OR($A273="",$B273="",$C273=""),"",'MPTO_working_3-way'!E272)</f>
        <v>3.5522030279223822</v>
      </c>
      <c r="I273" s="45">
        <f>IF(OR($A273="",$B273="",$C273=""),"",'MPTO_working_3-way'!F272)</f>
        <v>2.9776983866610056</v>
      </c>
      <c r="J273" s="46">
        <f>IF(OR($A273="",$B273="",$C273=""),"",'MPTO_working_3-way'!G272)</f>
        <v>2.6133220703555033</v>
      </c>
      <c r="K273" s="44">
        <f>IF(OR($A273="",$B273="",$C273=""),"",'OddsRatio_working_3-way'!H272)</f>
        <v>3.5398014843227563</v>
      </c>
      <c r="L273" s="45">
        <f>IF(OR($A273="",$B273="",$C273=""),"",'OddsRatio_working_3-way'!I272)</f>
        <v>2.9789286565348148</v>
      </c>
      <c r="M273" s="46">
        <f>IF(OR($A273="",$B273="",$C273=""),"",'OddsRatio_working_3-way'!J272)</f>
        <v>2.6191234462557573</v>
      </c>
      <c r="N273" s="47">
        <f t="shared" si="76"/>
        <v>28.340313257432353</v>
      </c>
      <c r="O273" s="48">
        <f t="shared" si="77"/>
        <v>33.573890270128913</v>
      </c>
      <c r="P273" s="48">
        <f t="shared" si="78"/>
        <v>38.085796472438737</v>
      </c>
      <c r="Q273" t="s">
        <v>332</v>
      </c>
      <c r="R273" t="s">
        <v>336</v>
      </c>
      <c r="S273" t="s">
        <v>476</v>
      </c>
      <c r="T273" s="50">
        <v>100</v>
      </c>
      <c r="U273" s="50">
        <f t="shared" si="67"/>
        <v>70.588235294117652</v>
      </c>
      <c r="V273" s="50">
        <f t="shared" si="68"/>
        <v>65.156794425087099</v>
      </c>
      <c r="W273" s="50">
        <f t="shared" si="69"/>
        <v>60.474308300395251</v>
      </c>
      <c r="X273" s="50">
        <f t="shared" si="70"/>
        <v>74.368897274517636</v>
      </c>
      <c r="Y273" s="50">
        <f t="shared" si="71"/>
        <v>68.937456405487097</v>
      </c>
      <c r="Z273" s="50">
        <f t="shared" si="72"/>
        <v>64.254970280795249</v>
      </c>
      <c r="AA273" s="50">
        <f t="shared" si="73"/>
        <v>-3.7806619803999837</v>
      </c>
      <c r="AB273" s="50">
        <f t="shared" si="74"/>
        <v>-3.7806619803999979</v>
      </c>
      <c r="AC273" s="50">
        <f t="shared" si="75"/>
        <v>-3.7806619803999979</v>
      </c>
      <c r="AF273">
        <v>2.2999999999999998</v>
      </c>
      <c r="AG273">
        <v>1.64</v>
      </c>
      <c r="AH273" s="75" t="s">
        <v>493</v>
      </c>
      <c r="AJ273" t="s">
        <v>446</v>
      </c>
    </row>
    <row r="274" spans="1:36" ht="15" x14ac:dyDescent="0.25">
      <c r="A274">
        <v>2.6</v>
      </c>
      <c r="B274">
        <v>2.95</v>
      </c>
      <c r="C274">
        <v>3.17</v>
      </c>
      <c r="D274" s="43">
        <f t="shared" si="79"/>
        <v>3.9055848712053587E-2</v>
      </c>
      <c r="E274" s="44">
        <f>IF(OR($A274="",$B274="",$C274=""),"",A274*'MPTO_working_3-way'!$I273)</f>
        <v>2.7015452066513395</v>
      </c>
      <c r="F274" s="45">
        <f>IF(OR($A274="",$B274="",$C274=""),"",B274*'MPTO_working_3-way'!$I273)</f>
        <v>3.0652147537005581</v>
      </c>
      <c r="G274" s="46">
        <f>IF(OR($A274="",$B274="",$C274=""),"",C274*'MPTO_working_3-way'!$I273)</f>
        <v>3.2938070404172097</v>
      </c>
      <c r="H274" s="44">
        <f>IF(OR($A274="",$B274="",$C274=""),"",'MPTO_working_3-way'!E273)</f>
        <v>2.6910890650767945</v>
      </c>
      <c r="I274" s="45">
        <f>IF(OR($A274="",$B274="",$C274=""),"",'MPTO_working_3-way'!F273)</f>
        <v>3.0678193502801099</v>
      </c>
      <c r="J274" s="46">
        <f>IF(OR($A274="",$B274="",$C274=""),"",'MPTO_working_3-way'!G273)</f>
        <v>3.3064540987470759</v>
      </c>
      <c r="K274" s="44">
        <f>IF(OR($A274="",$B274="",$C274=""),"",'OddsRatio_working_3-way'!H273)</f>
        <v>2.6959574552170689</v>
      </c>
      <c r="L274" s="45">
        <f>IF(OR($A274="",$B274="",$C274=""),"",'OddsRatio_working_3-way'!I273)</f>
        <v>3.0669481485458028</v>
      </c>
      <c r="M274" s="46">
        <f>IF(OR($A274="",$B274="",$C274=""),"",'OddsRatio_working_3-way'!J273)</f>
        <v>3.3001422986381503</v>
      </c>
      <c r="N274" s="47">
        <f t="shared" si="76"/>
        <v>37.015852910325172</v>
      </c>
      <c r="O274" s="48">
        <f t="shared" si="77"/>
        <v>32.624141548083202</v>
      </c>
      <c r="P274" s="48">
        <f t="shared" si="78"/>
        <v>30.360005541591629</v>
      </c>
      <c r="Q274" t="s">
        <v>330</v>
      </c>
      <c r="R274" t="s">
        <v>335</v>
      </c>
      <c r="S274" t="s">
        <v>476</v>
      </c>
      <c r="T274" s="50">
        <v>100</v>
      </c>
      <c r="U274" s="50">
        <f t="shared" si="67"/>
        <v>61.538461538461533</v>
      </c>
      <c r="V274" s="50">
        <f t="shared" si="68"/>
        <v>66.101694915254228</v>
      </c>
      <c r="W274" s="50">
        <f t="shared" si="69"/>
        <v>68.454258675078862</v>
      </c>
      <c r="X274" s="50">
        <f t="shared" si="70"/>
        <v>65.444046409666896</v>
      </c>
      <c r="Y274" s="50">
        <f t="shared" si="71"/>
        <v>70.007279786459591</v>
      </c>
      <c r="Z274" s="50">
        <f t="shared" si="72"/>
        <v>72.359843546284225</v>
      </c>
      <c r="AA274" s="50">
        <f t="shared" si="73"/>
        <v>-3.9055848712053631</v>
      </c>
      <c r="AB274" s="50">
        <f t="shared" si="74"/>
        <v>-3.9055848712053631</v>
      </c>
      <c r="AC274" s="50">
        <f t="shared" si="75"/>
        <v>-3.9055848712053631</v>
      </c>
      <c r="AF274">
        <v>2.4500000000000002</v>
      </c>
      <c r="AG274">
        <v>1.57</v>
      </c>
      <c r="AH274" s="75" t="s">
        <v>496</v>
      </c>
      <c r="AJ274" t="s">
        <v>446</v>
      </c>
    </row>
    <row r="275" spans="1:36" ht="15" x14ac:dyDescent="0.25">
      <c r="A275">
        <v>1.46</v>
      </c>
      <c r="B275">
        <v>3.97</v>
      </c>
      <c r="C275">
        <v>9.17</v>
      </c>
      <c r="D275" s="43">
        <f t="shared" si="79"/>
        <v>4.5871929704480063E-2</v>
      </c>
      <c r="E275" s="44">
        <f>IF(OR($A275="",$B275="",$C275=""),"",A275*'MPTO_working_3-way'!$I274)</f>
        <v>1.526973017368541</v>
      </c>
      <c r="F275" s="45">
        <f>IF(OR($A275="",$B275="",$C275=""),"",B275*'MPTO_working_3-way'!$I274)</f>
        <v>4.1521115609267865</v>
      </c>
      <c r="G275" s="46">
        <f>IF(OR($A275="",$B275="",$C275=""),"",C275*'MPTO_working_3-way'!$I274)</f>
        <v>9.5906455953900824</v>
      </c>
      <c r="H275" s="44">
        <f>IF(OR($A275="",$B275="",$C275=""),"",'MPTO_working_3-way'!E274)</f>
        <v>1.4933377790034317</v>
      </c>
      <c r="I275" s="45">
        <f>IF(OR($A275="",$B275="",$C275=""),"",'MPTO_working_3-way'!F274)</f>
        <v>4.2265690276642482</v>
      </c>
      <c r="J275" s="46">
        <f>IF(OR($A275="",$B275="",$C275=""),"",'MPTO_working_3-way'!G274)</f>
        <v>10.665459523837866</v>
      </c>
      <c r="K275" s="44">
        <f>IF(OR($A275="",$B275="",$C275=""),"",'OddsRatio_working_3-way'!H274)</f>
        <v>1.504459531061269</v>
      </c>
      <c r="L275" s="45">
        <f>IF(OR($A275="",$B275="",$C275=""),"",'OddsRatio_working_3-way'!I274)</f>
        <v>4.2570539288086264</v>
      </c>
      <c r="M275" s="46">
        <f>IF(OR($A275="",$B275="",$C275=""),"",'OddsRatio_working_3-way'!J274)</f>
        <v>9.9596399321099263</v>
      </c>
      <c r="N275" s="47">
        <f t="shared" si="76"/>
        <v>65.48904195591598</v>
      </c>
      <c r="O275" s="48">
        <f t="shared" si="77"/>
        <v>24.084131298649201</v>
      </c>
      <c r="P275" s="48">
        <f t="shared" si="78"/>
        <v>10.426826745434823</v>
      </c>
      <c r="Q275" t="s">
        <v>324</v>
      </c>
      <c r="R275" t="s">
        <v>341</v>
      </c>
      <c r="S275" t="s">
        <v>476</v>
      </c>
      <c r="T275" s="50">
        <v>100</v>
      </c>
      <c r="U275" s="50">
        <f t="shared" si="67"/>
        <v>31.506849315068493</v>
      </c>
      <c r="V275" s="50">
        <f t="shared" si="68"/>
        <v>74.811083123425689</v>
      </c>
      <c r="W275" s="50">
        <f t="shared" si="69"/>
        <v>89.094874591057788</v>
      </c>
      <c r="X275" s="50">
        <f t="shared" si="70"/>
        <v>36.094042285516508</v>
      </c>
      <c r="Y275" s="50">
        <f t="shared" si="71"/>
        <v>79.398276093873704</v>
      </c>
      <c r="Z275" s="50">
        <f t="shared" si="72"/>
        <v>93.682067561505818</v>
      </c>
      <c r="AA275" s="50">
        <f t="shared" si="73"/>
        <v>-4.5871929704480152</v>
      </c>
      <c r="AB275" s="50">
        <f t="shared" si="74"/>
        <v>-4.5871929704480152</v>
      </c>
      <c r="AC275" s="50">
        <f t="shared" si="75"/>
        <v>-4.5871929704480294</v>
      </c>
      <c r="AF275">
        <v>1.79</v>
      </c>
      <c r="AG275">
        <v>2.06</v>
      </c>
      <c r="AH275" s="75" t="s">
        <v>497</v>
      </c>
      <c r="AJ275" t="s">
        <v>446</v>
      </c>
    </row>
    <row r="276" spans="1:36" ht="15" x14ac:dyDescent="0.25">
      <c r="A276">
        <v>2.46</v>
      </c>
      <c r="B276">
        <v>3.04</v>
      </c>
      <c r="C276">
        <v>3.3</v>
      </c>
      <c r="D276" s="43">
        <f t="shared" si="79"/>
        <v>3.8481736492006036E-2</v>
      </c>
      <c r="E276" s="44">
        <f>IF(OR($A276="",$B276="",$C276=""),"",A276*'MPTO_working_3-way'!$I275)</f>
        <v>2.554665071770335</v>
      </c>
      <c r="F276" s="45">
        <f>IF(OR($A276="",$B276="",$C276=""),"",B276*'MPTO_working_3-way'!$I275)</f>
        <v>3.1569844789356982</v>
      </c>
      <c r="G276" s="46">
        <f>IF(OR($A276="",$B276="",$C276=""),"",C276*'MPTO_working_3-way'!$I275)</f>
        <v>3.4269897304236197</v>
      </c>
      <c r="H276" s="44">
        <f>IF(OR($A276="",$B276="",$C276=""),"",'MPTO_working_3-way'!E275)</f>
        <v>2.5401546404486055</v>
      </c>
      <c r="I276" s="45">
        <f>IF(OR($A276="",$B276="",$C276=""),"",'MPTO_working_3-way'!F275)</f>
        <v>3.1633544576385897</v>
      </c>
      <c r="J276" s="46">
        <f>IF(OR($A276="",$B276="",$C276=""),"",'MPTO_working_3-way'!G275)</f>
        <v>3.4458630742937562</v>
      </c>
      <c r="K276" s="44">
        <f>IF(OR($A276="",$B276="",$C276=""),"",'OddsRatio_working_3-way'!H275)</f>
        <v>2.5466839208941736</v>
      </c>
      <c r="L276" s="45">
        <f>IF(OR($A276="",$B276="",$C276=""),"",'OddsRatio_working_3-way'!I275)</f>
        <v>3.161119999057612</v>
      </c>
      <c r="M276" s="46">
        <f>IF(OR($A276="",$B276="",$C276=""),"",'OddsRatio_working_3-way'!J275)</f>
        <v>3.4365568616826012</v>
      </c>
      <c r="N276" s="47">
        <f t="shared" si="76"/>
        <v>39.144074542304629</v>
      </c>
      <c r="O276" s="48">
        <f t="shared" si="77"/>
        <v>31.67579716252283</v>
      </c>
      <c r="P276" s="48">
        <f t="shared" si="78"/>
        <v>29.180128295172548</v>
      </c>
      <c r="Q276" t="s">
        <v>342</v>
      </c>
      <c r="R276" t="s">
        <v>331</v>
      </c>
      <c r="S276" t="s">
        <v>476</v>
      </c>
      <c r="T276" s="50">
        <v>100</v>
      </c>
      <c r="U276" s="50">
        <f t="shared" si="67"/>
        <v>59.349593495934961</v>
      </c>
      <c r="V276" s="50">
        <f t="shared" si="68"/>
        <v>67.10526315789474</v>
      </c>
      <c r="W276" s="50">
        <f t="shared" si="69"/>
        <v>69.696969696969703</v>
      </c>
      <c r="X276" s="50">
        <f t="shared" si="70"/>
        <v>63.197767145135565</v>
      </c>
      <c r="Y276" s="50">
        <f t="shared" si="71"/>
        <v>70.953436807095343</v>
      </c>
      <c r="Z276" s="50">
        <f t="shared" si="72"/>
        <v>73.545143346170306</v>
      </c>
      <c r="AA276" s="50">
        <f t="shared" si="73"/>
        <v>-3.8481736492006036</v>
      </c>
      <c r="AB276" s="50">
        <f t="shared" si="74"/>
        <v>-3.8481736492006036</v>
      </c>
      <c r="AC276" s="50">
        <f t="shared" si="75"/>
        <v>-3.8481736492006036</v>
      </c>
      <c r="AF276">
        <v>2.31</v>
      </c>
      <c r="AG276">
        <v>1.64</v>
      </c>
      <c r="AH276" s="76" t="s">
        <v>482</v>
      </c>
      <c r="AJ276" t="s">
        <v>446</v>
      </c>
    </row>
    <row r="277" spans="1:36" ht="15" x14ac:dyDescent="0.25">
      <c r="A277">
        <v>1.77</v>
      </c>
      <c r="B277">
        <v>3.56</v>
      </c>
      <c r="C277">
        <v>5.0999999999999996</v>
      </c>
      <c r="D277" s="43">
        <f t="shared" si="79"/>
        <v>4.1949059189472893E-2</v>
      </c>
      <c r="E277" s="44">
        <f>IF(OR($A277="",$B277="",$C277=""),"",A277*'MPTO_working_3-way'!$I276)</f>
        <v>1.8442498347653671</v>
      </c>
      <c r="F277" s="45">
        <f>IF(OR($A277="",$B277="",$C277=""),"",B277*'MPTO_working_3-way'!$I276)</f>
        <v>3.7093386507145234</v>
      </c>
      <c r="G277" s="46">
        <f>IF(OR($A277="",$B277="",$C277=""),"",C277*'MPTO_working_3-way'!$I276)</f>
        <v>5.3139402018663118</v>
      </c>
      <c r="H277" s="44">
        <f>IF(OR($A277="",$B277="",$C277=""),"",'MPTO_working_3-way'!E276)</f>
        <v>1.8149191489746224</v>
      </c>
      <c r="I277" s="45">
        <f>IF(OR($A277="",$B277="",$C277=""),"",'MPTO_working_3-way'!F276)</f>
        <v>3.7464990370311648</v>
      </c>
      <c r="J277" s="46">
        <f>IF(OR($A277="",$B277="",$C277=""),"",'MPTO_working_3-way'!G276)</f>
        <v>5.4916265653196268</v>
      </c>
      <c r="K277" s="44">
        <f>IF(OR($A277="",$B277="",$C277=""),"",'OddsRatio_working_3-way'!H276)</f>
        <v>1.8257653695992635</v>
      </c>
      <c r="L277" s="45">
        <f>IF(OR($A277="",$B277="",$C277=""),"",'OddsRatio_working_3-way'!I276)</f>
        <v>3.7454017482780704</v>
      </c>
      <c r="M277" s="46">
        <f>IF(OR($A277="",$B277="",$C277=""),"",'OddsRatio_working_3-way'!J276)</f>
        <v>5.3969324874765965</v>
      </c>
      <c r="N277" s="47">
        <f t="shared" si="76"/>
        <v>54.222588564158613</v>
      </c>
      <c r="O277" s="48">
        <f t="shared" si="77"/>
        <v>26.958983640045155</v>
      </c>
      <c r="P277" s="48">
        <f t="shared" si="78"/>
        <v>18.818427795796225</v>
      </c>
      <c r="Q277" t="s">
        <v>328</v>
      </c>
      <c r="R277" t="s">
        <v>337</v>
      </c>
      <c r="S277" t="s">
        <v>476</v>
      </c>
      <c r="T277" s="50">
        <v>100</v>
      </c>
      <c r="U277" s="50">
        <f t="shared" si="67"/>
        <v>43.502824858757066</v>
      </c>
      <c r="V277" s="50">
        <f t="shared" si="68"/>
        <v>71.910112359550567</v>
      </c>
      <c r="W277" s="50">
        <f t="shared" si="69"/>
        <v>80.392156862745097</v>
      </c>
      <c r="X277" s="50">
        <f t="shared" si="70"/>
        <v>47.697730777704344</v>
      </c>
      <c r="Y277" s="50">
        <f t="shared" si="71"/>
        <v>76.105018278497852</v>
      </c>
      <c r="Z277" s="50">
        <f t="shared" si="72"/>
        <v>84.587062781692381</v>
      </c>
      <c r="AA277" s="50">
        <f t="shared" si="73"/>
        <v>-4.1949059189472777</v>
      </c>
      <c r="AB277" s="50">
        <f t="shared" si="74"/>
        <v>-4.1949059189472848</v>
      </c>
      <c r="AC277" s="50">
        <f t="shared" si="75"/>
        <v>-4.1949059189472848</v>
      </c>
      <c r="AF277">
        <v>2.0299999999999998</v>
      </c>
      <c r="AG277">
        <v>1.83</v>
      </c>
      <c r="AH277" s="75" t="s">
        <v>482</v>
      </c>
      <c r="AJ277" t="s">
        <v>446</v>
      </c>
    </row>
    <row r="278" spans="1:36" ht="15" x14ac:dyDescent="0.25">
      <c r="A278">
        <v>3.12</v>
      </c>
      <c r="B278">
        <v>2.79</v>
      </c>
      <c r="C278">
        <v>2.79</v>
      </c>
      <c r="D278" s="43">
        <f t="shared" si="79"/>
        <v>3.7358698649021305E-2</v>
      </c>
      <c r="E278" s="44">
        <f>IF(OR($A278="",$B278="",$C278=""),"",A278*'MPTO_working_3-way'!$I277)</f>
        <v>3.2365591397849465</v>
      </c>
      <c r="F278" s="45">
        <f>IF(OR($A278="",$B278="",$C278=""),"",B278*'MPTO_working_3-way'!$I277)</f>
        <v>2.8942307692307696</v>
      </c>
      <c r="G278" s="46">
        <f>IF(OR($A278="",$B278="",$C278=""),"",C278*'MPTO_working_3-way'!$I277)</f>
        <v>2.8942307692307696</v>
      </c>
      <c r="H278" s="44">
        <f>IF(OR($A278="",$B278="",$C278=""),"",'MPTO_working_3-way'!E277)</f>
        <v>3.2461217183770881</v>
      </c>
      <c r="I278" s="45">
        <f>IF(OR($A278="",$B278="",$C278=""),"",'MPTO_working_3-way'!F277)</f>
        <v>2.8904236950458233</v>
      </c>
      <c r="J278" s="46">
        <f>IF(OR($A278="",$B278="",$C278=""),"",'MPTO_working_3-way'!G277)</f>
        <v>2.8904236950458233</v>
      </c>
      <c r="K278" s="44">
        <f>IF(OR($A278="",$B278="",$C278=""),"",'OddsRatio_working_3-way'!H277)</f>
        <v>3.2412363140822835</v>
      </c>
      <c r="L278" s="45">
        <f>IF(OR($A278="",$B278="",$C278=""),"",'OddsRatio_working_3-way'!I277)</f>
        <v>2.8923646236826834</v>
      </c>
      <c r="M278" s="46">
        <f>IF(OR($A278="",$B278="",$C278=""),"",'OddsRatio_working_3-way'!J277)</f>
        <v>2.8923646236826834</v>
      </c>
      <c r="N278" s="47">
        <f t="shared" si="76"/>
        <v>30.897009966777407</v>
      </c>
      <c r="O278" s="48">
        <f t="shared" si="77"/>
        <v>34.551495016611291</v>
      </c>
      <c r="P278" s="48">
        <f t="shared" si="78"/>
        <v>34.551495016611291</v>
      </c>
      <c r="Q278" t="s">
        <v>334</v>
      </c>
      <c r="R278" t="s">
        <v>338</v>
      </c>
      <c r="S278" t="s">
        <v>476</v>
      </c>
      <c r="T278" s="50">
        <v>100</v>
      </c>
      <c r="U278" s="50">
        <f t="shared" si="67"/>
        <v>67.948717948717942</v>
      </c>
      <c r="V278" s="50">
        <f t="shared" si="68"/>
        <v>64.157706093189958</v>
      </c>
      <c r="W278" s="50">
        <f t="shared" si="69"/>
        <v>64.157706093189958</v>
      </c>
      <c r="X278" s="50">
        <f t="shared" si="70"/>
        <v>71.68458781362007</v>
      </c>
      <c r="Y278" s="50">
        <f t="shared" si="71"/>
        <v>67.893575958092086</v>
      </c>
      <c r="Z278" s="50">
        <f t="shared" si="72"/>
        <v>67.893575958092086</v>
      </c>
      <c r="AA278" s="50">
        <f t="shared" si="73"/>
        <v>-3.7358698649021278</v>
      </c>
      <c r="AB278" s="50">
        <f t="shared" si="74"/>
        <v>-3.7358698649021278</v>
      </c>
      <c r="AC278" s="50">
        <f t="shared" si="75"/>
        <v>-3.7358698649021278</v>
      </c>
      <c r="AF278">
        <v>2.75</v>
      </c>
      <c r="AG278">
        <v>1.47</v>
      </c>
      <c r="AH278" s="75" t="s">
        <v>478</v>
      </c>
      <c r="AJ278" t="s">
        <v>446</v>
      </c>
    </row>
    <row r="279" spans="1:36" ht="15" x14ac:dyDescent="0.25">
      <c r="A279">
        <v>2.13</v>
      </c>
      <c r="B279">
        <v>3.2</v>
      </c>
      <c r="C279">
        <v>3.89</v>
      </c>
      <c r="D279" s="43">
        <f t="shared" si="79"/>
        <v>3.9052976815477258E-2</v>
      </c>
      <c r="E279" s="44">
        <f>IF(OR($A279="",$B279="",$C279=""),"",A279*'MPTO_working_3-way'!$I278)</f>
        <v>2.2131828406169665</v>
      </c>
      <c r="F279" s="45">
        <f>IF(OR($A279="",$B279="",$C279=""),"",B279*'MPTO_working_3-way'!$I278)</f>
        <v>3.3249695258095273</v>
      </c>
      <c r="G279" s="46">
        <f>IF(OR($A279="",$B279="",$C279=""),"",C279*'MPTO_working_3-way'!$I278)</f>
        <v>4.0419160798122062</v>
      </c>
      <c r="H279" s="44">
        <f>IF(OR($A279="",$B279="",$C279=""),"",'MPTO_working_3-way'!E278)</f>
        <v>2.1907441059321031</v>
      </c>
      <c r="I279" s="45">
        <f>IF(OR($A279="",$B279="",$C279=""),"",'MPTO_working_3-way'!F278)</f>
        <v>3.3390950413153759</v>
      </c>
      <c r="J279" s="46">
        <f>IF(OR($A279="",$B279="",$C279=""),"",'MPTO_working_3-way'!G278)</f>
        <v>4.0974916213952426</v>
      </c>
      <c r="K279" s="44">
        <f>IF(OR($A279="",$B279="",$C279=""),"",'OddsRatio_working_3-way'!H278)</f>
        <v>2.200073191129817</v>
      </c>
      <c r="L279" s="45">
        <f>IF(OR($A279="",$B279="",$C279=""),"",'OddsRatio_working_3-way'!I278)</f>
        <v>3.336425681845661</v>
      </c>
      <c r="M279" s="46">
        <f>IF(OR($A279="",$B279="",$C279=""),"",'OddsRatio_working_3-way'!J278)</f>
        <v>4.0692137366063452</v>
      </c>
      <c r="N279" s="47">
        <f t="shared" si="76"/>
        <v>45.18379510484688</v>
      </c>
      <c r="O279" s="48">
        <f t="shared" si="77"/>
        <v>30.075463616663701</v>
      </c>
      <c r="P279" s="48">
        <f t="shared" si="78"/>
        <v>24.740741278489423</v>
      </c>
      <c r="Q279" t="s">
        <v>340</v>
      </c>
      <c r="R279" t="s">
        <v>333</v>
      </c>
      <c r="S279" t="s">
        <v>476</v>
      </c>
      <c r="T279" s="50">
        <v>100</v>
      </c>
      <c r="U279" s="50">
        <f t="shared" si="67"/>
        <v>53.051643192488264</v>
      </c>
      <c r="V279" s="50">
        <f t="shared" si="68"/>
        <v>68.75</v>
      </c>
      <c r="W279" s="50">
        <f t="shared" si="69"/>
        <v>74.293059125964007</v>
      </c>
      <c r="X279" s="50">
        <f t="shared" si="70"/>
        <v>56.956940874035986</v>
      </c>
      <c r="Y279" s="50">
        <f t="shared" si="71"/>
        <v>72.655297681547722</v>
      </c>
      <c r="Z279" s="50">
        <f t="shared" si="72"/>
        <v>78.198356807511743</v>
      </c>
      <c r="AA279" s="50">
        <f t="shared" si="73"/>
        <v>-3.9052976815477223</v>
      </c>
      <c r="AB279" s="50">
        <f t="shared" si="74"/>
        <v>-3.9052976815477223</v>
      </c>
      <c r="AC279" s="50">
        <f t="shared" si="75"/>
        <v>-3.9052976815477365</v>
      </c>
      <c r="AF279">
        <v>2.34</v>
      </c>
      <c r="AG279">
        <v>1.62</v>
      </c>
      <c r="AH279" s="75" t="s">
        <v>485</v>
      </c>
      <c r="AJ279" t="s">
        <v>446</v>
      </c>
    </row>
    <row r="280" spans="1:36" ht="15" x14ac:dyDescent="0.25">
      <c r="A280">
        <v>2.6</v>
      </c>
      <c r="B280">
        <v>2.87</v>
      </c>
      <c r="C280">
        <v>3.17</v>
      </c>
      <c r="D280" s="43">
        <f t="shared" si="79"/>
        <v>4.8504853613724919E-2</v>
      </c>
      <c r="E280" s="44">
        <f>IF(OR($A280="",$B280="",$C280=""),"",A280*'MPTO_working_3-way'!$I279)</f>
        <v>2.7261126193956851</v>
      </c>
      <c r="F280" s="45">
        <f>IF(OR($A280="",$B280="",$C280=""),"",B280*'MPTO_working_3-way'!$I279)</f>
        <v>3.0092089298713907</v>
      </c>
      <c r="G280" s="46">
        <f>IF(OR($A280="",$B280="",$C280=""),"",C280*'MPTO_working_3-way'!$I279)</f>
        <v>3.323760385955508</v>
      </c>
      <c r="H280" s="44">
        <f>IF(OR($A280="",$B280="",$C280=""),"",'MPTO_working_3-way'!E279)</f>
        <v>2.7140938272813715</v>
      </c>
      <c r="I280" s="45">
        <f>IF(OR($A280="",$B280="",$C280=""),"",'MPTO_working_3-way'!F279)</f>
        <v>3.0096570455293432</v>
      </c>
      <c r="J280" s="46">
        <f>IF(OR($A280="",$B280="",$C280=""),"",'MPTO_working_3-way'!G279)</f>
        <v>3.3412506638843165</v>
      </c>
      <c r="K280" s="44">
        <f>IF(OR($A280="",$B280="",$C280=""),"",'OddsRatio_working_3-way'!H279)</f>
        <v>2.7197356641717372</v>
      </c>
      <c r="L280" s="45">
        <f>IF(OR($A280="",$B280="",$C280=""),"",'OddsRatio_working_3-way'!I279)</f>
        <v>3.0099410575007179</v>
      </c>
      <c r="M280" s="46">
        <f>IF(OR($A280="",$B280="",$C280=""),"",'OddsRatio_working_3-way'!J279)</f>
        <v>3.3323914945329189</v>
      </c>
      <c r="N280" s="47">
        <f t="shared" si="76"/>
        <v>36.68227030993593</v>
      </c>
      <c r="O280" s="48">
        <f t="shared" si="77"/>
        <v>33.231325019454147</v>
      </c>
      <c r="P280" s="48">
        <f t="shared" si="78"/>
        <v>30.086404670609912</v>
      </c>
      <c r="Q280" t="s">
        <v>412</v>
      </c>
      <c r="R280" t="s">
        <v>93</v>
      </c>
      <c r="S280" t="s">
        <v>476</v>
      </c>
      <c r="T280" s="50">
        <v>100</v>
      </c>
      <c r="U280" s="50">
        <f t="shared" si="67"/>
        <v>61.538461538461533</v>
      </c>
      <c r="V280" s="50">
        <f t="shared" si="68"/>
        <v>65.156794425087099</v>
      </c>
      <c r="W280" s="50">
        <f t="shared" si="69"/>
        <v>68.454258675078862</v>
      </c>
      <c r="X280" s="50">
        <f t="shared" si="70"/>
        <v>66.388946899834025</v>
      </c>
      <c r="Y280" s="50">
        <f t="shared" si="71"/>
        <v>70.007279786459591</v>
      </c>
      <c r="Z280" s="50">
        <f t="shared" si="72"/>
        <v>73.304744036451353</v>
      </c>
      <c r="AA280" s="50">
        <f t="shared" si="73"/>
        <v>-4.8504853613724919</v>
      </c>
      <c r="AB280" s="50">
        <f t="shared" si="74"/>
        <v>-4.8504853613724919</v>
      </c>
      <c r="AC280" s="50">
        <f t="shared" si="75"/>
        <v>-4.8504853613724919</v>
      </c>
      <c r="AF280">
        <v>2.27</v>
      </c>
      <c r="AG280">
        <v>1.63</v>
      </c>
      <c r="AH280" s="75" t="s">
        <v>483</v>
      </c>
      <c r="AJ280" t="s">
        <v>447</v>
      </c>
    </row>
    <row r="281" spans="1:36" ht="15" x14ac:dyDescent="0.25">
      <c r="A281">
        <v>6.28</v>
      </c>
      <c r="B281">
        <v>4.05</v>
      </c>
      <c r="C281">
        <v>1.54</v>
      </c>
      <c r="D281" s="43">
        <f t="shared" si="79"/>
        <v>5.5499898387371793E-2</v>
      </c>
      <c r="E281" s="44">
        <f>IF(OR($A281="",$B281="",$C281=""),"",A281*'MPTO_working_3-way'!$I280)</f>
        <v>6.6285393618726953</v>
      </c>
      <c r="F281" s="45">
        <f>IF(OR($A281="",$B281="",$C281=""),"",B281*'MPTO_working_3-way'!$I280)</f>
        <v>4.2747745884688557</v>
      </c>
      <c r="G281" s="46">
        <f>IF(OR($A281="",$B281="",$C281=""),"",C281*'MPTO_working_3-way'!$I280)</f>
        <v>1.6254698435165527</v>
      </c>
      <c r="H281" s="44">
        <f>IF(OR($A281="",$B281="",$C281=""),"",'MPTO_working_3-way'!E280)</f>
        <v>7.1055175132852311</v>
      </c>
      <c r="I281" s="45">
        <f>IF(OR($A281="",$B281="",$C281=""),"",'MPTO_working_3-way'!F280)</f>
        <v>4.378022754301826</v>
      </c>
      <c r="J281" s="46">
        <f>IF(OR($A281="",$B281="",$C281=""),"",'MPTO_working_3-way'!G280)</f>
        <v>1.5851611587283427</v>
      </c>
      <c r="K281" s="44">
        <f>IF(OR($A281="",$B281="",$C281=""),"",'OddsRatio_working_3-way'!H280)</f>
        <v>6.8500104991346493</v>
      </c>
      <c r="L281" s="45">
        <f>IF(OR($A281="",$B281="",$C281=""),"",'OddsRatio_working_3-way'!I280)</f>
        <v>4.3792674284774007</v>
      </c>
      <c r="M281" s="46">
        <f>IF(OR($A281="",$B281="",$C281=""),"",'OddsRatio_working_3-way'!J280)</f>
        <v>1.598296528320589</v>
      </c>
      <c r="N281" s="47">
        <f t="shared" si="76"/>
        <v>15.086279878671188</v>
      </c>
      <c r="O281" s="48">
        <f t="shared" si="77"/>
        <v>23.393046330383967</v>
      </c>
      <c r="P281" s="48">
        <f t="shared" si="78"/>
        <v>61.520673790944848</v>
      </c>
      <c r="Q281" t="s">
        <v>345</v>
      </c>
      <c r="R281" t="s">
        <v>90</v>
      </c>
      <c r="S281" t="s">
        <v>476</v>
      </c>
      <c r="T281" s="50">
        <v>100</v>
      </c>
      <c r="U281" s="50">
        <f t="shared" si="67"/>
        <v>84.076433121019107</v>
      </c>
      <c r="V281" s="50">
        <f t="shared" si="68"/>
        <v>75.308641975308646</v>
      </c>
      <c r="W281" s="50">
        <f t="shared" si="69"/>
        <v>35.064935064935064</v>
      </c>
      <c r="X281" s="50">
        <f t="shared" si="70"/>
        <v>89.626422959756297</v>
      </c>
      <c r="Y281" s="50">
        <f t="shared" si="71"/>
        <v>80.858631814045822</v>
      </c>
      <c r="Z281" s="50">
        <f t="shared" si="72"/>
        <v>40.614924903672254</v>
      </c>
      <c r="AA281" s="50">
        <f t="shared" si="73"/>
        <v>-5.54998983873719</v>
      </c>
      <c r="AB281" s="50">
        <f t="shared" si="74"/>
        <v>-5.5499898387371758</v>
      </c>
      <c r="AC281" s="50">
        <f t="shared" si="75"/>
        <v>-5.54998983873719</v>
      </c>
      <c r="AF281">
        <v>2.0099999999999998</v>
      </c>
      <c r="AG281">
        <v>1.81</v>
      </c>
      <c r="AH281" s="75" t="s">
        <v>483</v>
      </c>
      <c r="AJ281" t="s">
        <v>447</v>
      </c>
    </row>
    <row r="282" spans="1:36" ht="15" x14ac:dyDescent="0.25">
      <c r="A282">
        <v>2.38</v>
      </c>
      <c r="B282">
        <v>3.23</v>
      </c>
      <c r="C282">
        <v>3.19</v>
      </c>
      <c r="D282" s="43">
        <f t="shared" si="79"/>
        <v>4.3245214271156573E-2</v>
      </c>
      <c r="E282" s="44">
        <f>IF(OR($A282="",$B282="",$C282=""),"",A282*'MPTO_working_3-way'!$I281)</f>
        <v>2.4829236099653524</v>
      </c>
      <c r="F282" s="45">
        <f>IF(OR($A282="",$B282="",$C282=""),"",B282*'MPTO_working_3-way'!$I281)</f>
        <v>3.3696820420958358</v>
      </c>
      <c r="G282" s="46">
        <f>IF(OR($A282="",$B282="",$C282=""),"",C282*'MPTO_working_3-way'!$I281)</f>
        <v>3.3279522335249894</v>
      </c>
      <c r="H282" s="44">
        <f>IF(OR($A282="",$B282="",$C282=""),"",'MPTO_working_3-way'!E281)</f>
        <v>2.464553583937291</v>
      </c>
      <c r="I282" s="45">
        <f>IF(OR($A282="",$B282="",$C282=""),"",'MPTO_working_3-way'!F281)</f>
        <v>3.3877352597192152</v>
      </c>
      <c r="J282" s="46">
        <f>IF(OR($A282="",$B282="",$C282=""),"",'MPTO_working_3-way'!G281)</f>
        <v>3.3437597066336591</v>
      </c>
      <c r="K282" s="44">
        <f>IF(OR($A282="",$B282="",$C282=""),"",'OddsRatio_working_3-way'!H281)</f>
        <v>2.4725934569081058</v>
      </c>
      <c r="L282" s="45">
        <f>IF(OR($A282="",$B282="",$C282=""),"",'OddsRatio_working_3-way'!I281)</f>
        <v>3.3796256586268654</v>
      </c>
      <c r="M282" s="46">
        <f>IF(OR($A282="",$B282="",$C282=""),"",'OddsRatio_working_3-way'!J281)</f>
        <v>3.3369417903106893</v>
      </c>
      <c r="N282" s="47">
        <f t="shared" si="76"/>
        <v>40.275101335636911</v>
      </c>
      <c r="O282" s="48">
        <f t="shared" si="77"/>
        <v>29.676390457837726</v>
      </c>
      <c r="P282" s="48">
        <f t="shared" si="78"/>
        <v>30.048508206525348</v>
      </c>
      <c r="Q282" t="s">
        <v>413</v>
      </c>
      <c r="R282" t="s">
        <v>103</v>
      </c>
      <c r="S282" t="s">
        <v>476</v>
      </c>
      <c r="T282" s="50">
        <v>100</v>
      </c>
      <c r="U282" s="50">
        <f t="shared" si="67"/>
        <v>57.983193277310924</v>
      </c>
      <c r="V282" s="50">
        <f t="shared" si="68"/>
        <v>69.040247678018574</v>
      </c>
      <c r="W282" s="50">
        <f t="shared" si="69"/>
        <v>68.652037617554868</v>
      </c>
      <c r="X282" s="50">
        <f t="shared" si="70"/>
        <v>62.307714704426573</v>
      </c>
      <c r="Y282" s="50">
        <f t="shared" si="71"/>
        <v>73.364769105134215</v>
      </c>
      <c r="Z282" s="50">
        <f t="shared" si="72"/>
        <v>72.976559044670509</v>
      </c>
      <c r="AA282" s="50">
        <f t="shared" si="73"/>
        <v>-4.3245214271156485</v>
      </c>
      <c r="AB282" s="50">
        <f t="shared" si="74"/>
        <v>-4.3245214271156414</v>
      </c>
      <c r="AC282" s="50">
        <f t="shared" si="75"/>
        <v>-4.3245214271156414</v>
      </c>
      <c r="AF282">
        <v>2.0299999999999998</v>
      </c>
      <c r="AG282">
        <v>1.82</v>
      </c>
      <c r="AH282" s="75" t="s">
        <v>481</v>
      </c>
      <c r="AJ282" t="s">
        <v>441</v>
      </c>
    </row>
    <row r="283" spans="1:36" ht="15" x14ac:dyDescent="0.25">
      <c r="A283">
        <v>3.76</v>
      </c>
      <c r="B283">
        <v>3.81</v>
      </c>
      <c r="C283">
        <v>2.02</v>
      </c>
      <c r="D283" s="43">
        <f t="shared" si="79"/>
        <v>2.3474143360055599E-2</v>
      </c>
      <c r="E283" s="44">
        <f>IF(OR($A283="",$B283="",$C283=""),"",A283*'MPTO_working_3-way'!$I282)</f>
        <v>3.8482627790338086</v>
      </c>
      <c r="F283" s="45">
        <f>IF(OR($A283="",$B283="",$C283=""),"",B283*'MPTO_working_3-way'!$I282)</f>
        <v>3.8994364862018118</v>
      </c>
      <c r="G283" s="46">
        <f>IF(OR($A283="",$B283="",$C283=""),"",C283*'MPTO_working_3-way'!$I282)</f>
        <v>2.0674177695873124</v>
      </c>
      <c r="H283" s="44">
        <f>IF(OR($A283="",$B283="",$C283=""),"",'MPTO_working_3-way'!E282)</f>
        <v>3.8739759614217517</v>
      </c>
      <c r="I283" s="45">
        <f>IF(OR($A283="",$B283="",$C283=""),"",'MPTO_working_3-way'!F282)</f>
        <v>3.9270745839468835</v>
      </c>
      <c r="J283" s="46">
        <f>IF(OR($A283="",$B283="",$C283=""),"",'MPTO_working_3-way'!G282)</f>
        <v>2.0524407203903627</v>
      </c>
      <c r="K283" s="44">
        <f>IF(OR($A283="",$B283="",$C283=""),"",'OddsRatio_working_3-way'!H282)</f>
        <v>3.8638883177822176</v>
      </c>
      <c r="L283" s="45">
        <f>IF(OR($A283="",$B283="",$C283=""),"",'OddsRatio_working_3-way'!I282)</f>
        <v>3.9157703525246492</v>
      </c>
      <c r="M283" s="46">
        <f>IF(OR($A283="",$B283="",$C283=""),"",'OddsRatio_working_3-way'!J282)</f>
        <v>2.0583935087456018</v>
      </c>
      <c r="N283" s="47">
        <f t="shared" si="76"/>
        <v>25.985751426545566</v>
      </c>
      <c r="O283" s="48">
        <f t="shared" si="77"/>
        <v>25.644731066617144</v>
      </c>
      <c r="P283" s="48">
        <f t="shared" si="78"/>
        <v>48.369517506837283</v>
      </c>
      <c r="Q283" t="s">
        <v>100</v>
      </c>
      <c r="R283" t="s">
        <v>51</v>
      </c>
      <c r="S283" t="s">
        <v>476</v>
      </c>
      <c r="T283" s="50">
        <v>100</v>
      </c>
      <c r="U283" s="50">
        <f t="shared" si="67"/>
        <v>73.40425531914893</v>
      </c>
      <c r="V283" s="50">
        <f t="shared" si="68"/>
        <v>73.753280839895012</v>
      </c>
      <c r="W283" s="50">
        <f t="shared" si="69"/>
        <v>50.495049504950494</v>
      </c>
      <c r="X283" s="50">
        <f t="shared" si="70"/>
        <v>75.751669655154501</v>
      </c>
      <c r="Y283" s="50">
        <f t="shared" si="71"/>
        <v>76.100695175900569</v>
      </c>
      <c r="Z283" s="50">
        <f t="shared" si="72"/>
        <v>52.842463840956057</v>
      </c>
      <c r="AA283" s="50">
        <f t="shared" si="73"/>
        <v>-2.3474143360055706</v>
      </c>
      <c r="AB283" s="50">
        <f t="shared" si="74"/>
        <v>-2.3474143360055564</v>
      </c>
      <c r="AC283" s="50">
        <f t="shared" si="75"/>
        <v>-2.3474143360055635</v>
      </c>
      <c r="AF283">
        <v>1.81</v>
      </c>
      <c r="AG283">
        <v>2.1</v>
      </c>
      <c r="AH283" s="75" t="s">
        <v>478</v>
      </c>
      <c r="AJ283" t="s">
        <v>441</v>
      </c>
    </row>
    <row r="284" spans="1:36" ht="15" x14ac:dyDescent="0.25">
      <c r="A284">
        <v>6.46</v>
      </c>
      <c r="B284">
        <v>4.2699999999999996</v>
      </c>
      <c r="C284">
        <v>1.57</v>
      </c>
      <c r="D284" s="43">
        <f t="shared" si="79"/>
        <v>2.5933474239868914E-2</v>
      </c>
      <c r="E284" s="44">
        <f>IF(OR($A284="",$B284="",$C284=""),"",A284*'MPTO_working_3-way'!$I283)</f>
        <v>6.6275302435895531</v>
      </c>
      <c r="F284" s="45">
        <f>IF(OR($A284="",$B284="",$C284=""),"",B284*'MPTO_working_3-way'!$I283)</f>
        <v>4.3807359350042399</v>
      </c>
      <c r="G284" s="46">
        <f>IF(OR($A284="",$B284="",$C284=""),"",C284*'MPTO_working_3-way'!$I283)</f>
        <v>1.6107155545565943</v>
      </c>
      <c r="H284" s="44">
        <f>IF(OR($A284="",$B284="",$C284=""),"",'MPTO_working_3-way'!E283)</f>
        <v>6.8420854119056962</v>
      </c>
      <c r="I284" s="45">
        <f>IF(OR($A284="",$B284="",$C284=""),"",'MPTO_working_3-way'!F283)</f>
        <v>4.4336549764338686</v>
      </c>
      <c r="J284" s="46">
        <f>IF(OR($A284="",$B284="",$C284=""),"",'MPTO_working_3-way'!G283)</f>
        <v>1.5916009720702178</v>
      </c>
      <c r="K284" s="44">
        <f>IF(OR($A284="",$B284="",$C284=""),"",'OddsRatio_working_3-way'!H283)</f>
        <v>6.7294046564767571</v>
      </c>
      <c r="L284" s="45">
        <f>IF(OR($A284="",$B284="",$C284=""),"",'OddsRatio_working_3-way'!I283)</f>
        <v>4.4313467448130028</v>
      </c>
      <c r="M284" s="46">
        <f>IF(OR($A284="",$B284="",$C284=""),"",'OddsRatio_working_3-way'!J283)</f>
        <v>1.5981246619398815</v>
      </c>
      <c r="N284" s="47">
        <f t="shared" si="76"/>
        <v>15.088576939611029</v>
      </c>
      <c r="O284" s="48">
        <f t="shared" si="77"/>
        <v>22.827214761097718</v>
      </c>
      <c r="P284" s="48">
        <f t="shared" si="78"/>
        <v>62.084208299291234</v>
      </c>
      <c r="Q284" t="s">
        <v>142</v>
      </c>
      <c r="R284" t="s">
        <v>53</v>
      </c>
      <c r="S284" t="s">
        <v>476</v>
      </c>
      <c r="T284" s="50">
        <v>100</v>
      </c>
      <c r="U284" s="50">
        <f t="shared" si="67"/>
        <v>84.520123839009301</v>
      </c>
      <c r="V284" s="50">
        <f t="shared" si="68"/>
        <v>76.580796252927385</v>
      </c>
      <c r="W284" s="50">
        <f t="shared" si="69"/>
        <v>36.30573248407643</v>
      </c>
      <c r="X284" s="50">
        <f t="shared" si="70"/>
        <v>87.113471262996171</v>
      </c>
      <c r="Y284" s="50">
        <f t="shared" si="71"/>
        <v>79.174143676914284</v>
      </c>
      <c r="Z284" s="50">
        <f t="shared" si="72"/>
        <v>38.899079908063314</v>
      </c>
      <c r="AA284" s="50">
        <f t="shared" si="73"/>
        <v>-2.5933474239868701</v>
      </c>
      <c r="AB284" s="50">
        <f t="shared" si="74"/>
        <v>-2.5933474239868985</v>
      </c>
      <c r="AC284" s="50">
        <f t="shared" si="75"/>
        <v>-2.5933474239868843</v>
      </c>
      <c r="AF284">
        <v>1.79</v>
      </c>
      <c r="AG284">
        <v>2.12</v>
      </c>
      <c r="AH284" s="76" t="s">
        <v>482</v>
      </c>
      <c r="AJ284" t="s">
        <v>441</v>
      </c>
    </row>
    <row r="285" spans="1:36" ht="15" x14ac:dyDescent="0.25">
      <c r="A285">
        <v>3.73</v>
      </c>
      <c r="B285">
        <v>3</v>
      </c>
      <c r="C285">
        <v>2.35</v>
      </c>
      <c r="D285" s="43">
        <f t="shared" si="79"/>
        <v>2.6961762972258718E-2</v>
      </c>
      <c r="E285" s="44">
        <f>IF(OR($A285="",$B285="",$C285=""),"",A285*'MPTO_working_3-way'!$I284)</f>
        <v>3.8305673758865249</v>
      </c>
      <c r="F285" s="45">
        <f>IF(OR($A285="",$B285="",$C285=""),"",B285*'MPTO_working_3-way'!$I284)</f>
        <v>3.0808852889167762</v>
      </c>
      <c r="G285" s="46">
        <f>IF(OR($A285="",$B285="",$C285=""),"",C285*'MPTO_working_3-way'!$I284)</f>
        <v>2.4133601429848079</v>
      </c>
      <c r="H285" s="44">
        <f>IF(OR($A285="",$B285="",$C285=""),"",'MPTO_working_3-way'!E284)</f>
        <v>3.8593757643950881</v>
      </c>
      <c r="I285" s="45">
        <f>IF(OR($A285="",$B285="",$C285=""),"",'MPTO_working_3-way'!F284)</f>
        <v>3.0831265266243286</v>
      </c>
      <c r="J285" s="46">
        <f>IF(OR($A285="",$B285="",$C285=""),"",'MPTO_working_3-way'!G284)</f>
        <v>2.4007029609567576</v>
      </c>
      <c r="K285" s="44">
        <f>IF(OR($A285="",$B285="",$C285=""),"",'OddsRatio_working_3-way'!H284)</f>
        <v>3.844060000265177</v>
      </c>
      <c r="L285" s="45">
        <f>IF(OR($A285="",$B285="",$C285=""),"",'OddsRatio_working_3-way'!I284)</f>
        <v>3.0835604397547089</v>
      </c>
      <c r="M285" s="46">
        <f>IF(OR($A285="",$B285="",$C285=""),"",'OddsRatio_working_3-way'!J284)</f>
        <v>2.4064032968344282</v>
      </c>
      <c r="N285" s="47">
        <f t="shared" si="76"/>
        <v>26.105793264335041</v>
      </c>
      <c r="O285" s="48">
        <f t="shared" si="77"/>
        <v>32.458202958656571</v>
      </c>
      <c r="P285" s="48">
        <f t="shared" si="78"/>
        <v>41.436003777008388</v>
      </c>
      <c r="Q285" t="s">
        <v>353</v>
      </c>
      <c r="R285" t="s">
        <v>415</v>
      </c>
      <c r="S285" t="s">
        <v>476</v>
      </c>
      <c r="T285" s="50">
        <v>100</v>
      </c>
      <c r="U285" s="50">
        <f t="shared" si="67"/>
        <v>73.190348525469176</v>
      </c>
      <c r="V285" s="50">
        <f t="shared" si="68"/>
        <v>66.666666666666657</v>
      </c>
      <c r="W285" s="50">
        <f t="shared" si="69"/>
        <v>57.446808510638299</v>
      </c>
      <c r="X285" s="50">
        <f t="shared" si="70"/>
        <v>75.886524822695037</v>
      </c>
      <c r="Y285" s="50">
        <f t="shared" si="71"/>
        <v>69.362842963892533</v>
      </c>
      <c r="Z285" s="50">
        <f t="shared" si="72"/>
        <v>60.142984807864167</v>
      </c>
      <c r="AA285" s="50">
        <f t="shared" si="73"/>
        <v>-2.6961762972258612</v>
      </c>
      <c r="AB285" s="50">
        <f t="shared" si="74"/>
        <v>-2.6961762972258754</v>
      </c>
      <c r="AC285" s="50">
        <f t="shared" si="75"/>
        <v>-2.6961762972258683</v>
      </c>
      <c r="AF285">
        <v>2.36</v>
      </c>
      <c r="AG285">
        <v>1.64</v>
      </c>
      <c r="AH285" s="75" t="s">
        <v>479</v>
      </c>
      <c r="AJ285" t="s">
        <v>434</v>
      </c>
    </row>
    <row r="286" spans="1:36" ht="15" x14ac:dyDescent="0.25">
      <c r="A286">
        <v>2.35</v>
      </c>
      <c r="B286">
        <v>3.13</v>
      </c>
      <c r="C286">
        <v>3.54</v>
      </c>
      <c r="D286" s="43">
        <f t="shared" si="79"/>
        <v>2.7506608491205453E-2</v>
      </c>
      <c r="E286" s="44">
        <f>IF(OR($A286="",$B286="",$C286=""),"",A286*'MPTO_working_3-way'!$I285)</f>
        <v>2.4146405299543328</v>
      </c>
      <c r="F286" s="45">
        <f>IF(OR($A286="",$B286="",$C286=""),"",B286*'MPTO_working_3-way'!$I285)</f>
        <v>3.2160956845774731</v>
      </c>
      <c r="G286" s="46">
        <f>IF(OR($A286="",$B286="",$C286=""),"",C286*'MPTO_working_3-way'!$I285)</f>
        <v>3.6373733940588675</v>
      </c>
      <c r="H286" s="44">
        <f>IF(OR($A286="",$B286="",$C286=""),"",'MPTO_working_3-way'!E285)</f>
        <v>2.4017501338227305</v>
      </c>
      <c r="I286" s="45">
        <f>IF(OR($A286="",$B286="",$C286=""),"",'MPTO_working_3-way'!F285)</f>
        <v>3.2224805565169756</v>
      </c>
      <c r="J286" s="46">
        <f>IF(OR($A286="",$B286="",$C286=""),"",'MPTO_working_3-way'!G285)</f>
        <v>3.6587551351809604</v>
      </c>
      <c r="K286" s="44">
        <f>IF(OR($A286="",$B286="",$C286=""),"",'OddsRatio_working_3-way'!H285)</f>
        <v>2.4074289675569944</v>
      </c>
      <c r="L286" s="45">
        <f>IF(OR($A286="",$B286="",$C286=""),"",'OddsRatio_working_3-way'!I285)</f>
        <v>3.2206101488121472</v>
      </c>
      <c r="M286" s="46">
        <f>IF(OR($A286="",$B286="",$C286=""),"",'OddsRatio_working_3-way'!J285)</f>
        <v>3.6480515389590864</v>
      </c>
      <c r="N286" s="47">
        <f t="shared" si="76"/>
        <v>41.414031927100666</v>
      </c>
      <c r="O286" s="48">
        <f t="shared" si="77"/>
        <v>31.093602245586759</v>
      </c>
      <c r="P286" s="48">
        <f t="shared" si="78"/>
        <v>27.492365827312586</v>
      </c>
      <c r="Q286" t="s">
        <v>419</v>
      </c>
      <c r="R286" t="s">
        <v>350</v>
      </c>
      <c r="S286" t="s">
        <v>476</v>
      </c>
      <c r="T286" s="50">
        <v>100</v>
      </c>
      <c r="U286" s="50">
        <f t="shared" si="67"/>
        <v>57.446808510638299</v>
      </c>
      <c r="V286" s="50">
        <f t="shared" si="68"/>
        <v>68.051118210862612</v>
      </c>
      <c r="W286" s="50">
        <f t="shared" si="69"/>
        <v>71.751412429378533</v>
      </c>
      <c r="X286" s="50">
        <f t="shared" si="70"/>
        <v>60.197469359758848</v>
      </c>
      <c r="Y286" s="50">
        <f t="shared" si="71"/>
        <v>70.801779059983176</v>
      </c>
      <c r="Z286" s="50">
        <f t="shared" si="72"/>
        <v>74.502073278499083</v>
      </c>
      <c r="AA286" s="50">
        <f t="shared" si="73"/>
        <v>-2.7506608491205498</v>
      </c>
      <c r="AB286" s="50">
        <f t="shared" si="74"/>
        <v>-2.750660849120564</v>
      </c>
      <c r="AC286" s="50">
        <f t="shared" si="75"/>
        <v>-2.7506608491205498</v>
      </c>
      <c r="AF286">
        <v>2.39</v>
      </c>
      <c r="AG286">
        <v>1.63</v>
      </c>
      <c r="AH286" s="75" t="s">
        <v>497</v>
      </c>
      <c r="AJ286" t="s">
        <v>434</v>
      </c>
    </row>
    <row r="287" spans="1:36" ht="15" x14ac:dyDescent="0.25">
      <c r="A287">
        <v>4.01</v>
      </c>
      <c r="B287">
        <v>3.54</v>
      </c>
      <c r="C287">
        <v>2.0099999999999998</v>
      </c>
      <c r="D287" s="43">
        <f t="shared" si="79"/>
        <v>2.9374872120651485E-2</v>
      </c>
      <c r="E287" s="44">
        <f>IF(OR($A287="",$B287="",$C287=""),"",A287*'MPTO_working_3-way'!$I286)</f>
        <v>4.1277932372038126</v>
      </c>
      <c r="F287" s="45">
        <f>IF(OR($A287="",$B287="",$C287=""),"",B287*'MPTO_working_3-way'!$I286)</f>
        <v>3.6439870473071063</v>
      </c>
      <c r="G287" s="46">
        <f>IF(OR($A287="",$B287="",$C287=""),"",C287*'MPTO_working_3-way'!$I286)</f>
        <v>2.0690434929625092</v>
      </c>
      <c r="H287" s="44">
        <f>IF(OR($A287="",$B287="",$C287=""),"",'MPTO_working_3-way'!E286)</f>
        <v>4.1738851477570726</v>
      </c>
      <c r="I287" s="45">
        <f>IF(OR($A287="",$B287="",$C287=""),"",'MPTO_working_3-way'!F286)</f>
        <v>3.6671106702491998</v>
      </c>
      <c r="J287" s="46">
        <f>IF(OR($A287="",$B287="",$C287=""),"",'MPTO_working_3-way'!G286)</f>
        <v>2.0503533410203985</v>
      </c>
      <c r="K287" s="44">
        <f>IF(OR($A287="",$B287="",$C287=""),"",'OddsRatio_working_3-way'!H286)</f>
        <v>4.1523822111450848</v>
      </c>
      <c r="L287" s="45">
        <f>IF(OR($A287="",$B287="",$C287=""),"",'OddsRatio_working_3-way'!I286)</f>
        <v>3.6601497728599721</v>
      </c>
      <c r="M287" s="46">
        <f>IF(OR($A287="",$B287="",$C287=""),"",'OddsRatio_working_3-way'!J286)</f>
        <v>2.0577760907829021</v>
      </c>
      <c r="N287" s="47">
        <f t="shared" si="76"/>
        <v>24.226019631676245</v>
      </c>
      <c r="O287" s="48">
        <f t="shared" si="77"/>
        <v>27.442468565825351</v>
      </c>
      <c r="P287" s="48">
        <f t="shared" si="78"/>
        <v>48.331511802498383</v>
      </c>
      <c r="Q287" t="s">
        <v>416</v>
      </c>
      <c r="R287" t="s">
        <v>50</v>
      </c>
      <c r="S287" t="s">
        <v>476</v>
      </c>
      <c r="T287" s="50">
        <v>100</v>
      </c>
      <c r="U287" s="50">
        <f t="shared" si="67"/>
        <v>75.062344139650875</v>
      </c>
      <c r="V287" s="50">
        <f t="shared" si="68"/>
        <v>71.751412429378533</v>
      </c>
      <c r="W287" s="50">
        <f t="shared" si="69"/>
        <v>50.248756218905463</v>
      </c>
      <c r="X287" s="50">
        <f t="shared" si="70"/>
        <v>77.999831351715997</v>
      </c>
      <c r="Y287" s="50">
        <f t="shared" si="71"/>
        <v>74.688899641443669</v>
      </c>
      <c r="Z287" s="50">
        <f t="shared" si="72"/>
        <v>53.186243430970606</v>
      </c>
      <c r="AA287" s="50">
        <f t="shared" si="73"/>
        <v>-2.9374872120651219</v>
      </c>
      <c r="AB287" s="50">
        <f t="shared" si="74"/>
        <v>-2.9374872120651361</v>
      </c>
      <c r="AC287" s="50">
        <f t="shared" si="75"/>
        <v>-2.9374872120651432</v>
      </c>
      <c r="AF287">
        <v>2.06</v>
      </c>
      <c r="AG287">
        <v>1.84</v>
      </c>
      <c r="AH287" s="75" t="s">
        <v>482</v>
      </c>
      <c r="AJ287" t="s">
        <v>434</v>
      </c>
    </row>
    <row r="288" spans="1:36" ht="15" x14ac:dyDescent="0.25">
      <c r="A288">
        <v>2.5</v>
      </c>
      <c r="B288">
        <v>3.02</v>
      </c>
      <c r="C288">
        <v>3.38</v>
      </c>
      <c r="D288" s="43">
        <f t="shared" si="79"/>
        <v>2.6983815980250014E-2</v>
      </c>
      <c r="E288" s="44">
        <f>IF(OR($A288="",$B288="",$C288=""),"",A288*'MPTO_working_3-way'!$I287)</f>
        <v>2.567459539950625</v>
      </c>
      <c r="F288" s="45">
        <f>IF(OR($A288="",$B288="",$C288=""),"",B288*'MPTO_working_3-way'!$I287)</f>
        <v>3.1014911242603551</v>
      </c>
      <c r="G288" s="46">
        <f>IF(OR($A288="",$B288="",$C288=""),"",C288*'MPTO_working_3-way'!$I287)</f>
        <v>3.4712052980132451</v>
      </c>
      <c r="H288" s="44">
        <f>IF(OR($A288="",$B288="",$C288=""),"",'MPTO_working_3-way'!E287)</f>
        <v>2.557509470772561</v>
      </c>
      <c r="I288" s="45">
        <f>IF(OR($A288="",$B288="",$C288=""),"",'MPTO_working_3-way'!F287)</f>
        <v>3.1043249774951951</v>
      </c>
      <c r="J288" s="46">
        <f>IF(OR($A288="",$B288="",$C288=""),"",'MPTO_working_3-way'!G287)</f>
        <v>3.4859799466336394</v>
      </c>
      <c r="K288" s="44">
        <f>IF(OR($A288="",$B288="",$C288=""),"",'OddsRatio_working_3-way'!H287)</f>
        <v>2.5620668826902104</v>
      </c>
      <c r="L288" s="45">
        <f>IF(OR($A288="",$B288="",$C288=""),"",'OddsRatio_working_3-way'!I287)</f>
        <v>3.1035834020228168</v>
      </c>
      <c r="M288" s="46">
        <f>IF(OR($A288="",$B288="",$C288=""),"",'OddsRatio_working_3-way'!J287)</f>
        <v>3.4784794538684669</v>
      </c>
      <c r="N288" s="47">
        <f t="shared" si="76"/>
        <v>38.949007158228909</v>
      </c>
      <c r="O288" s="48">
        <f t="shared" si="77"/>
        <v>32.242555594560358</v>
      </c>
      <c r="P288" s="48">
        <f t="shared" si="78"/>
        <v>28.808437247210733</v>
      </c>
      <c r="Q288" t="s">
        <v>354</v>
      </c>
      <c r="R288" t="s">
        <v>249</v>
      </c>
      <c r="S288" t="s">
        <v>476</v>
      </c>
      <c r="T288" s="50">
        <v>100</v>
      </c>
      <c r="U288" s="50">
        <f t="shared" si="67"/>
        <v>60</v>
      </c>
      <c r="V288" s="50">
        <f t="shared" si="68"/>
        <v>66.88741721854305</v>
      </c>
      <c r="W288" s="50">
        <f t="shared" si="69"/>
        <v>70.414201183431956</v>
      </c>
      <c r="X288" s="50">
        <f t="shared" si="70"/>
        <v>62.698381598025009</v>
      </c>
      <c r="Y288" s="50">
        <f t="shared" si="71"/>
        <v>69.585798816568058</v>
      </c>
      <c r="Z288" s="50">
        <f t="shared" si="72"/>
        <v>73.112582781456965</v>
      </c>
      <c r="AA288" s="50">
        <f t="shared" si="73"/>
        <v>-2.6983815980250085</v>
      </c>
      <c r="AB288" s="50">
        <f t="shared" si="74"/>
        <v>-2.6983815980250085</v>
      </c>
      <c r="AC288" s="50">
        <f t="shared" si="75"/>
        <v>-2.6983815980250085</v>
      </c>
      <c r="AF288">
        <v>2.19</v>
      </c>
      <c r="AG288">
        <v>1.73</v>
      </c>
      <c r="AH288" s="75" t="s">
        <v>481</v>
      </c>
      <c r="AJ288" t="s">
        <v>434</v>
      </c>
    </row>
    <row r="289" spans="1:36" ht="15" x14ac:dyDescent="0.25">
      <c r="A289">
        <v>2.08</v>
      </c>
      <c r="B289">
        <v>3.04</v>
      </c>
      <c r="C289">
        <v>4.57</v>
      </c>
      <c r="D289" s="43">
        <f t="shared" si="79"/>
        <v>2.8534979934265792E-2</v>
      </c>
      <c r="E289" s="44">
        <f>IF(OR($A289="",$B289="",$C289=""),"",A289*'MPTO_working_3-way'!$I288)</f>
        <v>2.1393527582632728</v>
      </c>
      <c r="F289" s="45">
        <f>IF(OR($A289="",$B289="",$C289=""),"",B289*'MPTO_working_3-way'!$I288)</f>
        <v>3.1267463390001682</v>
      </c>
      <c r="G289" s="46">
        <f>IF(OR($A289="",$B289="",$C289=""),"",C289*'MPTO_working_3-way'!$I288)</f>
        <v>4.7004048582995948</v>
      </c>
      <c r="H289" s="44">
        <f>IF(OR($A289="",$B289="",$C289=""),"",'MPTO_working_3-way'!E288)</f>
        <v>2.1219818247613733</v>
      </c>
      <c r="I289" s="45">
        <f>IF(OR($A289="",$B289="",$C289=""),"",'MPTO_working_3-way'!F288)</f>
        <v>3.1305203944616369</v>
      </c>
      <c r="J289" s="46">
        <f>IF(OR($A289="",$B289="",$C289=""),"",'MPTO_working_3-way'!G288)</f>
        <v>4.7776774503026278</v>
      </c>
      <c r="K289" s="44">
        <f>IF(OR($A289="",$B289="",$C289=""),"",'OddsRatio_working_3-way'!H288)</f>
        <v>2.1294649384762412</v>
      </c>
      <c r="L289" s="45">
        <f>IF(OR($A289="",$B289="",$C289=""),"",'OddsRatio_working_3-way'!I288)</f>
        <v>3.1334337726773431</v>
      </c>
      <c r="M289" s="46">
        <f>IF(OR($A289="",$B289="",$C289=""),"",'OddsRatio_working_3-way'!J288)</f>
        <v>4.7335091021853515</v>
      </c>
      <c r="N289" s="47">
        <f t="shared" si="76"/>
        <v>46.74310938845823</v>
      </c>
      <c r="O289" s="48">
        <f t="shared" si="77"/>
        <v>31.982127476313526</v>
      </c>
      <c r="P289" s="48">
        <f t="shared" si="78"/>
        <v>21.274763135228252</v>
      </c>
      <c r="Q289" t="s">
        <v>351</v>
      </c>
      <c r="R289" t="s">
        <v>348</v>
      </c>
      <c r="S289" t="s">
        <v>476</v>
      </c>
      <c r="T289" s="50">
        <v>100</v>
      </c>
      <c r="U289" s="50">
        <f t="shared" si="67"/>
        <v>51.92307692307692</v>
      </c>
      <c r="V289" s="50">
        <f t="shared" si="68"/>
        <v>67.10526315789474</v>
      </c>
      <c r="W289" s="50">
        <f t="shared" si="69"/>
        <v>78.118161925601754</v>
      </c>
      <c r="X289" s="50">
        <f t="shared" si="70"/>
        <v>54.77657491650352</v>
      </c>
      <c r="Y289" s="50">
        <f t="shared" si="71"/>
        <v>69.958761151321326</v>
      </c>
      <c r="Z289" s="50">
        <f t="shared" si="72"/>
        <v>80.97165991902834</v>
      </c>
      <c r="AA289" s="50">
        <f t="shared" si="73"/>
        <v>-2.8534979934266005</v>
      </c>
      <c r="AB289" s="50">
        <f t="shared" si="74"/>
        <v>-2.8534979934265863</v>
      </c>
      <c r="AC289" s="50">
        <f t="shared" si="75"/>
        <v>-2.8534979934265863</v>
      </c>
      <c r="AF289">
        <v>2.2999999999999998</v>
      </c>
      <c r="AG289">
        <v>1.67</v>
      </c>
      <c r="AH289" s="75" t="s">
        <v>482</v>
      </c>
      <c r="AJ289" t="s">
        <v>434</v>
      </c>
    </row>
    <row r="290" spans="1:36" ht="15" x14ac:dyDescent="0.25">
      <c r="A290">
        <v>2.19</v>
      </c>
      <c r="B290">
        <v>3.1</v>
      </c>
      <c r="C290">
        <v>4.01</v>
      </c>
      <c r="D290" s="43">
        <f t="shared" si="79"/>
        <v>2.8578208330991561E-2</v>
      </c>
      <c r="E290" s="44">
        <f>IF(OR($A290="",$B290="",$C290=""),"",A290*'MPTO_working_3-way'!$I289)</f>
        <v>2.2525862762448714</v>
      </c>
      <c r="F290" s="45">
        <f>IF(OR($A290="",$B290="",$C290=""),"",B290*'MPTO_working_3-way'!$I289)</f>
        <v>3.1885924458260742</v>
      </c>
      <c r="G290" s="46">
        <f>IF(OR($A290="",$B290="",$C290=""),"",C290*'MPTO_working_3-way'!$I289)</f>
        <v>4.124598615407276</v>
      </c>
      <c r="H290" s="44">
        <f>IF(OR($A290="",$B290="",$C290=""),"",'MPTO_working_3-way'!E289)</f>
        <v>2.2366614368510027</v>
      </c>
      <c r="I290" s="45">
        <f>IF(OR($A290="",$B290="",$C290=""),"",'MPTO_working_3-way'!F289)</f>
        <v>3.1943312047353518</v>
      </c>
      <c r="J290" s="46">
        <f>IF(OR($A290="",$B290="",$C290=""),"",'MPTO_working_3-way'!G289)</f>
        <v>4.1692639589892071</v>
      </c>
      <c r="K290" s="44">
        <f>IF(OR($A290="",$B290="",$C290=""),"",'OddsRatio_working_3-way'!H289)</f>
        <v>2.2435279298203001</v>
      </c>
      <c r="L290" s="45">
        <f>IF(OR($A290="",$B290="",$C290=""),"",'OddsRatio_working_3-way'!I289)</f>
        <v>3.1944610526240598</v>
      </c>
      <c r="M290" s="46">
        <f>IF(OR($A290="",$B290="",$C290=""),"",'OddsRatio_working_3-way'!J289)</f>
        <v>4.1453941754278185</v>
      </c>
      <c r="N290" s="47">
        <f t="shared" si="76"/>
        <v>44.393416161046225</v>
      </c>
      <c r="O290" s="48">
        <f t="shared" si="77"/>
        <v>31.361800449255227</v>
      </c>
      <c r="P290" s="48">
        <f t="shared" si="78"/>
        <v>24.244783389698561</v>
      </c>
      <c r="Q290" t="s">
        <v>140</v>
      </c>
      <c r="R290" t="s">
        <v>234</v>
      </c>
      <c r="S290" t="s">
        <v>476</v>
      </c>
      <c r="T290" s="50">
        <v>100</v>
      </c>
      <c r="U290" s="50">
        <f t="shared" si="67"/>
        <v>54.337899543379002</v>
      </c>
      <c r="V290" s="50">
        <f t="shared" si="68"/>
        <v>67.741935483870961</v>
      </c>
      <c r="W290" s="50">
        <f t="shared" si="69"/>
        <v>75.062344139650875</v>
      </c>
      <c r="X290" s="50">
        <f t="shared" si="70"/>
        <v>57.195720376478157</v>
      </c>
      <c r="Y290" s="50">
        <f t="shared" si="71"/>
        <v>70.599756316970129</v>
      </c>
      <c r="Z290" s="50">
        <f t="shared" si="72"/>
        <v>77.920164972750044</v>
      </c>
      <c r="AA290" s="50">
        <f t="shared" si="73"/>
        <v>-2.8578208330991544</v>
      </c>
      <c r="AB290" s="50">
        <f t="shared" si="74"/>
        <v>-2.8578208330991686</v>
      </c>
      <c r="AC290" s="50">
        <f t="shared" si="75"/>
        <v>-2.8578208330991686</v>
      </c>
      <c r="AF290">
        <v>2.31</v>
      </c>
      <c r="AG290">
        <v>1.66</v>
      </c>
      <c r="AH290" s="75" t="s">
        <v>496</v>
      </c>
      <c r="AJ290" t="s">
        <v>434</v>
      </c>
    </row>
    <row r="291" spans="1:36" ht="15" x14ac:dyDescent="0.25">
      <c r="A291">
        <v>1.85</v>
      </c>
      <c r="B291">
        <v>3.19</v>
      </c>
      <c r="C291">
        <v>5.68</v>
      </c>
      <c r="D291" s="43">
        <f t="shared" si="79"/>
        <v>3.0076502393160842E-2</v>
      </c>
      <c r="E291" s="44">
        <f>IF(OR($A291="",$B291="",$C291=""),"",A291*'MPTO_working_3-way'!$I290)</f>
        <v>1.9056415294273477</v>
      </c>
      <c r="F291" s="45">
        <f>IF(OR($A291="",$B291="",$C291=""),"",B291*'MPTO_working_3-way'!$I290)</f>
        <v>3.285944042634183</v>
      </c>
      <c r="G291" s="46">
        <f>IF(OR($A291="",$B291="",$C291=""),"",C291*'MPTO_working_3-way'!$I290)</f>
        <v>5.8508345335931535</v>
      </c>
      <c r="H291" s="44">
        <f>IF(OR($A291="",$B291="",$C291=""),"",'MPTO_working_3-way'!E290)</f>
        <v>1.8849606987292458</v>
      </c>
      <c r="I291" s="45">
        <f>IF(OR($A291="",$B291="",$C291=""),"",'MPTO_working_3-way'!F290)</f>
        <v>3.2953910463490739</v>
      </c>
      <c r="J291" s="46">
        <f>IF(OR($A291="",$B291="",$C291=""),"",'MPTO_working_3-way'!G290)</f>
        <v>6.0229775183992622</v>
      </c>
      <c r="K291" s="44">
        <f>IF(OR($A291="",$B291="",$C291=""),"",'OddsRatio_working_3-way'!H290)</f>
        <v>1.8933442758887726</v>
      </c>
      <c r="L291" s="45">
        <f>IF(OR($A291="",$B291="",$C291=""),"",'OddsRatio_working_3-way'!I290)</f>
        <v>3.3016752519957784</v>
      </c>
      <c r="M291" s="46">
        <f>IF(OR($A291="",$B291="",$C291=""),"",'OddsRatio_working_3-way'!J290)</f>
        <v>5.9186484837170044</v>
      </c>
      <c r="N291" s="47">
        <f t="shared" si="76"/>
        <v>52.475766536243761</v>
      </c>
      <c r="O291" s="48">
        <f t="shared" si="77"/>
        <v>30.432654574310654</v>
      </c>
      <c r="P291" s="48">
        <f t="shared" si="78"/>
        <v>17.091578889445593</v>
      </c>
      <c r="Q291" t="s">
        <v>417</v>
      </c>
      <c r="R291" t="s">
        <v>418</v>
      </c>
      <c r="S291" t="s">
        <v>476</v>
      </c>
      <c r="T291" s="50">
        <v>100</v>
      </c>
      <c r="U291" s="50">
        <f t="shared" si="67"/>
        <v>45.945945945945937</v>
      </c>
      <c r="V291" s="50">
        <f t="shared" si="68"/>
        <v>68.652037617554868</v>
      </c>
      <c r="W291" s="50">
        <f t="shared" si="69"/>
        <v>82.394366197183103</v>
      </c>
      <c r="X291" s="50">
        <f t="shared" si="70"/>
        <v>48.95359618526205</v>
      </c>
      <c r="Y291" s="50">
        <f t="shared" si="71"/>
        <v>71.659687856870946</v>
      </c>
      <c r="Z291" s="50">
        <f t="shared" si="72"/>
        <v>85.402016436499181</v>
      </c>
      <c r="AA291" s="50">
        <f t="shared" si="73"/>
        <v>-3.0076502393161135</v>
      </c>
      <c r="AB291" s="50">
        <f t="shared" si="74"/>
        <v>-3.007650239316078</v>
      </c>
      <c r="AC291" s="50">
        <f t="shared" si="75"/>
        <v>-3.007650239316078</v>
      </c>
      <c r="AF291">
        <v>2.27</v>
      </c>
      <c r="AG291">
        <v>1.68</v>
      </c>
      <c r="AH291" s="75" t="s">
        <v>485</v>
      </c>
      <c r="AJ291" t="s">
        <v>434</v>
      </c>
    </row>
    <row r="292" spans="1:36" ht="15" x14ac:dyDescent="0.25">
      <c r="A292">
        <v>2.92</v>
      </c>
      <c r="B292">
        <v>2.91</v>
      </c>
      <c r="C292">
        <v>2.93</v>
      </c>
      <c r="D292" s="43">
        <f t="shared" si="79"/>
        <v>2.7405293436151279E-2</v>
      </c>
      <c r="E292" s="44">
        <f>IF(OR($A292="",$B292="",$C292=""),"",A292*'MPTO_working_3-way'!$I291)</f>
        <v>3.0000234568335618</v>
      </c>
      <c r="F292" s="45">
        <f>IF(OR($A292="",$B292="",$C292=""),"",B292*'MPTO_working_3-way'!$I291)</f>
        <v>2.9897494038992005</v>
      </c>
      <c r="G292" s="46">
        <f>IF(OR($A292="",$B292="",$C292=""),"",C292*'MPTO_working_3-way'!$I291)</f>
        <v>3.0102975097679234</v>
      </c>
      <c r="H292" s="44">
        <f>IF(OR($A292="",$B292="",$C292=""),"",'MPTO_working_3-way'!E291)</f>
        <v>3.0000240996801328</v>
      </c>
      <c r="I292" s="45">
        <f>IF(OR($A292="",$B292="",$C292=""),"",'MPTO_working_3-way'!F291)</f>
        <v>2.9894694693861346</v>
      </c>
      <c r="J292" s="46">
        <f>IF(OR($A292="",$B292="",$C292=""),"",'MPTO_working_3-way'!G291)</f>
        <v>3.0105807113591614</v>
      </c>
      <c r="K292" s="44">
        <f>IF(OR($A292="",$B292="",$C292=""),"",'OddsRatio_working_3-way'!H291)</f>
        <v>3.0000241131388492</v>
      </c>
      <c r="L292" s="45">
        <f>IF(OR($A292="",$B292="",$C292=""),"",'OddsRatio_working_3-way'!I291)</f>
        <v>2.9896073208829166</v>
      </c>
      <c r="M292" s="46">
        <f>IF(OR($A292="",$B292="",$C292=""),"",'OddsRatio_working_3-way'!J291)</f>
        <v>3.0104409053947805</v>
      </c>
      <c r="N292" s="47">
        <f t="shared" si="76"/>
        <v>33.333072703887161</v>
      </c>
      <c r="O292" s="48">
        <f t="shared" si="77"/>
        <v>33.447619345481272</v>
      </c>
      <c r="P292" s="48">
        <f t="shared" si="78"/>
        <v>33.219307950631574</v>
      </c>
      <c r="Q292" t="s">
        <v>352</v>
      </c>
      <c r="R292" t="s">
        <v>105</v>
      </c>
      <c r="S292" t="s">
        <v>476</v>
      </c>
      <c r="T292" s="50">
        <v>100</v>
      </c>
      <c r="U292" s="50">
        <f t="shared" si="67"/>
        <v>65.753424657534239</v>
      </c>
      <c r="V292" s="50">
        <f t="shared" si="68"/>
        <v>65.635738831615114</v>
      </c>
      <c r="W292" s="50">
        <f t="shared" si="69"/>
        <v>65.870307167235495</v>
      </c>
      <c r="X292" s="50">
        <f t="shared" si="70"/>
        <v>68.493954001149376</v>
      </c>
      <c r="Y292" s="50">
        <f t="shared" si="71"/>
        <v>68.376268175230265</v>
      </c>
      <c r="Z292" s="50">
        <f t="shared" si="72"/>
        <v>68.610836510850632</v>
      </c>
      <c r="AA292" s="50">
        <f t="shared" si="73"/>
        <v>-2.7405293436151368</v>
      </c>
      <c r="AB292" s="50">
        <f t="shared" si="74"/>
        <v>-2.740529343615151</v>
      </c>
      <c r="AC292" s="50">
        <f t="shared" si="75"/>
        <v>-2.7405293436151368</v>
      </c>
      <c r="AF292">
        <v>1.99</v>
      </c>
      <c r="AG292">
        <v>1.9</v>
      </c>
      <c r="AH292" s="75" t="s">
        <v>482</v>
      </c>
      <c r="AJ292" t="s">
        <v>434</v>
      </c>
    </row>
    <row r="293" spans="1:36" s="50" customFormat="1" ht="15" x14ac:dyDescent="0.25">
      <c r="A293">
        <v>1.27</v>
      </c>
      <c r="B293">
        <v>6.08</v>
      </c>
      <c r="C293">
        <v>11.34</v>
      </c>
      <c r="D293" s="43">
        <f t="shared" si="79"/>
        <v>4.0058680530430824E-2</v>
      </c>
      <c r="E293" s="44">
        <f>IF(OR($A293="",$B293="",$C293=""),"",A293*'MPTO_working_3-way'!$I292)</f>
        <v>1.3208745242736473</v>
      </c>
      <c r="F293" s="45">
        <f>IF(OR($A293="",$B293="",$C293=""),"",B293*'MPTO_working_3-way'!$I292)</f>
        <v>6.3235567776250194</v>
      </c>
      <c r="G293" s="46">
        <f>IF(OR($A293="",$B293="",$C293=""),"",C293*'MPTO_working_3-way'!$I292)</f>
        <v>11.794265437215085</v>
      </c>
      <c r="H293" s="44">
        <f>IF(OR($A293="",$B293="",$C293=""),"",'MPTO_working_3-way'!E292)</f>
        <v>1.2919084085635992</v>
      </c>
      <c r="I293" s="45">
        <f>IF(OR($A293="",$B293="",$C293=""),"",'MPTO_working_3-way'!F292)</f>
        <v>6.6172231852772301</v>
      </c>
      <c r="J293" s="46">
        <f>IF(OR($A293="",$B293="",$C293=""),"",'MPTO_working_3-way'!G292)</f>
        <v>13.363529920725005</v>
      </c>
      <c r="K293" s="44">
        <f>IF(OR($A293="",$B293="",$C293=""),"",'OddsRatio_working_3-way'!H292)</f>
        <v>1.2998446074305816</v>
      </c>
      <c r="L293" s="45">
        <f>IF(OR($A293="",$B293="",$C293=""),"",'OddsRatio_working_3-way'!I292)</f>
        <v>6.6415207620272314</v>
      </c>
      <c r="M293" s="46">
        <f>IF(OR($A293="",$B293="",$C293=""),"",'OddsRatio_working_3-way'!J292)</f>
        <v>12.482937929008186</v>
      </c>
      <c r="N293" s="47">
        <f t="shared" si="76"/>
        <v>75.707418200824407</v>
      </c>
      <c r="O293" s="48">
        <f t="shared" si="77"/>
        <v>15.813885051816943</v>
      </c>
      <c r="P293" s="48">
        <f t="shared" si="78"/>
        <v>8.4786967473586419</v>
      </c>
      <c r="Q293" t="s">
        <v>358</v>
      </c>
      <c r="R293" t="s">
        <v>425</v>
      </c>
      <c r="S293" t="s">
        <v>476</v>
      </c>
      <c r="T293" s="50">
        <v>100</v>
      </c>
      <c r="U293" s="50">
        <f t="shared" si="67"/>
        <v>21.259842519685037</v>
      </c>
      <c r="V293" s="50">
        <f t="shared" si="68"/>
        <v>83.55263157894737</v>
      </c>
      <c r="W293" s="50">
        <f t="shared" si="69"/>
        <v>91.181657848324505</v>
      </c>
      <c r="X293" s="50">
        <f t="shared" si="70"/>
        <v>25.265710572728118</v>
      </c>
      <c r="Y293" s="50">
        <f t="shared" si="71"/>
        <v>87.558499631990443</v>
      </c>
      <c r="Z293" s="50">
        <f t="shared" si="72"/>
        <v>95.187525901367593</v>
      </c>
      <c r="AA293" s="50">
        <f t="shared" si="73"/>
        <v>-4.0058680530430806</v>
      </c>
      <c r="AB293" s="50">
        <f t="shared" si="74"/>
        <v>-4.0058680530430735</v>
      </c>
      <c r="AC293" s="50">
        <f t="shared" si="75"/>
        <v>-4.0058680530430877</v>
      </c>
      <c r="AD293" s="51"/>
      <c r="AF293">
        <v>1.47</v>
      </c>
      <c r="AG293">
        <v>2.74</v>
      </c>
      <c r="AH293" s="75" t="s">
        <v>484</v>
      </c>
      <c r="AI293" s="51"/>
      <c r="AJ293" t="s">
        <v>448</v>
      </c>
    </row>
    <row r="294" spans="1:36" ht="15" x14ac:dyDescent="0.25">
      <c r="A294">
        <v>3.59</v>
      </c>
      <c r="B294">
        <v>3.72</v>
      </c>
      <c r="C294">
        <v>2.08</v>
      </c>
      <c r="D294" s="43">
        <f t="shared" si="79"/>
        <v>2.8137967103732286E-2</v>
      </c>
      <c r="E294" s="44">
        <f>IF(OR($A294="",$B294="",$C294=""),"",A294*'MPTO_working_3-way'!$I293)</f>
        <v>3.6910153019023988</v>
      </c>
      <c r="F294" s="45">
        <f>IF(OR($A294="",$B294="",$C294=""),"",B294*'MPTO_working_3-way'!$I293)</f>
        <v>3.8246732376258845</v>
      </c>
      <c r="G294" s="46">
        <f>IF(OR($A294="",$B294="",$C294=""),"",C294*'MPTO_working_3-way'!$I293)</f>
        <v>2.1385269715757631</v>
      </c>
      <c r="H294" s="44">
        <f>IF(OR($A294="",$B294="",$C294=""),"",'MPTO_working_3-way'!E293)</f>
        <v>3.7150937730259805</v>
      </c>
      <c r="I294" s="45">
        <f>IF(OR($A294="",$B294="",$C294=""),"",'MPTO_working_3-way'!F293)</f>
        <v>3.8544872188619572</v>
      </c>
      <c r="J294" s="46">
        <f>IF(OR($A294="",$B294="",$C294=""),"",'MPTO_working_3-way'!G293)</f>
        <v>2.1213861013516762</v>
      </c>
      <c r="K294" s="44">
        <f>IF(OR($A294="",$B294="",$C294=""),"",'OddsRatio_working_3-way'!H293)</f>
        <v>3.7058678702287122</v>
      </c>
      <c r="L294" s="45">
        <f>IF(OR($A294="",$B294="",$C294=""),"",'OddsRatio_working_3-way'!I293)</f>
        <v>3.8416836320548637</v>
      </c>
      <c r="M294" s="46">
        <f>IF(OR($A294="",$B294="",$C294=""),"",'OddsRatio_working_3-way'!J293)</f>
        <v>2.1283155597864907</v>
      </c>
      <c r="N294" s="47">
        <f t="shared" si="76"/>
        <v>27.092816426000365</v>
      </c>
      <c r="O294" s="48">
        <f t="shared" si="77"/>
        <v>26.146024454123999</v>
      </c>
      <c r="P294" s="48">
        <f t="shared" si="78"/>
        <v>46.761159119875629</v>
      </c>
      <c r="Q294" t="s">
        <v>428</v>
      </c>
      <c r="R294" t="s">
        <v>363</v>
      </c>
      <c r="S294" t="s">
        <v>476</v>
      </c>
      <c r="T294" s="50">
        <v>100</v>
      </c>
      <c r="U294" s="50">
        <f t="shared" si="67"/>
        <v>72.14484679665739</v>
      </c>
      <c r="V294" s="50">
        <f t="shared" si="68"/>
        <v>73.118279569892465</v>
      </c>
      <c r="W294" s="50">
        <f t="shared" si="69"/>
        <v>51.92307692307692</v>
      </c>
      <c r="X294" s="50">
        <f t="shared" si="70"/>
        <v>74.958643507030601</v>
      </c>
      <c r="Y294" s="50">
        <f t="shared" si="71"/>
        <v>75.93207628026569</v>
      </c>
      <c r="Z294" s="50">
        <f t="shared" si="72"/>
        <v>54.736873633450145</v>
      </c>
      <c r="AA294" s="50">
        <f t="shared" si="73"/>
        <v>-2.8137967103732109</v>
      </c>
      <c r="AB294" s="50">
        <f t="shared" si="74"/>
        <v>-2.8137967103732251</v>
      </c>
      <c r="AC294" s="50">
        <f t="shared" si="75"/>
        <v>-2.8137967103732251</v>
      </c>
      <c r="AF294">
        <v>2.0299999999999998</v>
      </c>
      <c r="AG294">
        <v>1.87</v>
      </c>
      <c r="AH294" s="75" t="s">
        <v>485</v>
      </c>
      <c r="AJ294" t="s">
        <v>448</v>
      </c>
    </row>
    <row r="295" spans="1:36" ht="15" x14ac:dyDescent="0.25">
      <c r="A295">
        <v>1.42</v>
      </c>
      <c r="B295">
        <v>5.0599999999999996</v>
      </c>
      <c r="C295">
        <v>7.61</v>
      </c>
      <c r="D295" s="43">
        <f t="shared" si="79"/>
        <v>3.325985528875508E-2</v>
      </c>
      <c r="E295" s="44">
        <f>IF(OR($A295="",$B295="",$C295=""),"",A295*'MPTO_working_3-way'!$I294)</f>
        <v>1.4672289945100321</v>
      </c>
      <c r="F295" s="45">
        <f>IF(OR($A295="",$B295="",$C295=""),"",B295*'MPTO_working_3-way'!$I294)</f>
        <v>5.2282948677611003</v>
      </c>
      <c r="G295" s="46">
        <f>IF(OR($A295="",$B295="",$C295=""),"",C295*'MPTO_working_3-way'!$I294)</f>
        <v>7.8631074987474268</v>
      </c>
      <c r="H295" s="44">
        <f>IF(OR($A295="",$B295="",$C295=""),"",'MPTO_working_3-way'!E294)</f>
        <v>1.4427126221706843</v>
      </c>
      <c r="I295" s="45">
        <f>IF(OR($A295="",$B295="",$C295=""),"",'MPTO_working_3-way'!F294)</f>
        <v>5.3607276503390278</v>
      </c>
      <c r="J295" s="46">
        <f>IF(OR($A295="",$B295="",$C295=""),"",'MPTO_working_3-way'!G294)</f>
        <v>8.3112098451576077</v>
      </c>
      <c r="K295" s="44">
        <f>IF(OR($A295="",$B295="",$C295=""),"",'OddsRatio_working_3-way'!H294)</f>
        <v>1.4502852513961138</v>
      </c>
      <c r="L295" s="45">
        <f>IF(OR($A295="",$B295="",$C295=""),"",'OddsRatio_working_3-way'!I294)</f>
        <v>5.3527574301624306</v>
      </c>
      <c r="M295" s="46">
        <f>IF(OR($A295="",$B295="",$C295=""),"",'OddsRatio_working_3-way'!J294)</f>
        <v>8.0866321707816926</v>
      </c>
      <c r="N295" s="47">
        <f t="shared" si="76"/>
        <v>68.155686926970859</v>
      </c>
      <c r="O295" s="48">
        <f t="shared" si="77"/>
        <v>19.126694750256647</v>
      </c>
      <c r="P295" s="48">
        <f t="shared" si="78"/>
        <v>12.717618322772484</v>
      </c>
      <c r="Q295" t="s">
        <v>362</v>
      </c>
      <c r="R295" t="s">
        <v>361</v>
      </c>
      <c r="S295" t="s">
        <v>476</v>
      </c>
      <c r="T295" s="50">
        <v>100</v>
      </c>
      <c r="U295" s="50">
        <f t="shared" si="67"/>
        <v>29.577464788732396</v>
      </c>
      <c r="V295" s="50">
        <f t="shared" si="68"/>
        <v>80.237154150197625</v>
      </c>
      <c r="W295" s="50">
        <f t="shared" si="69"/>
        <v>86.859395532194483</v>
      </c>
      <c r="X295" s="50">
        <f t="shared" si="70"/>
        <v>32.903450317607899</v>
      </c>
      <c r="Y295" s="50">
        <f t="shared" si="71"/>
        <v>83.563139679073132</v>
      </c>
      <c r="Z295" s="50">
        <f t="shared" si="72"/>
        <v>90.18538106106999</v>
      </c>
      <c r="AA295" s="50">
        <f t="shared" si="73"/>
        <v>-3.3259855288755027</v>
      </c>
      <c r="AB295" s="50">
        <f t="shared" si="74"/>
        <v>-3.3259855288755062</v>
      </c>
      <c r="AC295" s="50">
        <f t="shared" si="75"/>
        <v>-3.3259855288755062</v>
      </c>
      <c r="AF295">
        <v>1.58</v>
      </c>
      <c r="AG295">
        <v>2.4900000000000002</v>
      </c>
      <c r="AH295" s="75" t="s">
        <v>486</v>
      </c>
      <c r="AJ295" t="s">
        <v>448</v>
      </c>
    </row>
    <row r="296" spans="1:36" ht="15" x14ac:dyDescent="0.25">
      <c r="A296">
        <v>2.68</v>
      </c>
      <c r="B296">
        <v>3.47</v>
      </c>
      <c r="C296">
        <v>2.73</v>
      </c>
      <c r="D296" s="43">
        <f t="shared" si="79"/>
        <v>2.7619132698921023E-2</v>
      </c>
      <c r="E296" s="44">
        <f>IF(OR($A296="",$B296="",$C296=""),"",A296*'MPTO_working_3-way'!$I295)</f>
        <v>2.7540192756331083</v>
      </c>
      <c r="F296" s="45">
        <f>IF(OR($A296="",$B296="",$C296=""),"",B296*'MPTO_working_3-way'!$I295)</f>
        <v>3.565838390465256</v>
      </c>
      <c r="G296" s="46">
        <f>IF(OR($A296="",$B296="",$C296=""),"",C296*'MPTO_working_3-way'!$I295)</f>
        <v>2.8054002322680542</v>
      </c>
      <c r="H296" s="44">
        <f>IF(OR($A296="",$B296="",$C296=""),"",'MPTO_working_3-way'!E295)</f>
        <v>2.7477966389336532</v>
      </c>
      <c r="I296" s="45">
        <f>IF(OR($A296="",$B296="",$C296=""),"",'MPTO_working_3-way'!F295)</f>
        <v>3.5845112633617227</v>
      </c>
      <c r="J296" s="46">
        <f>IF(OR($A296="",$B296="",$C296=""),"",'MPTO_working_3-way'!G295)</f>
        <v>2.8003831807561896</v>
      </c>
      <c r="K296" s="44">
        <f>IF(OR($A296="",$B296="",$C296=""),"",'OddsRatio_working_3-way'!H295)</f>
        <v>2.7510493274306893</v>
      </c>
      <c r="L296" s="45">
        <f>IF(OR($A296="",$B296="",$C296=""),"",'OddsRatio_working_3-way'!I295)</f>
        <v>3.5744594278296442</v>
      </c>
      <c r="M296" s="46">
        <f>IF(OR($A296="",$B296="",$C296=""),"",'OddsRatio_working_3-way'!J295)</f>
        <v>2.8031638907470788</v>
      </c>
      <c r="N296" s="47">
        <f t="shared" si="76"/>
        <v>36.310566481787419</v>
      </c>
      <c r="O296" s="48">
        <f t="shared" si="77"/>
        <v>28.043895726567804</v>
      </c>
      <c r="P296" s="48">
        <f t="shared" si="78"/>
        <v>35.645537791644784</v>
      </c>
      <c r="Q296" t="s">
        <v>356</v>
      </c>
      <c r="R296" t="s">
        <v>420</v>
      </c>
      <c r="S296" t="s">
        <v>476</v>
      </c>
      <c r="T296" s="50">
        <v>100</v>
      </c>
      <c r="U296" s="50">
        <f t="shared" si="67"/>
        <v>62.686567164179095</v>
      </c>
      <c r="V296" s="50">
        <f t="shared" si="68"/>
        <v>71.181556195965413</v>
      </c>
      <c r="W296" s="50">
        <f t="shared" si="69"/>
        <v>63.369963369963365</v>
      </c>
      <c r="X296" s="50">
        <f t="shared" si="70"/>
        <v>65.448480434071215</v>
      </c>
      <c r="Y296" s="50">
        <f t="shared" si="71"/>
        <v>73.943469465857532</v>
      </c>
      <c r="Z296" s="50">
        <f t="shared" si="72"/>
        <v>66.131876639855463</v>
      </c>
      <c r="AA296" s="50">
        <f t="shared" si="73"/>
        <v>-2.7619132698921192</v>
      </c>
      <c r="AB296" s="50">
        <f t="shared" si="74"/>
        <v>-2.7619132698921192</v>
      </c>
      <c r="AC296" s="50">
        <f t="shared" si="75"/>
        <v>-2.7619132698920978</v>
      </c>
      <c r="AF296">
        <v>1.93</v>
      </c>
      <c r="AG296">
        <v>1.96</v>
      </c>
      <c r="AH296" s="75" t="s">
        <v>481</v>
      </c>
      <c r="AJ296" t="s">
        <v>448</v>
      </c>
    </row>
    <row r="297" spans="1:36" ht="15" x14ac:dyDescent="0.25">
      <c r="A297">
        <v>2.4500000000000002</v>
      </c>
      <c r="B297">
        <v>3.36</v>
      </c>
      <c r="C297">
        <v>3.1</v>
      </c>
      <c r="D297" s="43">
        <f t="shared" si="79"/>
        <v>2.8362958086460388E-2</v>
      </c>
      <c r="E297" s="44">
        <f>IF(OR($A297="",$B297="",$C297=""),"",A297*'MPTO_working_3-way'!$I296)</f>
        <v>2.519489247311828</v>
      </c>
      <c r="F297" s="45">
        <f>IF(OR($A297="",$B297="",$C297=""),"",B297*'MPTO_working_3-way'!$I296)</f>
        <v>3.4552995391705066</v>
      </c>
      <c r="G297" s="46">
        <f>IF(OR($A297="",$B297="",$C297=""),"",C297*'MPTO_working_3-way'!$I296)</f>
        <v>3.1879251700680271</v>
      </c>
      <c r="H297" s="44">
        <f>IF(OR($A297="",$B297="",$C297=""),"",'MPTO_working_3-way'!E296)</f>
        <v>2.5080952162546439</v>
      </c>
      <c r="I297" s="45">
        <f>IF(OR($A297="",$B297="",$C297=""),"",'MPTO_working_3-way'!F296)</f>
        <v>3.470237339763929</v>
      </c>
      <c r="J297" s="46">
        <f>IF(OR($A297="",$B297="",$C297=""),"",'MPTO_working_3-way'!G296)</f>
        <v>3.1935992524674415</v>
      </c>
      <c r="K297" s="44">
        <f>IF(OR($A297="",$B297="",$C297=""),"",'OddsRatio_working_3-way'!H296)</f>
        <v>2.5132153286628496</v>
      </c>
      <c r="L297" s="45">
        <f>IF(OR($A297="",$B297="",$C297=""),"",'OddsRatio_working_3-way'!I296)</f>
        <v>3.4628883969960866</v>
      </c>
      <c r="M297" s="46">
        <f>IF(OR($A297="",$B297="",$C297=""),"",'OddsRatio_working_3-way'!J296)</f>
        <v>3.1915532346151614</v>
      </c>
      <c r="N297" s="47">
        <f t="shared" si="76"/>
        <v>39.690584155774872</v>
      </c>
      <c r="O297" s="48">
        <f t="shared" si="77"/>
        <v>28.941050946919184</v>
      </c>
      <c r="P297" s="48">
        <f t="shared" si="78"/>
        <v>31.368364897305952</v>
      </c>
      <c r="Q297" t="s">
        <v>148</v>
      </c>
      <c r="R297" t="s">
        <v>365</v>
      </c>
      <c r="S297" t="s">
        <v>476</v>
      </c>
      <c r="T297" s="50">
        <v>100</v>
      </c>
      <c r="U297" s="50">
        <f t="shared" si="67"/>
        <v>59.183673469387763</v>
      </c>
      <c r="V297" s="50">
        <f t="shared" si="68"/>
        <v>70.238095238095241</v>
      </c>
      <c r="W297" s="50">
        <f t="shared" si="69"/>
        <v>67.741935483870961</v>
      </c>
      <c r="X297" s="50">
        <f t="shared" si="70"/>
        <v>62.019969278033791</v>
      </c>
      <c r="Y297" s="50">
        <f t="shared" si="71"/>
        <v>73.074391046741269</v>
      </c>
      <c r="Z297" s="50">
        <f t="shared" si="72"/>
        <v>70.578231292517003</v>
      </c>
      <c r="AA297" s="50">
        <f t="shared" si="73"/>
        <v>-2.8362958086460281</v>
      </c>
      <c r="AB297" s="50">
        <f t="shared" si="74"/>
        <v>-2.8362958086460281</v>
      </c>
      <c r="AC297" s="50">
        <f t="shared" si="75"/>
        <v>-2.8362958086460424</v>
      </c>
      <c r="AF297">
        <v>2.2000000000000002</v>
      </c>
      <c r="AG297">
        <v>1.72</v>
      </c>
      <c r="AH297" s="75" t="s">
        <v>485</v>
      </c>
      <c r="AJ297" t="s">
        <v>435</v>
      </c>
    </row>
    <row r="298" spans="1:36" ht="15" x14ac:dyDescent="0.25">
      <c r="A298">
        <v>2.85</v>
      </c>
      <c r="B298">
        <v>3.01</v>
      </c>
      <c r="C298">
        <v>2.9</v>
      </c>
      <c r="D298" s="43">
        <f t="shared" si="79"/>
        <v>2.793069281061511E-2</v>
      </c>
      <c r="E298" s="44">
        <f>IF(OR($A298="",$B298="",$C298=""),"",A298*'MPTO_working_3-way'!$I297)</f>
        <v>2.9296024745102534</v>
      </c>
      <c r="F298" s="45">
        <f>IF(OR($A298="",$B298="",$C298=""),"",B298*'MPTO_working_3-way'!$I297)</f>
        <v>3.0940713853599511</v>
      </c>
      <c r="G298" s="46">
        <f>IF(OR($A298="",$B298="",$C298=""),"",C298*'MPTO_working_3-way'!$I297)</f>
        <v>2.9809990091507839</v>
      </c>
      <c r="H298" s="44">
        <f>IF(OR($A298="",$B298="",$C298=""),"",'MPTO_working_3-way'!E297)</f>
        <v>2.9276836202517247</v>
      </c>
      <c r="I298" s="45">
        <f>IF(OR($A298="",$B298="",$C298=""),"",'MPTO_working_3-way'!F297)</f>
        <v>3.0967836299774061</v>
      </c>
      <c r="J298" s="46">
        <f>IF(OR($A298="",$B298="",$C298=""),"",'MPTO_working_3-way'!G297)</f>
        <v>2.980471752929736</v>
      </c>
      <c r="K298" s="44">
        <f>IF(OR($A298="",$B298="",$C298=""),"",'OddsRatio_working_3-way'!H297)</f>
        <v>2.9286267918949735</v>
      </c>
      <c r="L298" s="45">
        <f>IF(OR($A298="",$B298="",$C298=""),"",'OddsRatio_working_3-way'!I297)</f>
        <v>3.0954269468696727</v>
      </c>
      <c r="M298" s="46">
        <f>IF(OR($A298="",$B298="",$C298=""),"",'OddsRatio_working_3-way'!J297)</f>
        <v>2.980751840324567</v>
      </c>
      <c r="N298" s="47">
        <f t="shared" si="76"/>
        <v>34.134323980838786</v>
      </c>
      <c r="O298" s="48">
        <f t="shared" si="77"/>
        <v>32.319874865578264</v>
      </c>
      <c r="P298" s="48">
        <f t="shared" si="78"/>
        <v>33.54580115358295</v>
      </c>
      <c r="Q298" t="s">
        <v>173</v>
      </c>
      <c r="R298" t="s">
        <v>174</v>
      </c>
      <c r="S298" t="s">
        <v>476</v>
      </c>
      <c r="T298" s="50">
        <v>100</v>
      </c>
      <c r="U298" s="50">
        <f t="shared" si="67"/>
        <v>64.912280701754383</v>
      </c>
      <c r="V298" s="50">
        <f t="shared" si="68"/>
        <v>66.777408637873762</v>
      </c>
      <c r="W298" s="50">
        <f t="shared" si="69"/>
        <v>65.517241379310349</v>
      </c>
      <c r="X298" s="50">
        <f t="shared" si="70"/>
        <v>67.705349982815903</v>
      </c>
      <c r="Y298" s="50">
        <f t="shared" si="71"/>
        <v>69.570477918935268</v>
      </c>
      <c r="Z298" s="50">
        <f t="shared" si="72"/>
        <v>68.310310660371854</v>
      </c>
      <c r="AA298" s="50">
        <f t="shared" si="73"/>
        <v>-2.7930692810615199</v>
      </c>
      <c r="AB298" s="50">
        <f t="shared" si="74"/>
        <v>-2.7930692810615056</v>
      </c>
      <c r="AC298" s="50">
        <f t="shared" si="75"/>
        <v>-2.7930692810615056</v>
      </c>
      <c r="AF298">
        <v>2.6</v>
      </c>
      <c r="AG298">
        <v>1.54</v>
      </c>
      <c r="AH298" s="75" t="s">
        <v>487</v>
      </c>
      <c r="AJ298" t="s">
        <v>435</v>
      </c>
    </row>
    <row r="299" spans="1:36" ht="15" x14ac:dyDescent="0.25">
      <c r="A299">
        <v>2.2000000000000002</v>
      </c>
      <c r="B299">
        <v>3.43</v>
      </c>
      <c r="C299">
        <v>3.55</v>
      </c>
      <c r="D299" s="43">
        <f t="shared" si="79"/>
        <v>2.7780784894898103E-2</v>
      </c>
      <c r="E299" s="44">
        <f>IF(OR($A299="",$B299="",$C299=""),"",A299*'MPTO_working_3-way'!$I298)</f>
        <v>2.2611177267687759</v>
      </c>
      <c r="F299" s="45">
        <f>IF(OR($A299="",$B299="",$C299=""),"",B299*'MPTO_working_3-way'!$I298)</f>
        <v>3.5252880921895007</v>
      </c>
      <c r="G299" s="46">
        <f>IF(OR($A299="",$B299="",$C299=""),"",C299*'MPTO_working_3-way'!$I298)</f>
        <v>3.6486217863768879</v>
      </c>
      <c r="H299" s="44">
        <f>IF(OR($A299="",$B299="",$C299=""),"",'MPTO_working_3-way'!E298)</f>
        <v>2.2457517472258162</v>
      </c>
      <c r="I299" s="45">
        <f>IF(OR($A299="",$B299="",$C299=""),"",'MPTO_working_3-way'!F298)</f>
        <v>3.5425199904786258</v>
      </c>
      <c r="J299" s="46">
        <f>IF(OR($A299="",$B299="",$C299=""),"",'MPTO_working_3-way'!G298)</f>
        <v>3.6706693219084845</v>
      </c>
      <c r="K299" s="44">
        <f>IF(OR($A299="",$B299="",$C299=""),"",'OddsRatio_working_3-way'!H298)</f>
        <v>2.2521890576416652</v>
      </c>
      <c r="L299" s="45">
        <f>IF(OR($A299="",$B299="",$C299=""),"",'OddsRatio_working_3-way'!I298)</f>
        <v>3.5356828417243729</v>
      </c>
      <c r="M299" s="46">
        <f>IF(OR($A299="",$B299="",$C299=""),"",'OddsRatio_working_3-way'!J298)</f>
        <v>3.6609017474885386</v>
      </c>
      <c r="N299" s="47">
        <f t="shared" si="76"/>
        <v>44.22591482793063</v>
      </c>
      <c r="O299" s="48">
        <f t="shared" si="77"/>
        <v>28.366475982929266</v>
      </c>
      <c r="P299" s="48">
        <f t="shared" si="78"/>
        <v>27.407609189140107</v>
      </c>
      <c r="Q299" t="s">
        <v>147</v>
      </c>
      <c r="R299" t="s">
        <v>172</v>
      </c>
      <c r="S299" t="s">
        <v>476</v>
      </c>
      <c r="T299" s="50">
        <v>100</v>
      </c>
      <c r="U299" s="50">
        <f t="shared" si="67"/>
        <v>54.545454545454554</v>
      </c>
      <c r="V299" s="50">
        <f t="shared" si="68"/>
        <v>70.845481049562679</v>
      </c>
      <c r="W299" s="50">
        <f t="shared" si="69"/>
        <v>71.83098591549296</v>
      </c>
      <c r="X299" s="50">
        <f t="shared" si="70"/>
        <v>57.323533034944354</v>
      </c>
      <c r="Y299" s="50">
        <f t="shared" si="71"/>
        <v>73.623559539052494</v>
      </c>
      <c r="Z299" s="50">
        <f t="shared" si="72"/>
        <v>74.60906440498276</v>
      </c>
      <c r="AA299" s="50">
        <f t="shared" si="73"/>
        <v>-2.7780784894898005</v>
      </c>
      <c r="AB299" s="50">
        <f t="shared" si="74"/>
        <v>-2.7780784894898147</v>
      </c>
      <c r="AC299" s="50">
        <f t="shared" si="75"/>
        <v>-2.7780784894898005</v>
      </c>
      <c r="AF299">
        <v>2.3199999999999998</v>
      </c>
      <c r="AG299">
        <v>1.66</v>
      </c>
      <c r="AH299" s="75" t="s">
        <v>485</v>
      </c>
      <c r="AJ299" t="s">
        <v>435</v>
      </c>
    </row>
    <row r="300" spans="1:36" ht="15" x14ac:dyDescent="0.25">
      <c r="A300">
        <v>1.47</v>
      </c>
      <c r="B300">
        <v>4.51</v>
      </c>
      <c r="C300">
        <v>7.74</v>
      </c>
      <c r="D300" s="43">
        <f t="shared" si="79"/>
        <v>3.1200565273979075E-2</v>
      </c>
      <c r="E300" s="44">
        <f>IF(OR($A300="",$B300="",$C300=""),"",A300*'MPTO_working_3-way'!$I299)</f>
        <v>1.5158648309527492</v>
      </c>
      <c r="F300" s="45">
        <f>IF(OR($A300="",$B300="",$C300=""),"",B300*'MPTO_working_3-way'!$I299)</f>
        <v>4.6507145493856452</v>
      </c>
      <c r="G300" s="46">
        <f>IF(OR($A300="",$B300="",$C300=""),"",C300*'MPTO_working_3-way'!$I299)</f>
        <v>7.981492375220598</v>
      </c>
      <c r="H300" s="44">
        <f>IF(OR($A300="",$B300="",$C300=""),"",'MPTO_working_3-way'!E299)</f>
        <v>1.492822686722993</v>
      </c>
      <c r="I300" s="45">
        <f>IF(OR($A300="",$B300="",$C300=""),"",'MPTO_working_3-way'!F299)</f>
        <v>4.7319514730832148</v>
      </c>
      <c r="J300" s="46">
        <f>IF(OR($A300="",$B300="",$C300=""),"",'MPTO_working_3-way'!G299)</f>
        <v>8.4175950036958493</v>
      </c>
      <c r="K300" s="44">
        <f>IF(OR($A300="",$B300="",$C300=""),"",'OddsRatio_working_3-way'!H299)</f>
        <v>1.5003008180599551</v>
      </c>
      <c r="L300" s="45">
        <f>IF(OR($A300="",$B300="",$C300=""),"",'OddsRatio_working_3-way'!I299)</f>
        <v>4.7362890880647708</v>
      </c>
      <c r="M300" s="46">
        <f>IF(OR($A300="",$B300="",$C300=""),"",'OddsRatio_working_3-way'!J299)</f>
        <v>8.1745266249448871</v>
      </c>
      <c r="N300" s="47">
        <f t="shared" si="76"/>
        <v>65.968942585169771</v>
      </c>
      <c r="O300" s="48">
        <f t="shared" si="77"/>
        <v>21.502072195166203</v>
      </c>
      <c r="P300" s="48">
        <f t="shared" si="78"/>
        <v>12.528985219664026</v>
      </c>
      <c r="Q300" t="s">
        <v>366</v>
      </c>
      <c r="R300" t="s">
        <v>371</v>
      </c>
      <c r="S300" t="s">
        <v>476</v>
      </c>
      <c r="T300" s="50">
        <v>100</v>
      </c>
      <c r="U300" s="50">
        <f t="shared" si="67"/>
        <v>31.972789115646258</v>
      </c>
      <c r="V300" s="50">
        <f t="shared" si="68"/>
        <v>77.827050997782706</v>
      </c>
      <c r="W300" s="50">
        <f t="shared" si="69"/>
        <v>87.080103359173123</v>
      </c>
      <c r="X300" s="50">
        <f t="shared" si="70"/>
        <v>35.092845643044171</v>
      </c>
      <c r="Y300" s="50">
        <f t="shared" si="71"/>
        <v>80.947107525180613</v>
      </c>
      <c r="Z300" s="50">
        <f t="shared" si="72"/>
        <v>90.200159886571043</v>
      </c>
      <c r="AA300" s="50">
        <f t="shared" si="73"/>
        <v>-3.1200565273979137</v>
      </c>
      <c r="AB300" s="50">
        <f t="shared" si="74"/>
        <v>-3.1200565273979066</v>
      </c>
      <c r="AC300" s="50">
        <f t="shared" si="75"/>
        <v>-3.1200565273979208</v>
      </c>
      <c r="AF300">
        <v>2.0299999999999998</v>
      </c>
      <c r="AG300">
        <v>1.86</v>
      </c>
      <c r="AH300" s="76" t="s">
        <v>479</v>
      </c>
      <c r="AJ300" t="s">
        <v>449</v>
      </c>
    </row>
    <row r="301" spans="1:36" s="50" customFormat="1" ht="15" x14ac:dyDescent="0.25">
      <c r="A301">
        <v>1.74</v>
      </c>
      <c r="B301">
        <v>3.89</v>
      </c>
      <c r="C301">
        <v>5.0599999999999996</v>
      </c>
      <c r="D301" s="43">
        <f t="shared" si="79"/>
        <v>2.9410510916544563E-2</v>
      </c>
      <c r="E301" s="44">
        <f>IF(OR($A301="",$B301="",$C301=""),"",A301*'MPTO_working_3-way'!$I300)</f>
        <v>1.7911742889947875</v>
      </c>
      <c r="F301" s="45">
        <f>IF(OR($A301="",$B301="",$C301=""),"",B301*'MPTO_working_3-way'!$I300)</f>
        <v>4.0044068874653584</v>
      </c>
      <c r="G301" s="46">
        <f>IF(OR($A301="",$B301="",$C301=""),"",C301*'MPTO_working_3-way'!$I300)</f>
        <v>5.2088171852377148</v>
      </c>
      <c r="H301" s="44">
        <f>IF(OR($A301="",$B301="",$C301=""),"",'MPTO_working_3-way'!E300)</f>
        <v>1.7701961769115804</v>
      </c>
      <c r="I301" s="45">
        <f>IF(OR($A301="",$B301="",$C301=""),"",'MPTO_working_3-way'!F300)</f>
        <v>4.0442292259802795</v>
      </c>
      <c r="J301" s="46">
        <f>IF(OR($A301="",$B301="",$C301=""),"",'MPTO_working_3-way'!G300)</f>
        <v>5.32410616443254</v>
      </c>
      <c r="K301" s="44">
        <f>IF(OR($A301="",$B301="",$C301=""),"",'OddsRatio_working_3-way'!H300)</f>
        <v>1.7778142418891807</v>
      </c>
      <c r="L301" s="45">
        <f>IF(OR($A301="",$B301="",$C301=""),"",'OddsRatio_working_3-way'!I300)</f>
        <v>4.0376799446753129</v>
      </c>
      <c r="M301" s="46">
        <f>IF(OR($A301="",$B301="",$C301=""),"",'OddsRatio_working_3-way'!J300)</f>
        <v>5.2674673271217189</v>
      </c>
      <c r="N301" s="47">
        <f t="shared" si="76"/>
        <v>55.829296241249814</v>
      </c>
      <c r="O301" s="48">
        <f t="shared" si="77"/>
        <v>24.972487264723569</v>
      </c>
      <c r="P301" s="48">
        <f t="shared" si="78"/>
        <v>19.198216494026617</v>
      </c>
      <c r="Q301" t="s">
        <v>369</v>
      </c>
      <c r="R301" t="s">
        <v>454</v>
      </c>
      <c r="S301" t="s">
        <v>476</v>
      </c>
      <c r="T301" s="50">
        <v>100</v>
      </c>
      <c r="U301" s="50">
        <f t="shared" si="67"/>
        <v>42.528735632183903</v>
      </c>
      <c r="V301" s="50">
        <f t="shared" si="68"/>
        <v>74.293059125964007</v>
      </c>
      <c r="W301" s="50">
        <f t="shared" si="69"/>
        <v>80.237154150197625</v>
      </c>
      <c r="X301" s="50">
        <f t="shared" si="70"/>
        <v>45.469786723838361</v>
      </c>
      <c r="Y301" s="50">
        <f t="shared" si="71"/>
        <v>77.234110217618451</v>
      </c>
      <c r="Z301" s="50">
        <f t="shared" si="72"/>
        <v>83.178205241852083</v>
      </c>
      <c r="AA301" s="50">
        <f t="shared" si="73"/>
        <v>-2.9410510916544581</v>
      </c>
      <c r="AB301" s="50">
        <f t="shared" si="74"/>
        <v>-2.9410510916544439</v>
      </c>
      <c r="AC301" s="50">
        <f t="shared" si="75"/>
        <v>-2.9410510916544581</v>
      </c>
      <c r="AD301" s="51"/>
      <c r="AF301">
        <v>2.09</v>
      </c>
      <c r="AG301">
        <v>1.81</v>
      </c>
      <c r="AH301" s="75" t="s">
        <v>493</v>
      </c>
      <c r="AI301" s="51"/>
      <c r="AJ301" t="s">
        <v>449</v>
      </c>
    </row>
    <row r="302" spans="1:36" ht="15" x14ac:dyDescent="0.25">
      <c r="A302">
        <v>2.39</v>
      </c>
      <c r="B302">
        <v>3.4</v>
      </c>
      <c r="C302">
        <v>3.17</v>
      </c>
      <c r="D302" s="43">
        <f t="shared" si="79"/>
        <v>2.7985102149039154E-2</v>
      </c>
      <c r="E302" s="44">
        <f>IF(OR($A302="",$B302="",$C302=""),"",A302*'MPTO_working_3-way'!$I301)</f>
        <v>2.4568843941362037</v>
      </c>
      <c r="F302" s="45">
        <f>IF(OR($A302="",$B302="",$C302=""),"",B302*'MPTO_working_3-way'!$I301)</f>
        <v>3.4951493473067332</v>
      </c>
      <c r="G302" s="46">
        <f>IF(OR($A302="",$B302="",$C302=""),"",C302*'MPTO_working_3-way'!$I301)</f>
        <v>3.2587127738124542</v>
      </c>
      <c r="H302" s="44">
        <f>IF(OR($A302="",$B302="",$C302=""),"",'MPTO_working_3-way'!E301)</f>
        <v>2.444499625471956</v>
      </c>
      <c r="I302" s="45">
        <f>IF(OR($A302="",$B302="",$C302=""),"",'MPTO_working_3-way'!F301)</f>
        <v>3.5113681285276916</v>
      </c>
      <c r="J302" s="46">
        <f>IF(OR($A302="",$B302="",$C302=""),"",'MPTO_working_3-way'!G301)</f>
        <v>3.2665962720736932</v>
      </c>
      <c r="K302" s="44">
        <f>IF(OR($A302="",$B302="",$C302=""),"",'OddsRatio_working_3-way'!H301)</f>
        <v>2.4499731726157097</v>
      </c>
      <c r="L302" s="45">
        <f>IF(OR($A302="",$B302="",$C302=""),"",'OddsRatio_working_3-way'!I301)</f>
        <v>3.5035508016386343</v>
      </c>
      <c r="M302" s="46">
        <f>IF(OR($A302="",$B302="",$C302=""),"",'OddsRatio_working_3-way'!J301)</f>
        <v>3.2636271831482655</v>
      </c>
      <c r="N302" s="47">
        <f t="shared" si="76"/>
        <v>40.70195579355218</v>
      </c>
      <c r="O302" s="48">
        <f t="shared" si="77"/>
        <v>28.611080690173445</v>
      </c>
      <c r="P302" s="48">
        <f t="shared" si="78"/>
        <v>30.686963516274357</v>
      </c>
      <c r="Q302" t="s">
        <v>370</v>
      </c>
      <c r="R302" t="s">
        <v>368</v>
      </c>
      <c r="S302" t="s">
        <v>476</v>
      </c>
      <c r="T302" s="50">
        <v>100</v>
      </c>
      <c r="U302" s="50">
        <f t="shared" si="67"/>
        <v>58.15899581589958</v>
      </c>
      <c r="V302" s="50">
        <f t="shared" si="68"/>
        <v>70.588235294117652</v>
      </c>
      <c r="W302" s="50">
        <f t="shared" si="69"/>
        <v>68.454258675078862</v>
      </c>
      <c r="X302" s="50">
        <f t="shared" si="70"/>
        <v>60.957506030803486</v>
      </c>
      <c r="Y302" s="50">
        <f t="shared" si="71"/>
        <v>73.386745509021551</v>
      </c>
      <c r="Z302" s="50">
        <f t="shared" si="72"/>
        <v>71.252768889982775</v>
      </c>
      <c r="AA302" s="50">
        <f t="shared" si="73"/>
        <v>-2.7985102149039065</v>
      </c>
      <c r="AB302" s="50">
        <f t="shared" si="74"/>
        <v>-2.7985102149038994</v>
      </c>
      <c r="AC302" s="50">
        <f t="shared" si="75"/>
        <v>-2.7985102149039136</v>
      </c>
      <c r="AF302">
        <v>2.2599999999999998</v>
      </c>
      <c r="AG302">
        <v>1.69</v>
      </c>
      <c r="AH302" s="76" t="s">
        <v>482</v>
      </c>
      <c r="AJ302" t="s">
        <v>449</v>
      </c>
    </row>
    <row r="303" spans="1:36" ht="15" x14ac:dyDescent="0.25">
      <c r="A303">
        <v>1.93</v>
      </c>
      <c r="B303">
        <v>3.4</v>
      </c>
      <c r="C303">
        <v>4.6100000000000003</v>
      </c>
      <c r="D303" s="43">
        <f t="shared" si="79"/>
        <v>2.9172101781042681E-2</v>
      </c>
      <c r="E303" s="44">
        <f>IF(OR($A303="",$B303="",$C303=""),"",A303*'MPTO_working_3-way'!$I302)</f>
        <v>1.9863021564374124</v>
      </c>
      <c r="F303" s="45">
        <f>IF(OR($A303="",$B303="",$C303=""),"",B303*'MPTO_working_3-way'!$I302)</f>
        <v>3.4991851460555452</v>
      </c>
      <c r="G303" s="46">
        <f>IF(OR($A303="",$B303="",$C303=""),"",C303*'MPTO_working_3-way'!$I302)</f>
        <v>4.7444833892106075</v>
      </c>
      <c r="H303" s="44">
        <f>IF(OR($A303="",$B303="",$C303=""),"",'MPTO_working_3-way'!E302)</f>
        <v>1.9669138300528486</v>
      </c>
      <c r="I303" s="45">
        <f>IF(OR($A303="",$B303="",$C303=""),"",'MPTO_working_3-way'!F302)</f>
        <v>3.516253367956351</v>
      </c>
      <c r="J303" s="46">
        <f>IF(OR($A303="",$B303="",$C303=""),"",'MPTO_working_3-way'!G302)</f>
        <v>4.8263548527084303</v>
      </c>
      <c r="K303" s="44">
        <f>IF(OR($A303="",$B303="",$C303=""),"",'OddsRatio_working_3-way'!H302)</f>
        <v>1.9745798778148</v>
      </c>
      <c r="L303" s="45">
        <f>IF(OR($A303="",$B303="",$C303=""),"",'OddsRatio_working_3-way'!I302)</f>
        <v>3.5150448459736787</v>
      </c>
      <c r="M303" s="46">
        <f>IF(OR($A303="",$B303="",$C303=""),"",'OddsRatio_working_3-way'!J302)</f>
        <v>4.7830466224854096</v>
      </c>
      <c r="N303" s="47">
        <f t="shared" si="76"/>
        <v>50.344807649686985</v>
      </c>
      <c r="O303" s="48">
        <f t="shared" si="77"/>
        <v>28.578081989381143</v>
      </c>
      <c r="P303" s="48">
        <f t="shared" si="78"/>
        <v>21.077110360931858</v>
      </c>
      <c r="Q303" t="s">
        <v>367</v>
      </c>
      <c r="R303" t="s">
        <v>453</v>
      </c>
      <c r="S303" t="s">
        <v>476</v>
      </c>
      <c r="T303" s="50">
        <v>100</v>
      </c>
      <c r="U303" s="50">
        <f t="shared" si="67"/>
        <v>48.186528497409334</v>
      </c>
      <c r="V303" s="50">
        <f t="shared" si="68"/>
        <v>70.588235294117652</v>
      </c>
      <c r="W303" s="50">
        <f t="shared" si="69"/>
        <v>78.308026030368765</v>
      </c>
      <c r="X303" s="50">
        <f t="shared" si="70"/>
        <v>51.10373867551359</v>
      </c>
      <c r="Y303" s="50">
        <f t="shared" si="71"/>
        <v>73.505445472221908</v>
      </c>
      <c r="Z303" s="50">
        <f t="shared" si="72"/>
        <v>81.225236208473035</v>
      </c>
      <c r="AA303" s="50">
        <f t="shared" si="73"/>
        <v>-2.9172101781042556</v>
      </c>
      <c r="AB303" s="50">
        <f t="shared" si="74"/>
        <v>-2.9172101781042556</v>
      </c>
      <c r="AC303" s="50">
        <f t="shared" si="75"/>
        <v>-2.9172101781042699</v>
      </c>
      <c r="AF303">
        <v>2.39</v>
      </c>
      <c r="AG303">
        <v>1.63</v>
      </c>
      <c r="AH303" s="75" t="s">
        <v>479</v>
      </c>
      <c r="AJ303" t="s">
        <v>449</v>
      </c>
    </row>
    <row r="304" spans="1:36" s="50" customFormat="1" ht="15" x14ac:dyDescent="0.25">
      <c r="A304">
        <v>2.35</v>
      </c>
      <c r="B304">
        <v>3.4</v>
      </c>
      <c r="C304">
        <v>3.14</v>
      </c>
      <c r="D304" s="43">
        <f t="shared" si="79"/>
        <v>3.8120899532058328E-2</v>
      </c>
      <c r="E304" s="44">
        <f>IF(OR($A304="",$B304="",$C304=""),"",A304*'MPTO_working_3-way'!$I303)</f>
        <v>2.4395841139003371</v>
      </c>
      <c r="F304" s="45">
        <f>IF(OR($A304="",$B304="",$C304=""),"",B304*'MPTO_working_3-way'!$I303)</f>
        <v>3.5296110584089981</v>
      </c>
      <c r="G304" s="46">
        <f>IF(OR($A304="",$B304="",$C304=""),"",C304*'MPTO_working_3-way'!$I303)</f>
        <v>3.2596996245306631</v>
      </c>
      <c r="H304" s="44">
        <f>IF(OR($A304="",$B304="",$C304=""),"",'MPTO_working_3-way'!E303)</f>
        <v>2.4223342216042947</v>
      </c>
      <c r="I304" s="45">
        <f>IF(OR($A304="",$B304="",$C304=""),"",'MPTO_working_3-way'!F303)</f>
        <v>3.5535253958811359</v>
      </c>
      <c r="J304" s="46">
        <f>IF(OR($A304="",$B304="",$C304=""),"",'MPTO_working_3-way'!G303)</f>
        <v>3.270492230680988</v>
      </c>
      <c r="K304" s="44">
        <f>IF(OR($A304="",$B304="",$C304=""),"",'OddsRatio_working_3-way'!H303)</f>
        <v>2.4298691421500092</v>
      </c>
      <c r="L304" s="45">
        <f>IF(OR($A304="",$B304="",$C304=""),"",'OddsRatio_working_3-way'!I303)</f>
        <v>3.5419895860444606</v>
      </c>
      <c r="M304" s="46">
        <f>IF(OR($A304="",$B304="",$C304=""),"",'OddsRatio_working_3-way'!J303)</f>
        <v>3.2666073808896443</v>
      </c>
      <c r="N304" s="47">
        <f t="shared" si="76"/>
        <v>40.990593204069881</v>
      </c>
      <c r="O304" s="48">
        <f t="shared" si="77"/>
        <v>28.331733538107123</v>
      </c>
      <c r="P304" s="48">
        <f t="shared" si="78"/>
        <v>30.677673257823002</v>
      </c>
      <c r="Q304" t="s">
        <v>472</v>
      </c>
      <c r="R304" t="s">
        <v>377</v>
      </c>
      <c r="S304" t="s">
        <v>476</v>
      </c>
      <c r="T304" s="50">
        <v>100</v>
      </c>
      <c r="U304" s="50">
        <f t="shared" si="67"/>
        <v>57.446808510638299</v>
      </c>
      <c r="V304" s="50">
        <f t="shared" si="68"/>
        <v>70.588235294117652</v>
      </c>
      <c r="W304" s="50">
        <f t="shared" si="69"/>
        <v>68.152866242038215</v>
      </c>
      <c r="X304" s="50">
        <f t="shared" si="70"/>
        <v>61.258898463844133</v>
      </c>
      <c r="Y304" s="50">
        <f t="shared" si="71"/>
        <v>74.40032524732348</v>
      </c>
      <c r="Z304" s="50">
        <f t="shared" si="72"/>
        <v>71.964956195244056</v>
      </c>
      <c r="AA304" s="50">
        <f t="shared" si="73"/>
        <v>-3.8120899532058345</v>
      </c>
      <c r="AB304" s="50">
        <f t="shared" si="74"/>
        <v>-3.8120899532058274</v>
      </c>
      <c r="AC304" s="50">
        <f t="shared" si="75"/>
        <v>-3.8120899532058417</v>
      </c>
      <c r="AD304" s="51"/>
      <c r="AF304">
        <v>2.09</v>
      </c>
      <c r="AG304">
        <v>1.77</v>
      </c>
      <c r="AH304" s="75" t="s">
        <v>484</v>
      </c>
      <c r="AI304" s="51"/>
      <c r="AJ304" t="s">
        <v>450</v>
      </c>
    </row>
    <row r="305" spans="1:36" ht="15" x14ac:dyDescent="0.25">
      <c r="A305">
        <v>4.3</v>
      </c>
      <c r="B305">
        <v>3.62</v>
      </c>
      <c r="C305">
        <v>1.88</v>
      </c>
      <c r="D305" s="43">
        <f t="shared" si="79"/>
        <v>4.0716127074556852E-2</v>
      </c>
      <c r="E305" s="44">
        <f>IF(OR($A305="",$B305="",$C305=""),"",A305*'MPTO_working_3-way'!$I304)</f>
        <v>4.4750793464205945</v>
      </c>
      <c r="F305" s="45">
        <f>IF(OR($A305="",$B305="",$C305=""),"",B305*'MPTO_working_3-way'!$I304)</f>
        <v>3.7673923800098961</v>
      </c>
      <c r="G305" s="46">
        <f>IF(OR($A305="",$B305="",$C305=""),"",C305*'MPTO_working_3-way'!$I304)</f>
        <v>1.9565463189001668</v>
      </c>
      <c r="H305" s="44">
        <f>IF(OR($A305="",$B305="",$C305=""),"",'MPTO_working_3-way'!E304)</f>
        <v>4.5664999417433707</v>
      </c>
      <c r="I305" s="45">
        <f>IF(OR($A305="",$B305="",$C305=""),"",'MPTO_working_3-way'!F304)</f>
        <v>3.8070430450710475</v>
      </c>
      <c r="J305" s="46">
        <f>IF(OR($A305="",$B305="",$C305=""),"",'MPTO_working_3-way'!G304)</f>
        <v>1.9292250246558289</v>
      </c>
      <c r="K305" s="44">
        <f>IF(OR($A305="",$B305="",$C305=""),"",'OddsRatio_working_3-way'!H304)</f>
        <v>4.5233449749321695</v>
      </c>
      <c r="L305" s="45">
        <f>IF(OR($A305="",$B305="",$C305=""),"",'OddsRatio_working_3-way'!I304)</f>
        <v>3.7973223740370554</v>
      </c>
      <c r="M305" s="46">
        <f>IF(OR($A305="",$B305="",$C305=""),"",'OddsRatio_working_3-way'!J304)</f>
        <v>1.9395586599819115</v>
      </c>
      <c r="N305" s="47">
        <f t="shared" si="76"/>
        <v>22.34597249766874</v>
      </c>
      <c r="O305" s="48">
        <f t="shared" si="77"/>
        <v>26.543558491705959</v>
      </c>
      <c r="P305" s="48">
        <f t="shared" si="78"/>
        <v>51.110469010625302</v>
      </c>
      <c r="Q305" t="s">
        <v>376</v>
      </c>
      <c r="R305" t="s">
        <v>473</v>
      </c>
      <c r="S305" t="s">
        <v>476</v>
      </c>
      <c r="T305" s="50">
        <v>100</v>
      </c>
      <c r="U305" s="50">
        <f t="shared" si="67"/>
        <v>76.744186046511629</v>
      </c>
      <c r="V305" s="50">
        <f t="shared" si="68"/>
        <v>72.375690607734811</v>
      </c>
      <c r="W305" s="50">
        <f t="shared" si="69"/>
        <v>46.808510638297875</v>
      </c>
      <c r="X305" s="50">
        <f t="shared" si="70"/>
        <v>80.815798753967314</v>
      </c>
      <c r="Y305" s="50">
        <f t="shared" si="71"/>
        <v>76.447303315190496</v>
      </c>
      <c r="Z305" s="50">
        <f t="shared" si="72"/>
        <v>50.880123345753567</v>
      </c>
      <c r="AA305" s="50">
        <f t="shared" si="73"/>
        <v>-4.0716127074556852</v>
      </c>
      <c r="AB305" s="50">
        <f t="shared" si="74"/>
        <v>-4.0716127074556852</v>
      </c>
      <c r="AC305" s="50">
        <f t="shared" si="75"/>
        <v>-4.0716127074556923</v>
      </c>
      <c r="AF305">
        <v>1.88</v>
      </c>
      <c r="AG305">
        <v>1.97</v>
      </c>
      <c r="AH305" s="75" t="s">
        <v>481</v>
      </c>
      <c r="AJ305" t="s">
        <v>450</v>
      </c>
    </row>
    <row r="306" spans="1:36" ht="15" x14ac:dyDescent="0.25">
      <c r="A306">
        <v>3.7</v>
      </c>
      <c r="B306">
        <v>3.59</v>
      </c>
      <c r="C306">
        <v>2.04</v>
      </c>
      <c r="D306" s="43">
        <f t="shared" si="79"/>
        <v>3.9017880735068955E-2</v>
      </c>
      <c r="E306" s="44">
        <f>IF(OR($A306="",$B306="",$C306=""),"",A306*'MPTO_working_3-way'!$I305)</f>
        <v>3.8443661587197555</v>
      </c>
      <c r="F306" s="45">
        <f>IF(OR($A306="",$B306="",$C306=""),"",B306*'MPTO_working_3-way'!$I305)</f>
        <v>3.7300741918388973</v>
      </c>
      <c r="G306" s="46">
        <f>IF(OR($A306="",$B306="",$C306=""),"",C306*'MPTO_working_3-way'!$I305)</f>
        <v>2.1195964766995408</v>
      </c>
      <c r="H306" s="44">
        <f>IF(OR($A306="",$B306="",$C306=""),"",'MPTO_working_3-way'!E305)</f>
        <v>3.8870529686059552</v>
      </c>
      <c r="I306" s="45">
        <f>IF(OR($A306="",$B306="",$C306=""),"",'MPTO_working_3-way'!F305)</f>
        <v>3.7658319559432831</v>
      </c>
      <c r="J306" s="46">
        <f>IF(OR($A306="",$B306="",$C306=""),"",'MPTO_working_3-way'!G305)</f>
        <v>2.09560081378191</v>
      </c>
      <c r="K306" s="44">
        <f>IF(OR($A306="",$B306="",$C306=""),"",'OddsRatio_working_3-way'!H305)</f>
        <v>3.8690844472268573</v>
      </c>
      <c r="L306" s="45">
        <f>IF(OR($A306="",$B306="",$C306=""),"",'OddsRatio_working_3-way'!I305)</f>
        <v>3.7521958215990963</v>
      </c>
      <c r="M306" s="46">
        <f>IF(OR($A306="",$B306="",$C306=""),"",'OddsRatio_working_3-way'!J305)</f>
        <v>2.1051288241170121</v>
      </c>
      <c r="N306" s="47">
        <f t="shared" si="76"/>
        <v>26.012090386650851</v>
      </c>
      <c r="O306" s="48">
        <f t="shared" si="77"/>
        <v>26.809118225796141</v>
      </c>
      <c r="P306" s="48">
        <f t="shared" si="78"/>
        <v>47.178791387553012</v>
      </c>
      <c r="Q306" t="s">
        <v>375</v>
      </c>
      <c r="R306" t="s">
        <v>474</v>
      </c>
      <c r="S306" t="s">
        <v>476</v>
      </c>
      <c r="T306" s="50">
        <v>100</v>
      </c>
      <c r="U306" s="50">
        <f t="shared" si="67"/>
        <v>72.972972972972968</v>
      </c>
      <c r="V306" s="50">
        <f t="shared" si="68"/>
        <v>72.14484679665739</v>
      </c>
      <c r="W306" s="50">
        <f t="shared" si="69"/>
        <v>50.980392156862742</v>
      </c>
      <c r="X306" s="50">
        <f t="shared" si="70"/>
        <v>76.874761046479875</v>
      </c>
      <c r="Y306" s="50">
        <f t="shared" si="71"/>
        <v>76.046634870164269</v>
      </c>
      <c r="Z306" s="50">
        <f t="shared" si="72"/>
        <v>54.882180230369634</v>
      </c>
      <c r="AA306" s="50">
        <f t="shared" si="73"/>
        <v>-3.901788073506907</v>
      </c>
      <c r="AB306" s="50">
        <f t="shared" si="74"/>
        <v>-3.9017880735068786</v>
      </c>
      <c r="AC306" s="50">
        <f t="shared" si="75"/>
        <v>-3.9017880735068928</v>
      </c>
      <c r="AF306">
        <v>1.99</v>
      </c>
      <c r="AG306">
        <v>1.86</v>
      </c>
      <c r="AH306" s="75" t="s">
        <v>479</v>
      </c>
      <c r="AJ306" t="s">
        <v>450</v>
      </c>
    </row>
    <row r="307" spans="1:36" ht="15" x14ac:dyDescent="0.25">
      <c r="A307">
        <v>1.6</v>
      </c>
      <c r="B307">
        <v>4.28</v>
      </c>
      <c r="C307">
        <v>5.42</v>
      </c>
      <c r="D307" s="43">
        <f t="shared" si="79"/>
        <v>4.3146704831534377E-2</v>
      </c>
      <c r="E307" s="44">
        <f>IF(OR($A307="",$B307="",$C307=""),"",A307*'MPTO_working_3-way'!$I306)</f>
        <v>1.6690347277304551</v>
      </c>
      <c r="F307" s="45">
        <f>IF(OR($A307="",$B307="",$C307=""),"",B307*'MPTO_working_3-way'!$I306)</f>
        <v>4.464667896678967</v>
      </c>
      <c r="G307" s="46">
        <f>IF(OR($A307="",$B307="",$C307=""),"",C307*'MPTO_working_3-way'!$I306)</f>
        <v>5.6538551401869164</v>
      </c>
      <c r="H307" s="44">
        <f>IF(OR($A307="",$B307="",$C307=""),"",'MPTO_working_3-way'!E306)</f>
        <v>1.6376857294809224</v>
      </c>
      <c r="I307" s="45">
        <f>IF(OR($A307="",$B307="",$C307=""),"",'MPTO_working_3-way'!F306)</f>
        <v>4.560740803848196</v>
      </c>
      <c r="J307" s="46">
        <f>IF(OR($A307="",$B307="",$C307=""),"",'MPTO_working_3-way'!G306)</f>
        <v>5.8782170942047962</v>
      </c>
      <c r="K307" s="44">
        <f>IF(OR($A307="",$B307="",$C307=""),"",'OddsRatio_working_3-way'!H306)</f>
        <v>1.6481712157316322</v>
      </c>
      <c r="L307" s="45">
        <f>IF(OR($A307="",$B307="",$C307=""),"",'OddsRatio_working_3-way'!I306)</f>
        <v>4.5433359793329222</v>
      </c>
      <c r="M307" s="46">
        <f>IF(OR($A307="",$B307="",$C307=""),"",'OddsRatio_working_3-way'!J306)</f>
        <v>5.7748612892230247</v>
      </c>
      <c r="N307" s="47">
        <f t="shared" si="76"/>
        <v>59.914870756451833</v>
      </c>
      <c r="O307" s="48">
        <f t="shared" si="77"/>
        <v>22.398082525776388</v>
      </c>
      <c r="P307" s="48">
        <f t="shared" si="78"/>
        <v>17.687046717771761</v>
      </c>
      <c r="Q307" t="s">
        <v>471</v>
      </c>
      <c r="R307" t="s">
        <v>372</v>
      </c>
      <c r="S307" t="s">
        <v>476</v>
      </c>
      <c r="T307" s="50">
        <v>100</v>
      </c>
      <c r="U307" s="50">
        <f t="shared" si="67"/>
        <v>37.5</v>
      </c>
      <c r="V307" s="50">
        <f t="shared" si="68"/>
        <v>76.635514018691595</v>
      </c>
      <c r="W307" s="50">
        <f t="shared" si="69"/>
        <v>81.549815498154985</v>
      </c>
      <c r="X307" s="50">
        <f t="shared" si="70"/>
        <v>41.814670483153428</v>
      </c>
      <c r="Y307" s="50">
        <f t="shared" si="71"/>
        <v>80.950184501845015</v>
      </c>
      <c r="Z307" s="50">
        <f t="shared" si="72"/>
        <v>85.86448598130842</v>
      </c>
      <c r="AA307" s="50">
        <f t="shared" si="73"/>
        <v>-4.3146704831534279</v>
      </c>
      <c r="AB307" s="50">
        <f t="shared" si="74"/>
        <v>-4.3146704831534208</v>
      </c>
      <c r="AC307" s="50">
        <f t="shared" si="75"/>
        <v>-4.314670483153435</v>
      </c>
      <c r="AF307">
        <v>1.76</v>
      </c>
      <c r="AG307">
        <v>2.11</v>
      </c>
      <c r="AH307" s="76" t="s">
        <v>494</v>
      </c>
      <c r="AJ307" t="s">
        <v>450</v>
      </c>
    </row>
    <row r="308" spans="1:36" ht="15" x14ac:dyDescent="0.25">
      <c r="A308">
        <v>2.2200000000000002</v>
      </c>
      <c r="B308">
        <v>3.36</v>
      </c>
      <c r="C308">
        <v>3.64</v>
      </c>
      <c r="D308" s="43">
        <f t="shared" si="79"/>
        <v>2.27947727947726E-2</v>
      </c>
      <c r="E308" s="44">
        <f>IF(OR($A308="",$B308="",$C308=""),"",A308*'MPTO_working_3-way'!$I307)</f>
        <v>2.2706043956043955</v>
      </c>
      <c r="F308" s="45">
        <f>IF(OR($A308="",$B308="",$C308=""),"",B308*'MPTO_working_3-way'!$I307)</f>
        <v>3.4365904365904356</v>
      </c>
      <c r="G308" s="46">
        <f>IF(OR($A308="",$B308="",$C308=""),"",C308*'MPTO_working_3-way'!$I307)</f>
        <v>3.7229729729729724</v>
      </c>
      <c r="H308" s="44">
        <f>IF(OR($A308="",$B308="",$C308=""),"",'MPTO_working_3-way'!E307)</f>
        <v>2.2580897557704129</v>
      </c>
      <c r="I308" s="45">
        <f>IF(OR($A308="",$B308="",$C308=""),"",'MPTO_working_3-way'!F307)</f>
        <v>3.4480286738351245</v>
      </c>
      <c r="J308" s="46">
        <f>IF(OR($A308="",$B308="",$C308=""),"",'MPTO_working_3-way'!G307)</f>
        <v>3.7435374779949959</v>
      </c>
      <c r="K308" s="44">
        <f>IF(OR($A308="",$B308="",$C308=""),"",'OddsRatio_working_3-way'!H307)</f>
        <v>2.2633854951819261</v>
      </c>
      <c r="L308" s="45">
        <f>IF(OR($A308="",$B308="",$C308=""),"",'OddsRatio_working_3-way'!I307)</f>
        <v>3.4439260398601186</v>
      </c>
      <c r="M308" s="46">
        <f>IF(OR($A308="",$B308="",$C308=""),"",'OddsRatio_working_3-way'!J307)</f>
        <v>3.7338833666231834</v>
      </c>
      <c r="N308" s="47">
        <f t="shared" si="76"/>
        <v>44.041137326073809</v>
      </c>
      <c r="O308" s="48">
        <f t="shared" si="77"/>
        <v>29.098608590441629</v>
      </c>
      <c r="P308" s="48">
        <f t="shared" si="78"/>
        <v>26.86025408348458</v>
      </c>
      <c r="Q308" t="s">
        <v>150</v>
      </c>
      <c r="R308" t="s">
        <v>120</v>
      </c>
      <c r="S308" t="s">
        <v>476</v>
      </c>
      <c r="T308" s="50">
        <v>100</v>
      </c>
      <c r="U308" s="50">
        <f t="shared" si="67"/>
        <v>54.954954954954964</v>
      </c>
      <c r="V308" s="50">
        <f t="shared" si="68"/>
        <v>70.238095238095241</v>
      </c>
      <c r="W308" s="50">
        <f t="shared" si="69"/>
        <v>72.527472527472526</v>
      </c>
      <c r="X308" s="50">
        <f t="shared" si="70"/>
        <v>57.234432234432234</v>
      </c>
      <c r="Y308" s="50">
        <f t="shared" si="71"/>
        <v>72.517572517572518</v>
      </c>
      <c r="Z308" s="50">
        <f t="shared" si="72"/>
        <v>74.806949806949802</v>
      </c>
      <c r="AA308" s="50">
        <f t="shared" si="73"/>
        <v>-2.2794772794772697</v>
      </c>
      <c r="AB308" s="50">
        <f t="shared" si="74"/>
        <v>-2.2794772794772769</v>
      </c>
      <c r="AC308" s="50">
        <f t="shared" si="75"/>
        <v>-2.2794772794772769</v>
      </c>
      <c r="AF308">
        <v>2.44</v>
      </c>
      <c r="AG308">
        <v>1.61</v>
      </c>
      <c r="AH308" s="76" t="s">
        <v>482</v>
      </c>
      <c r="AJ308" t="s">
        <v>436</v>
      </c>
    </row>
    <row r="309" spans="1:36" ht="15" x14ac:dyDescent="0.25">
      <c r="A309">
        <v>3.31</v>
      </c>
      <c r="B309">
        <v>3.58</v>
      </c>
      <c r="C309">
        <v>2.27</v>
      </c>
      <c r="D309" s="43">
        <f t="shared" si="79"/>
        <v>2.1973046925158446E-2</v>
      </c>
      <c r="E309" s="44">
        <f>IF(OR($A309="",$B309="",$C309=""),"",A309*'MPTO_working_3-way'!$I308)</f>
        <v>3.3827307853222743</v>
      </c>
      <c r="F309" s="45">
        <f>IF(OR($A309="",$B309="",$C309=""),"",B309*'MPTO_working_3-way'!$I308)</f>
        <v>3.6586635079920673</v>
      </c>
      <c r="G309" s="46">
        <f>IF(OR($A309="",$B309="",$C309=""),"",C309*'MPTO_working_3-way'!$I308)</f>
        <v>2.3198788165201099</v>
      </c>
      <c r="H309" s="44">
        <f>IF(OR($A309="",$B309="",$C309=""),"",'MPTO_working_3-way'!E308)</f>
        <v>3.3922400953795537</v>
      </c>
      <c r="I309" s="45">
        <f>IF(OR($A309="",$B309="",$C309=""),"",'MPTO_working_3-way'!F308)</f>
        <v>3.6763994936502633</v>
      </c>
      <c r="J309" s="46">
        <f>IF(OR($A309="",$B309="",$C309=""),"",'MPTO_working_3-way'!G308)</f>
        <v>2.3083797500030463</v>
      </c>
      <c r="K309" s="44">
        <f>IF(OR($A309="",$B309="",$C309=""),"",'OddsRatio_working_3-way'!H308)</f>
        <v>3.3887841246952548</v>
      </c>
      <c r="L309" s="45">
        <f>IF(OR($A309="",$B309="",$C309=""),"",'OddsRatio_working_3-way'!I308)</f>
        <v>3.6679926587505451</v>
      </c>
      <c r="M309" s="46">
        <f>IF(OR($A309="",$B309="",$C309=""),"",'OddsRatio_working_3-way'!J308)</f>
        <v>2.3133142157415469</v>
      </c>
      <c r="N309" s="47">
        <f t="shared" si="76"/>
        <v>29.561915016678736</v>
      </c>
      <c r="O309" s="48">
        <f t="shared" si="77"/>
        <v>27.332385113186202</v>
      </c>
      <c r="P309" s="48">
        <f t="shared" si="78"/>
        <v>43.105699870135069</v>
      </c>
      <c r="Q309" t="s">
        <v>155</v>
      </c>
      <c r="R309" t="s">
        <v>114</v>
      </c>
      <c r="S309" t="s">
        <v>476</v>
      </c>
      <c r="T309" s="50">
        <v>100</v>
      </c>
      <c r="U309" s="50">
        <f t="shared" si="67"/>
        <v>69.78851963746223</v>
      </c>
      <c r="V309" s="50">
        <f t="shared" si="68"/>
        <v>72.067039106145245</v>
      </c>
      <c r="W309" s="50">
        <f t="shared" si="69"/>
        <v>55.947136563876647</v>
      </c>
      <c r="X309" s="50">
        <f t="shared" si="70"/>
        <v>71.985824329978087</v>
      </c>
      <c r="Y309" s="50">
        <f t="shared" si="71"/>
        <v>74.264343798661116</v>
      </c>
      <c r="Z309" s="50">
        <f t="shared" si="72"/>
        <v>58.144441256392511</v>
      </c>
      <c r="AA309" s="50">
        <f t="shared" si="73"/>
        <v>-2.197304692515857</v>
      </c>
      <c r="AB309" s="50">
        <f t="shared" si="74"/>
        <v>-2.1973046925158712</v>
      </c>
      <c r="AC309" s="50">
        <f t="shared" si="75"/>
        <v>-2.1973046925158641</v>
      </c>
      <c r="AF309">
        <v>1.66</v>
      </c>
      <c r="AG309">
        <v>2.33</v>
      </c>
      <c r="AH309" s="75" t="s">
        <v>493</v>
      </c>
      <c r="AJ309" t="s">
        <v>436</v>
      </c>
    </row>
    <row r="310" spans="1:36" s="50" customFormat="1" ht="15" x14ac:dyDescent="0.25">
      <c r="A310">
        <v>2.79</v>
      </c>
      <c r="B310">
        <v>3.02</v>
      </c>
      <c r="C310">
        <v>3.01</v>
      </c>
      <c r="D310" s="43">
        <f t="shared" si="79"/>
        <v>2.1774680503932275E-2</v>
      </c>
      <c r="E310" s="44">
        <f>IF(OR($A310="",$B310="",$C310=""),"",A310*'MPTO_working_3-way'!$I309)</f>
        <v>2.850751358605971</v>
      </c>
      <c r="F310" s="45">
        <f>IF(OR($A310="",$B310="",$C310=""),"",B310*'MPTO_working_3-way'!$I309)</f>
        <v>3.0857595351218756</v>
      </c>
      <c r="G310" s="46">
        <f>IF(OR($A310="",$B310="",$C310=""),"",C310*'MPTO_working_3-way'!$I309)</f>
        <v>3.0755417883168361</v>
      </c>
      <c r="H310" s="44">
        <f>IF(OR($A310="",$B310="",$C310=""),"",'MPTO_working_3-way'!E309)</f>
        <v>2.8476665369930294</v>
      </c>
      <c r="I310" s="45">
        <f>IF(OR($A310="",$B310="",$C310=""),"",'MPTO_working_3-way'!F309)</f>
        <v>3.0876815000151372</v>
      </c>
      <c r="J310" s="46">
        <f>IF(OR($A310="",$B310="",$C310=""),"",'MPTO_working_3-way'!G309)</f>
        <v>3.077229031256342</v>
      </c>
      <c r="K310" s="44">
        <f>IF(OR($A310="",$B310="",$C310=""),"",'OddsRatio_working_3-way'!H309)</f>
        <v>2.8491509494924943</v>
      </c>
      <c r="L310" s="45">
        <f>IF(OR($A310="",$B310="",$C310=""),"",'OddsRatio_working_3-way'!I309)</f>
        <v>3.0867513508239326</v>
      </c>
      <c r="M310" s="46">
        <f>IF(OR($A310="",$B310="",$C310=""),"",'OddsRatio_working_3-way'!J309)</f>
        <v>3.0764208985921306</v>
      </c>
      <c r="N310" s="47">
        <f t="shared" si="76"/>
        <v>35.078471399519181</v>
      </c>
      <c r="O310" s="48">
        <f t="shared" si="77"/>
        <v>32.406932186973016</v>
      </c>
      <c r="P310" s="48">
        <f t="shared" si="78"/>
        <v>32.51459641350781</v>
      </c>
      <c r="Q310" t="s">
        <v>179</v>
      </c>
      <c r="R310" t="s">
        <v>111</v>
      </c>
      <c r="S310" t="s">
        <v>476</v>
      </c>
      <c r="T310" s="50">
        <v>100</v>
      </c>
      <c r="U310" s="50">
        <f t="shared" si="67"/>
        <v>64.157706093189958</v>
      </c>
      <c r="V310" s="50">
        <f t="shared" si="68"/>
        <v>66.88741721854305</v>
      </c>
      <c r="W310" s="50">
        <f t="shared" si="69"/>
        <v>66.777408637873762</v>
      </c>
      <c r="X310" s="50">
        <f t="shared" si="70"/>
        <v>66.335174143583203</v>
      </c>
      <c r="Y310" s="50">
        <f t="shared" si="71"/>
        <v>69.06488526893628</v>
      </c>
      <c r="Z310" s="50">
        <f t="shared" si="72"/>
        <v>68.954876688266992</v>
      </c>
      <c r="AA310" s="50">
        <f t="shared" si="73"/>
        <v>-2.1774680503932444</v>
      </c>
      <c r="AB310" s="50">
        <f t="shared" si="74"/>
        <v>-2.1774680503932302</v>
      </c>
      <c r="AC310" s="50">
        <f t="shared" si="75"/>
        <v>-2.1774680503932302</v>
      </c>
      <c r="AD310" s="51"/>
      <c r="AF310">
        <v>2.65</v>
      </c>
      <c r="AG310">
        <v>1.53</v>
      </c>
      <c r="AH310" s="75" t="s">
        <v>484</v>
      </c>
      <c r="AI310" s="51"/>
      <c r="AJ310" t="s">
        <v>436</v>
      </c>
    </row>
    <row r="311" spans="1:36" s="50" customFormat="1" ht="15" x14ac:dyDescent="0.25">
      <c r="A311">
        <v>2.66</v>
      </c>
      <c r="B311">
        <v>2.95</v>
      </c>
      <c r="C311">
        <v>3.25</v>
      </c>
      <c r="D311" s="43">
        <f t="shared" si="79"/>
        <v>2.261520816382534E-2</v>
      </c>
      <c r="E311" s="44">
        <f>IF(OR($A311="",$B311="",$C311=""),"",A311*'MPTO_working_3-way'!$I310)</f>
        <v>2.7201564537157754</v>
      </c>
      <c r="F311" s="45">
        <f>IF(OR($A311="",$B311="",$C311=""),"",B311*'MPTO_working_3-way'!$I310)</f>
        <v>3.0167148640832848</v>
      </c>
      <c r="G311" s="46">
        <f>IF(OR($A311="",$B311="",$C311=""),"",C311*'MPTO_working_3-way'!$I310)</f>
        <v>3.3234994265324325</v>
      </c>
      <c r="H311" s="44">
        <f>IF(OR($A311="",$B311="",$C311=""),"",'MPTO_working_3-way'!E310)</f>
        <v>2.7144301641787072</v>
      </c>
      <c r="I311" s="45">
        <f>IF(OR($A311="",$B311="",$C311=""),"",'MPTO_working_3-way'!F310)</f>
        <v>3.0170950282452456</v>
      </c>
      <c r="J311" s="46">
        <f>IF(OR($A311="",$B311="",$C311=""),"",'MPTO_working_3-way'!G310)</f>
        <v>3.3316241549364771</v>
      </c>
      <c r="K311" s="44">
        <f>IF(OR($A311="",$B311="",$C311=""),"",'OddsRatio_working_3-way'!H310)</f>
        <v>2.7171561127781731</v>
      </c>
      <c r="L311" s="45">
        <f>IF(OR($A311="",$B311="",$C311=""),"",'OddsRatio_working_3-way'!I310)</f>
        <v>3.0171412168177327</v>
      </c>
      <c r="M311" s="46">
        <f>IF(OR($A311="",$B311="",$C311=""),"",'OddsRatio_working_3-way'!J310)</f>
        <v>3.3274706347896914</v>
      </c>
      <c r="N311" s="47">
        <f t="shared" si="76"/>
        <v>36.762591307348693</v>
      </c>
      <c r="O311" s="48">
        <f t="shared" si="77"/>
        <v>33.148641653405939</v>
      </c>
      <c r="P311" s="48">
        <f t="shared" si="78"/>
        <v>30.08876703924539</v>
      </c>
      <c r="Q311" t="s">
        <v>112</v>
      </c>
      <c r="R311" t="s">
        <v>54</v>
      </c>
      <c r="S311" t="s">
        <v>476</v>
      </c>
      <c r="T311" s="50">
        <v>100</v>
      </c>
      <c r="U311" s="50">
        <f t="shared" si="67"/>
        <v>62.406015037593981</v>
      </c>
      <c r="V311" s="50">
        <f t="shared" si="68"/>
        <v>66.101694915254228</v>
      </c>
      <c r="W311" s="50">
        <f t="shared" si="69"/>
        <v>69.230769230769241</v>
      </c>
      <c r="X311" s="50">
        <f t="shared" si="70"/>
        <v>64.667535853976531</v>
      </c>
      <c r="Y311" s="50">
        <f t="shared" si="71"/>
        <v>68.363215731636785</v>
      </c>
      <c r="Z311" s="50">
        <f t="shared" si="72"/>
        <v>71.492290047151769</v>
      </c>
      <c r="AA311" s="50">
        <f t="shared" si="73"/>
        <v>-2.26152081638255</v>
      </c>
      <c r="AB311" s="50">
        <f t="shared" si="74"/>
        <v>-2.2615208163825571</v>
      </c>
      <c r="AC311" s="50">
        <f t="shared" si="75"/>
        <v>-2.2615208163825287</v>
      </c>
      <c r="AD311" s="51"/>
      <c r="AF311">
        <v>2.83</v>
      </c>
      <c r="AG311">
        <v>1.48</v>
      </c>
      <c r="AH311" s="75" t="s">
        <v>487</v>
      </c>
      <c r="AI311" s="51"/>
      <c r="AJ311" t="s">
        <v>436</v>
      </c>
    </row>
    <row r="312" spans="1:36" s="50" customFormat="1" ht="15" x14ac:dyDescent="0.25">
      <c r="A312">
        <v>1.88</v>
      </c>
      <c r="B312">
        <v>3.17</v>
      </c>
      <c r="C312">
        <v>5.32</v>
      </c>
      <c r="D312" s="43">
        <f t="shared" si="79"/>
        <v>3.5342231678262781E-2</v>
      </c>
      <c r="E312" s="44">
        <f>IF(OR($A312="",$B312="",$C312=""),"",A312*'MPTO_working_3-way'!$I311)</f>
        <v>1.9464433955551339</v>
      </c>
      <c r="F312" s="45">
        <f>IF(OR($A312="",$B312="",$C312=""),"",B312*'MPTO_working_3-way'!$I311)</f>
        <v>3.2820348744200931</v>
      </c>
      <c r="G312" s="46">
        <f>IF(OR($A312="",$B312="",$C312=""),"",C312*'MPTO_working_3-way'!$I311)</f>
        <v>5.5080206725283585</v>
      </c>
      <c r="H312" s="44">
        <f>IF(OR($A312="",$B312="",$C312=""),"",'MPTO_working_3-way'!E311)</f>
        <v>1.9225809351878143</v>
      </c>
      <c r="I312" s="45">
        <f>IF(OR($A312="",$B312="",$C312=""),"",'MPTO_working_3-way'!F311)</f>
        <v>3.2929760528498004</v>
      </c>
      <c r="J312" s="46">
        <f>IF(OR($A312="",$B312="",$C312=""),"",'MPTO_working_3-way'!G311)</f>
        <v>5.6757174009348947</v>
      </c>
      <c r="K312" s="44">
        <f>IF(OR($A312="",$B312="",$C312=""),"",'OddsRatio_working_3-way'!H311)</f>
        <v>1.9322374899986718</v>
      </c>
      <c r="L312" s="45">
        <f>IF(OR($A312="",$B312="",$C312=""),"",'OddsRatio_working_3-way'!I311)</f>
        <v>3.2988129014739984</v>
      </c>
      <c r="M312" s="46">
        <f>IF(OR($A312="",$B312="",$C312=""),"",'OddsRatio_working_3-way'!J311)</f>
        <v>5.5764385872662086</v>
      </c>
      <c r="N312" s="47">
        <f t="shared" si="76"/>
        <v>51.375755507896272</v>
      </c>
      <c r="O312" s="48">
        <f t="shared" si="77"/>
        <v>30.468902320140373</v>
      </c>
      <c r="P312" s="48">
        <f t="shared" si="78"/>
        <v>18.155342171963344</v>
      </c>
      <c r="Q312" t="s">
        <v>158</v>
      </c>
      <c r="R312" t="s">
        <v>122</v>
      </c>
      <c r="S312" t="s">
        <v>476</v>
      </c>
      <c r="T312" s="50">
        <v>100</v>
      </c>
      <c r="U312" s="50">
        <f t="shared" si="67"/>
        <v>46.808510638297875</v>
      </c>
      <c r="V312" s="50">
        <f t="shared" si="68"/>
        <v>68.454258675078862</v>
      </c>
      <c r="W312" s="50">
        <f t="shared" si="69"/>
        <v>81.203007518796994</v>
      </c>
      <c r="X312" s="50">
        <f t="shared" si="70"/>
        <v>50.342733806124137</v>
      </c>
      <c r="Y312" s="50">
        <f t="shared" si="71"/>
        <v>71.988481842905145</v>
      </c>
      <c r="Z312" s="50">
        <f t="shared" si="72"/>
        <v>84.737230686623263</v>
      </c>
      <c r="AA312" s="50">
        <f t="shared" si="73"/>
        <v>-3.5342231678262621</v>
      </c>
      <c r="AB312" s="50">
        <f t="shared" si="74"/>
        <v>-3.5342231678262834</v>
      </c>
      <c r="AC312" s="50">
        <f t="shared" si="75"/>
        <v>-3.5342231678262692</v>
      </c>
      <c r="AD312" s="51"/>
      <c r="AF312">
        <v>2.4300000000000002</v>
      </c>
      <c r="AG312">
        <v>1.6</v>
      </c>
      <c r="AH312" s="75" t="s">
        <v>482</v>
      </c>
      <c r="AI312" s="51"/>
      <c r="AJ312" t="s">
        <v>437</v>
      </c>
    </row>
    <row r="313" spans="1:36" ht="15" x14ac:dyDescent="0.25">
      <c r="A313">
        <v>1.68</v>
      </c>
      <c r="B313">
        <v>3.64</v>
      </c>
      <c r="C313">
        <v>6.07</v>
      </c>
      <c r="D313" s="43">
        <f t="shared" si="79"/>
        <v>3.4708015762381583E-2</v>
      </c>
      <c r="E313" s="44">
        <f>IF(OR($A313="",$B313="",$C313=""),"",A313*'MPTO_working_3-way'!$I312)</f>
        <v>1.738309466480801</v>
      </c>
      <c r="F313" s="45">
        <f>IF(OR($A313="",$B313="",$C313=""),"",B313*'MPTO_working_3-way'!$I312)</f>
        <v>3.7663371773750689</v>
      </c>
      <c r="G313" s="46">
        <f>IF(OR($A313="",$B313="",$C313=""),"",C313*'MPTO_working_3-way'!$I312)</f>
        <v>6.2806776556776569</v>
      </c>
      <c r="H313" s="44">
        <f>IF(OR($A313="",$B313="",$C313=""),"",'MPTO_working_3-way'!E312)</f>
        <v>1.7133005469377347</v>
      </c>
      <c r="I313" s="45">
        <f>IF(OR($A313="",$B313="",$C313=""),"",'MPTO_working_3-way'!F312)</f>
        <v>3.8000282823804592</v>
      </c>
      <c r="J313" s="46">
        <f>IF(OR($A313="",$B313="",$C313=""),"",'MPTO_working_3-way'!G312)</f>
        <v>6.5284674025095715</v>
      </c>
      <c r="K313" s="44">
        <f>IF(OR($A313="",$B313="",$C313=""),"",'OddsRatio_working_3-way'!H312)</f>
        <v>1.7224171430855346</v>
      </c>
      <c r="L313" s="45">
        <f>IF(OR($A313="",$B313="",$C313=""),"",'OddsRatio_working_3-way'!I312)</f>
        <v>3.8046783202144279</v>
      </c>
      <c r="M313" s="46">
        <f>IF(OR($A313="",$B313="",$C313=""),"",'OddsRatio_working_3-way'!J312)</f>
        <v>6.3862572285936166</v>
      </c>
      <c r="N313" s="47">
        <f t="shared" si="76"/>
        <v>57.527156083691764</v>
      </c>
      <c r="O313" s="48">
        <f t="shared" si="77"/>
        <v>26.550995115550048</v>
      </c>
      <c r="P313" s="48">
        <f t="shared" si="78"/>
        <v>15.921848800758182</v>
      </c>
      <c r="Q313" t="s">
        <v>161</v>
      </c>
      <c r="R313" t="s">
        <v>123</v>
      </c>
      <c r="S313" t="s">
        <v>476</v>
      </c>
      <c r="T313" s="50">
        <v>100</v>
      </c>
      <c r="U313" s="50">
        <f t="shared" si="67"/>
        <v>40.476190476190474</v>
      </c>
      <c r="V313" s="50">
        <f t="shared" si="68"/>
        <v>72.527472527472526</v>
      </c>
      <c r="W313" s="50">
        <f t="shared" si="69"/>
        <v>83.525535420098834</v>
      </c>
      <c r="X313" s="50">
        <f t="shared" si="70"/>
        <v>43.946992052428627</v>
      </c>
      <c r="Y313" s="50">
        <f t="shared" si="71"/>
        <v>75.998274103710671</v>
      </c>
      <c r="Z313" s="50">
        <f t="shared" si="72"/>
        <v>86.996336996336993</v>
      </c>
      <c r="AA313" s="50">
        <f t="shared" si="73"/>
        <v>-3.4708015762381521</v>
      </c>
      <c r="AB313" s="50">
        <f t="shared" si="74"/>
        <v>-3.470801576238145</v>
      </c>
      <c r="AC313" s="50">
        <f t="shared" si="75"/>
        <v>-3.4708015762381592</v>
      </c>
      <c r="AF313">
        <v>2.35</v>
      </c>
      <c r="AG313">
        <v>1.63</v>
      </c>
      <c r="AH313" s="75" t="s">
        <v>486</v>
      </c>
      <c r="AJ313" t="s">
        <v>437</v>
      </c>
    </row>
    <row r="314" spans="1:36" ht="15" x14ac:dyDescent="0.25">
      <c r="A314">
        <v>2.74</v>
      </c>
      <c r="B314">
        <v>2.87</v>
      </c>
      <c r="C314">
        <v>3.13</v>
      </c>
      <c r="D314" s="43">
        <f t="shared" si="79"/>
        <v>3.2884377290137712E-2</v>
      </c>
      <c r="E314" s="44">
        <f>IF(OR($A314="",$B314="",$C314=""),"",A314*'MPTO_working_3-way'!$I313)</f>
        <v>2.8301031937749777</v>
      </c>
      <c r="F314" s="45">
        <f>IF(OR($A314="",$B314="",$C314=""),"",B314*'MPTO_working_3-way'!$I313)</f>
        <v>2.9643781628226953</v>
      </c>
      <c r="G314" s="46">
        <f>IF(OR($A314="",$B314="",$C314=""),"",C314*'MPTO_working_3-way'!$I313)</f>
        <v>3.232928100918131</v>
      </c>
      <c r="H314" s="44">
        <f>IF(OR($A314="",$B314="",$C314=""),"",'MPTO_working_3-way'!E313)</f>
        <v>2.824842441977768</v>
      </c>
      <c r="I314" s="45">
        <f>IF(OR($A314="",$B314="",$C314=""),"",'MPTO_working_3-way'!F313)</f>
        <v>2.9632211218388522</v>
      </c>
      <c r="J314" s="46">
        <f>IF(OR($A314="",$B314="",$C314=""),"",'MPTO_working_3-way'!G313)</f>
        <v>3.2412036452998803</v>
      </c>
      <c r="K314" s="44">
        <f>IF(OR($A314="",$B314="",$C314=""),"",'OddsRatio_working_3-way'!H313)</f>
        <v>2.8274020105046977</v>
      </c>
      <c r="L314" s="45">
        <f>IF(OR($A314="",$B314="",$C314=""),"",'OddsRatio_working_3-way'!I313)</f>
        <v>2.9639320457722906</v>
      </c>
      <c r="M314" s="46">
        <f>IF(OR($A314="",$B314="",$C314=""),"",'OddsRatio_working_3-way'!J313)</f>
        <v>3.2369921163074751</v>
      </c>
      <c r="N314" s="47">
        <f t="shared" si="76"/>
        <v>35.334400604174945</v>
      </c>
      <c r="O314" s="48">
        <f t="shared" si="77"/>
        <v>33.733887684822072</v>
      </c>
      <c r="P314" s="48">
        <f t="shared" si="78"/>
        <v>30.931711711002986</v>
      </c>
      <c r="Q314" t="s">
        <v>378</v>
      </c>
      <c r="R314" t="s">
        <v>119</v>
      </c>
      <c r="S314" t="s">
        <v>476</v>
      </c>
      <c r="T314" s="50">
        <v>100</v>
      </c>
      <c r="U314" s="50">
        <f t="shared" si="67"/>
        <v>63.503649635036496</v>
      </c>
      <c r="V314" s="50">
        <f t="shared" si="68"/>
        <v>65.156794425087099</v>
      </c>
      <c r="W314" s="50">
        <f t="shared" si="69"/>
        <v>68.051118210862612</v>
      </c>
      <c r="X314" s="50">
        <f t="shared" si="70"/>
        <v>66.792087364050275</v>
      </c>
      <c r="Y314" s="50">
        <f t="shared" si="71"/>
        <v>68.445232154100879</v>
      </c>
      <c r="Z314" s="50">
        <f t="shared" si="72"/>
        <v>71.339555939876391</v>
      </c>
      <c r="AA314" s="50">
        <f t="shared" si="73"/>
        <v>-3.2884377290137792</v>
      </c>
      <c r="AB314" s="50">
        <f t="shared" si="74"/>
        <v>-3.2884377290137792</v>
      </c>
      <c r="AC314" s="50">
        <f t="shared" si="75"/>
        <v>-3.2884377290137792</v>
      </c>
      <c r="AF314">
        <v>2.74</v>
      </c>
      <c r="AG314">
        <v>1.48</v>
      </c>
      <c r="AH314" s="75" t="s">
        <v>497</v>
      </c>
      <c r="AJ314" t="s">
        <v>437</v>
      </c>
    </row>
    <row r="315" spans="1:36" ht="15" x14ac:dyDescent="0.25">
      <c r="A315">
        <v>5.0999999999999996</v>
      </c>
      <c r="B315">
        <v>3.07</v>
      </c>
      <c r="C315">
        <v>1.94</v>
      </c>
      <c r="D315" s="43">
        <f t="shared" si="79"/>
        <v>3.72752479211238E-2</v>
      </c>
      <c r="E315" s="44">
        <f>IF(OR($A315="",$B315="",$C315=""),"",A315*'MPTO_working_3-way'!$I314)</f>
        <v>5.2901037643977311</v>
      </c>
      <c r="F315" s="45">
        <f>IF(OR($A315="",$B315="",$C315=""),"",B315*'MPTO_working_3-way'!$I314)</f>
        <v>3.1844350111178499</v>
      </c>
      <c r="G315" s="46">
        <f>IF(OR($A315="",$B315="",$C315=""),"",C315*'MPTO_working_3-way'!$I314)</f>
        <v>2.0123139809669803</v>
      </c>
      <c r="H315" s="44">
        <f>IF(OR($A315="",$B315="",$C315=""),"",'MPTO_working_3-way'!E314)</f>
        <v>5.4450409257623784</v>
      </c>
      <c r="I315" s="45">
        <f>IF(OR($A315="",$B315="",$C315=""),"",'MPTO_working_3-way'!F314)</f>
        <v>3.1917492884358483</v>
      </c>
      <c r="J315" s="46">
        <f>IF(OR($A315="",$B315="",$C315=""),"",'MPTO_working_3-way'!G314)</f>
        <v>1.9879180903156675</v>
      </c>
      <c r="K315" s="44">
        <f>IF(OR($A315="",$B315="",$C315=""),"",'OddsRatio_working_3-way'!H314)</f>
        <v>5.3532247291681747</v>
      </c>
      <c r="L315" s="45">
        <f>IF(OR($A315="",$B315="",$C315=""),"",'OddsRatio_working_3-way'!I314)</f>
        <v>3.1978476071653952</v>
      </c>
      <c r="M315" s="46">
        <f>IF(OR($A315="",$B315="",$C315=""),"",'OddsRatio_working_3-way'!J314)</f>
        <v>1.9980564013214841</v>
      </c>
      <c r="N315" s="47">
        <f t="shared" si="76"/>
        <v>18.903220891997911</v>
      </c>
      <c r="O315" s="48">
        <f t="shared" si="77"/>
        <v>31.402744804296205</v>
      </c>
      <c r="P315" s="48">
        <f t="shared" si="78"/>
        <v>49.694034303705848</v>
      </c>
      <c r="Q315" t="s">
        <v>237</v>
      </c>
      <c r="R315" t="s">
        <v>152</v>
      </c>
      <c r="S315" t="s">
        <v>476</v>
      </c>
      <c r="T315" s="50">
        <v>100</v>
      </c>
      <c r="U315" s="50">
        <f t="shared" si="67"/>
        <v>80.392156862745097</v>
      </c>
      <c r="V315" s="50">
        <f t="shared" si="68"/>
        <v>67.426710097719877</v>
      </c>
      <c r="W315" s="50">
        <f t="shared" si="69"/>
        <v>48.453608247422686</v>
      </c>
      <c r="X315" s="50">
        <f t="shared" si="70"/>
        <v>84.119681654857459</v>
      </c>
      <c r="Y315" s="50">
        <f t="shared" si="71"/>
        <v>71.154234889832239</v>
      </c>
      <c r="Z315" s="50">
        <f t="shared" si="72"/>
        <v>52.181133039535041</v>
      </c>
      <c r="AA315" s="50">
        <f t="shared" si="73"/>
        <v>-3.7275247921123622</v>
      </c>
      <c r="AB315" s="50">
        <f t="shared" si="74"/>
        <v>-3.7275247921123622</v>
      </c>
      <c r="AC315" s="50">
        <f t="shared" si="75"/>
        <v>-3.7275247921123551</v>
      </c>
      <c r="AF315">
        <v>2.79</v>
      </c>
      <c r="AG315">
        <v>1.47</v>
      </c>
      <c r="AH315" s="76" t="s">
        <v>484</v>
      </c>
      <c r="AJ315" t="s">
        <v>437</v>
      </c>
    </row>
    <row r="316" spans="1:36" ht="15" x14ac:dyDescent="0.25">
      <c r="A316">
        <v>1.88</v>
      </c>
      <c r="B316">
        <v>3.83</v>
      </c>
      <c r="C316">
        <v>4.03</v>
      </c>
      <c r="D316" s="43">
        <f t="shared" si="79"/>
        <v>4.1150457177523636E-2</v>
      </c>
      <c r="E316" s="44">
        <f>IF(OR($A316="",$B316="",$C316=""),"",A316*'MPTO_working_3-way'!$I315)</f>
        <v>1.9573628594937442</v>
      </c>
      <c r="F316" s="45">
        <f>IF(OR($A316="",$B316="",$C316=""),"",B316*'MPTO_working_3-way'!$I315)</f>
        <v>3.9876062509899155</v>
      </c>
      <c r="G316" s="46">
        <f>IF(OR($A316="",$B316="",$C316=""),"",C316*'MPTO_working_3-way'!$I315)</f>
        <v>4.1958363424254204</v>
      </c>
      <c r="H316" s="44">
        <f>IF(OR($A316="",$B316="",$C316=""),"",'MPTO_working_3-way'!E315)</f>
        <v>1.9297640209359161</v>
      </c>
      <c r="I316" s="45">
        <f>IF(OR($A316="",$B316="",$C316=""),"",'MPTO_working_3-way'!F315)</f>
        <v>4.0423674601738773</v>
      </c>
      <c r="J316" s="46">
        <f>IF(OR($A316="",$B316="",$C316=""),"",'MPTO_working_3-way'!G315)</f>
        <v>4.2658087043379771</v>
      </c>
      <c r="K316" s="44">
        <f>IF(OR($A316="",$B316="",$C316=""),"",'OddsRatio_working_3-way'!H315)</f>
        <v>1.9401162518448978</v>
      </c>
      <c r="L316" s="45">
        <f>IF(OR($A316="",$B316="",$C316=""),"",'OddsRatio_working_3-way'!I315)</f>
        <v>4.0233284008193877</v>
      </c>
      <c r="M316" s="46">
        <f>IF(OR($A316="",$B316="",$C316=""),"",'OddsRatio_working_3-way'!J315)</f>
        <v>4.2369911853295914</v>
      </c>
      <c r="N316" s="47">
        <f t="shared" si="76"/>
        <v>51.089147581897087</v>
      </c>
      <c r="O316" s="48">
        <f t="shared" si="77"/>
        <v>25.077701685108757</v>
      </c>
      <c r="P316" s="48">
        <f t="shared" si="78"/>
        <v>23.833150732994174</v>
      </c>
      <c r="Q316" t="s">
        <v>379</v>
      </c>
      <c r="R316" t="s">
        <v>131</v>
      </c>
      <c r="S316" t="s">
        <v>476</v>
      </c>
      <c r="T316" s="50">
        <v>100</v>
      </c>
      <c r="U316" s="50">
        <f t="shared" si="67"/>
        <v>46.808510638297875</v>
      </c>
      <c r="V316" s="50">
        <f t="shared" si="68"/>
        <v>73.890339425587456</v>
      </c>
      <c r="W316" s="50">
        <f t="shared" si="69"/>
        <v>75.186104218362274</v>
      </c>
      <c r="X316" s="50">
        <f t="shared" si="70"/>
        <v>50.923556356050248</v>
      </c>
      <c r="Y316" s="50">
        <f t="shared" si="71"/>
        <v>78.005385143339851</v>
      </c>
      <c r="Z316" s="50">
        <f t="shared" si="72"/>
        <v>79.301149936114655</v>
      </c>
      <c r="AA316" s="50">
        <f t="shared" si="73"/>
        <v>-4.1150457177523734</v>
      </c>
      <c r="AB316" s="50">
        <f t="shared" si="74"/>
        <v>-4.1150457177523947</v>
      </c>
      <c r="AC316" s="50">
        <f t="shared" si="75"/>
        <v>-4.1150457177523805</v>
      </c>
      <c r="AF316">
        <v>1.87</v>
      </c>
      <c r="AG316">
        <v>1.99</v>
      </c>
      <c r="AH316" s="75" t="s">
        <v>486</v>
      </c>
      <c r="AJ316" t="s">
        <v>442</v>
      </c>
    </row>
    <row r="317" spans="1:36" ht="15" x14ac:dyDescent="0.25">
      <c r="A317">
        <v>2.87</v>
      </c>
      <c r="B317">
        <v>3.72</v>
      </c>
      <c r="C317">
        <v>2.37</v>
      </c>
      <c r="D317" s="43">
        <f t="shared" si="79"/>
        <v>3.9190188320246344E-2</v>
      </c>
      <c r="E317" s="44">
        <f>IF(OR($A317="",$B317="",$C317=""),"",A317*'MPTO_working_3-way'!$I316)</f>
        <v>2.9824758404791072</v>
      </c>
      <c r="F317" s="45">
        <f>IF(OR($A317="",$B317="",$C317=""),"",B317*'MPTO_working_3-way'!$I316)</f>
        <v>3.8657875005513165</v>
      </c>
      <c r="G317" s="46">
        <f>IF(OR($A317="",$B317="",$C317=""),"",C317*'MPTO_working_3-way'!$I316)</f>
        <v>2.4628807463189841</v>
      </c>
      <c r="H317" s="44">
        <f>IF(OR($A317="",$B317="",$C317=""),"",'MPTO_working_3-way'!E316)</f>
        <v>2.9817932333520623</v>
      </c>
      <c r="I317" s="45">
        <f>IF(OR($A317="",$B317="",$C317=""),"",'MPTO_working_3-way'!F316)</f>
        <v>3.9100102049709515</v>
      </c>
      <c r="J317" s="46">
        <f>IF(OR($A317="",$B317="",$C317=""),"",'MPTO_working_3-way'!G316)</f>
        <v>2.4457201028121793</v>
      </c>
      <c r="K317" s="44">
        <f>IF(OR($A317="",$B317="",$C317=""),"",'OddsRatio_working_3-way'!H316)</f>
        <v>2.9841350226574921</v>
      </c>
      <c r="L317" s="45">
        <f>IF(OR($A317="",$B317="",$C317=""),"",'OddsRatio_working_3-way'!I316)</f>
        <v>3.8860145784108977</v>
      </c>
      <c r="M317" s="46">
        <f>IF(OR($A317="",$B317="",$C317=""),"",'OddsRatio_working_3-way'!J316)</f>
        <v>2.4536176369201952</v>
      </c>
      <c r="N317" s="47">
        <f t="shared" si="76"/>
        <v>33.529190293100889</v>
      </c>
      <c r="O317" s="48">
        <f t="shared" si="77"/>
        <v>25.86795057559128</v>
      </c>
      <c r="P317" s="48">
        <f t="shared" si="78"/>
        <v>40.602859131307831</v>
      </c>
      <c r="Q317" t="s">
        <v>251</v>
      </c>
      <c r="R317" t="s">
        <v>128</v>
      </c>
      <c r="S317" t="s">
        <v>476</v>
      </c>
      <c r="T317" s="50">
        <v>100</v>
      </c>
      <c r="U317" s="50">
        <f t="shared" si="67"/>
        <v>65.156794425087099</v>
      </c>
      <c r="V317" s="50">
        <f t="shared" si="68"/>
        <v>73.118279569892465</v>
      </c>
      <c r="W317" s="50">
        <f t="shared" si="69"/>
        <v>57.805907172995774</v>
      </c>
      <c r="X317" s="50">
        <f t="shared" si="70"/>
        <v>69.075813257111747</v>
      </c>
      <c r="Y317" s="50">
        <f t="shared" si="71"/>
        <v>77.037298401917113</v>
      </c>
      <c r="Z317" s="50">
        <f t="shared" si="72"/>
        <v>61.724926005020421</v>
      </c>
      <c r="AA317" s="50">
        <f t="shared" si="73"/>
        <v>-3.9190188320246477</v>
      </c>
      <c r="AB317" s="50">
        <f t="shared" si="74"/>
        <v>-3.9190188320246477</v>
      </c>
      <c r="AC317" s="50">
        <f t="shared" si="75"/>
        <v>-3.9190188320246477</v>
      </c>
      <c r="AF317">
        <v>1.8</v>
      </c>
      <c r="AG317">
        <v>2.0499999999999998</v>
      </c>
      <c r="AH317" s="75" t="s">
        <v>478</v>
      </c>
      <c r="AJ317" t="s">
        <v>442</v>
      </c>
    </row>
    <row r="318" spans="1:36" ht="15" x14ac:dyDescent="0.25">
      <c r="A318">
        <v>2.77</v>
      </c>
      <c r="B318">
        <v>3.03</v>
      </c>
      <c r="C318">
        <v>2.87</v>
      </c>
      <c r="D318" s="43">
        <f t="shared" si="79"/>
        <v>3.9475889374368744E-2</v>
      </c>
      <c r="E318" s="44">
        <f>IF(OR($A318="",$B318="",$C318=""),"",A318*'MPTO_working_3-way'!$I317)</f>
        <v>2.8793482135670017</v>
      </c>
      <c r="F318" s="45">
        <f>IF(OR($A318="",$B318="",$C318=""),"",B318*'MPTO_working_3-way'!$I317)</f>
        <v>3.1496119448043371</v>
      </c>
      <c r="G318" s="46">
        <f>IF(OR($A318="",$B318="",$C318=""),"",C318*'MPTO_working_3-way'!$I317)</f>
        <v>2.9832958025044385</v>
      </c>
      <c r="H318" s="44">
        <f>IF(OR($A318="",$B318="",$C318=""),"",'MPTO_working_3-way'!E317)</f>
        <v>2.8747841711693538</v>
      </c>
      <c r="I318" s="45">
        <f>IF(OR($A318="",$B318="",$C318=""),"",'MPTO_working_3-way'!F317)</f>
        <v>3.1558247797908336</v>
      </c>
      <c r="J318" s="46">
        <f>IF(OR($A318="",$B318="",$C318=""),"",'MPTO_working_3-way'!G317)</f>
        <v>2.9826402052104397</v>
      </c>
      <c r="K318" s="44">
        <f>IF(OR($A318="",$B318="",$C318=""),"",'OddsRatio_working_3-way'!H317)</f>
        <v>2.8769968343198022</v>
      </c>
      <c r="L318" s="45">
        <f>IF(OR($A318="",$B318="",$C318=""),"",'OddsRatio_working_3-way'!I317)</f>
        <v>3.1527138834289259</v>
      </c>
      <c r="M318" s="46">
        <f>IF(OR($A318="",$B318="",$C318=""),"",'OddsRatio_working_3-way'!J317)</f>
        <v>2.983041853207927</v>
      </c>
      <c r="N318" s="47">
        <f t="shared" si="76"/>
        <v>34.73008215151502</v>
      </c>
      <c r="O318" s="48">
        <f t="shared" si="77"/>
        <v>31.749943089008791</v>
      </c>
      <c r="P318" s="48">
        <f t="shared" si="78"/>
        <v>33.51997475947617</v>
      </c>
      <c r="Q318" t="s">
        <v>127</v>
      </c>
      <c r="R318" t="s">
        <v>66</v>
      </c>
      <c r="S318" t="s">
        <v>476</v>
      </c>
      <c r="T318" s="50">
        <v>100</v>
      </c>
      <c r="U318" s="50">
        <f t="shared" ref="U318:U370" si="80">(1/A318)*((T318*A318)-T318)</f>
        <v>63.898916967509031</v>
      </c>
      <c r="V318" s="50">
        <f t="shared" ref="V318:V370" si="81">(1/B318)*((T318*B318)-T318)</f>
        <v>66.996699669967001</v>
      </c>
      <c r="W318" s="50">
        <f t="shared" ref="W318:W370" si="82">(1/C318)*((T318*C318)-T318)</f>
        <v>65.156794425087099</v>
      </c>
      <c r="X318" s="50">
        <f t="shared" ref="X318:X370" si="83">((1/B318)+(1/C318))*T318</f>
        <v>67.8465059049459</v>
      </c>
      <c r="Y318" s="50">
        <f t="shared" ref="Y318:Y370" si="84">((1/A318)+(1/C318))*T318</f>
        <v>70.944288607403877</v>
      </c>
      <c r="Z318" s="50">
        <f t="shared" ref="Z318:Z370" si="85">((1/A318)+(1/B318))*T318</f>
        <v>69.104383362523976</v>
      </c>
      <c r="AA318" s="50">
        <f t="shared" ref="AA318:AA370" si="86">U318-X318</f>
        <v>-3.9475889374368691</v>
      </c>
      <c r="AB318" s="50">
        <f t="shared" ref="AB318:AB370" si="87">V318-Y318</f>
        <v>-3.9475889374368762</v>
      </c>
      <c r="AC318" s="50">
        <f t="shared" ref="AC318:AC370" si="88">W318-Z318</f>
        <v>-3.9475889374368762</v>
      </c>
      <c r="AF318">
        <v>2.2400000000000002</v>
      </c>
      <c r="AG318">
        <v>1.68</v>
      </c>
      <c r="AH318" s="75" t="s">
        <v>485</v>
      </c>
      <c r="AJ318" t="s">
        <v>442</v>
      </c>
    </row>
    <row r="319" spans="1:36" s="50" customFormat="1" ht="15" x14ac:dyDescent="0.25">
      <c r="A319">
        <v>2.99</v>
      </c>
      <c r="B319">
        <v>3.21</v>
      </c>
      <c r="C319">
        <v>2.54</v>
      </c>
      <c r="D319" s="43">
        <f t="shared" si="79"/>
        <v>3.9675427687470677E-2</v>
      </c>
      <c r="E319" s="44">
        <f>IF(OR($A319="",$B319="",$C319=""),"",A319*'MPTO_working_3-way'!$I318)</f>
        <v>3.1086295287855377</v>
      </c>
      <c r="F319" s="45">
        <f>IF(OR($A319="",$B319="",$C319=""),"",B319*'MPTO_working_3-way'!$I318)</f>
        <v>3.3373581228767808</v>
      </c>
      <c r="G319" s="46">
        <f>IF(OR($A319="",$B319="",$C319=""),"",C319*'MPTO_working_3-way'!$I318)</f>
        <v>2.6407755863261757</v>
      </c>
      <c r="H319" s="44">
        <f>IF(OR($A319="",$B319="",$C319=""),"",'MPTO_working_3-way'!E318)</f>
        <v>3.1131019386824126</v>
      </c>
      <c r="I319" s="45">
        <f>IF(OR($A319="",$B319="",$C319=""),"",'MPTO_working_3-way'!F318)</f>
        <v>3.3523148418499957</v>
      </c>
      <c r="J319" s="46">
        <f>IF(OR($A319="",$B319="",$C319=""),"",'MPTO_working_3-way'!G318)</f>
        <v>2.6282891258990633</v>
      </c>
      <c r="K319" s="44">
        <f>IF(OR($A319="",$B319="",$C319=""),"",'OddsRatio_working_3-way'!H318)</f>
        <v>3.1114847912350134</v>
      </c>
      <c r="L319" s="45">
        <f>IF(OR($A319="",$B319="",$C319=""),"",'OddsRatio_working_3-way'!I318)</f>
        <v>3.3449152706680296</v>
      </c>
      <c r="M319" s="46">
        <f>IF(OR($A319="",$B319="",$C319=""),"",'OddsRatio_working_3-way'!J318)</f>
        <v>2.6340133560311161</v>
      </c>
      <c r="N319" s="47">
        <f t="shared" ref="N319:N370" si="89">(1/E319)* 100</f>
        <v>32.168516406992843</v>
      </c>
      <c r="O319" s="48">
        <f t="shared" ref="O319:O370" si="90">(1/F319)* 100</f>
        <v>29.963820578476202</v>
      </c>
      <c r="P319" s="48">
        <f t="shared" ref="P319:P370" si="91">(1/G319)* 100</f>
        <v>37.867663014530947</v>
      </c>
      <c r="Q319" t="s">
        <v>164</v>
      </c>
      <c r="R319" t="s">
        <v>124</v>
      </c>
      <c r="S319" t="s">
        <v>476</v>
      </c>
      <c r="T319" s="50">
        <v>100</v>
      </c>
      <c r="U319" s="50">
        <f t="shared" si="80"/>
        <v>66.555183946488299</v>
      </c>
      <c r="V319" s="50">
        <f t="shared" si="81"/>
        <v>68.847352024922117</v>
      </c>
      <c r="W319" s="50">
        <f t="shared" si="82"/>
        <v>60.629921259842511</v>
      </c>
      <c r="X319" s="50">
        <f t="shared" si="83"/>
        <v>70.522726715235365</v>
      </c>
      <c r="Y319" s="50">
        <f t="shared" si="84"/>
        <v>72.814894793669183</v>
      </c>
      <c r="Z319" s="50">
        <f t="shared" si="85"/>
        <v>64.597464028589584</v>
      </c>
      <c r="AA319" s="50">
        <f t="shared" si="86"/>
        <v>-3.9675427687470659</v>
      </c>
      <c r="AB319" s="50">
        <f t="shared" si="87"/>
        <v>-3.9675427687470659</v>
      </c>
      <c r="AC319" s="50">
        <f t="shared" si="88"/>
        <v>-3.967542768747073</v>
      </c>
      <c r="AD319" s="51"/>
      <c r="AF319">
        <v>2.2599999999999998</v>
      </c>
      <c r="AG319">
        <v>1.67</v>
      </c>
      <c r="AH319" s="75" t="s">
        <v>485</v>
      </c>
      <c r="AI319" s="51"/>
      <c r="AJ319" t="s">
        <v>442</v>
      </c>
    </row>
    <row r="320" spans="1:36" ht="15" x14ac:dyDescent="0.25">
      <c r="A320">
        <v>1.36</v>
      </c>
      <c r="B320">
        <v>5.0999999999999996</v>
      </c>
      <c r="C320">
        <v>8.61</v>
      </c>
      <c r="D320" s="43">
        <f t="shared" si="79"/>
        <v>4.7516567602650772E-2</v>
      </c>
      <c r="E320" s="44">
        <f>IF(OR($A320="",$B320="",$C320=""),"",A320*'MPTO_working_3-way'!$I319)</f>
        <v>1.4246225319396051</v>
      </c>
      <c r="F320" s="45">
        <f>IF(OR($A320="",$B320="",$C320=""),"",B320*'MPTO_working_3-way'!$I319)</f>
        <v>5.3423344947735183</v>
      </c>
      <c r="G320" s="46">
        <f>IF(OR($A320="",$B320="",$C320=""),"",C320*'MPTO_working_3-way'!$I319)</f>
        <v>9.0191176470588221</v>
      </c>
      <c r="H320" s="44">
        <f>IF(OR($A320="",$B320="",$C320=""),"",'MPTO_working_3-way'!E319)</f>
        <v>1.3899404912636111</v>
      </c>
      <c r="I320" s="45">
        <f>IF(OR($A320="",$B320="",$C320=""),"",'MPTO_working_3-way'!F319)</f>
        <v>5.5481710784004035</v>
      </c>
      <c r="J320" s="46">
        <f>IF(OR($A320="",$B320="",$C320=""),"",'MPTO_working_3-way'!G319)</f>
        <v>9.9695765694176384</v>
      </c>
      <c r="K320" s="44">
        <f>IF(OR($A320="",$B320="",$C320=""),"",'OddsRatio_working_3-way'!H319)</f>
        <v>1.4000391244220942</v>
      </c>
      <c r="L320" s="45">
        <f>IF(OR($A320="",$B320="",$C320=""),"",'OddsRatio_working_3-way'!I319)</f>
        <v>5.5560011392516273</v>
      </c>
      <c r="M320" s="46">
        <f>IF(OR($A320="",$B320="",$C320=""),"",'OddsRatio_working_3-way'!J319)</f>
        <v>9.4563826023670448</v>
      </c>
      <c r="N320" s="47">
        <f t="shared" si="89"/>
        <v>70.194032284363288</v>
      </c>
      <c r="O320" s="48">
        <f t="shared" si="90"/>
        <v>18.718408609163546</v>
      </c>
      <c r="P320" s="48">
        <f t="shared" si="91"/>
        <v>11.087559106473179</v>
      </c>
      <c r="Q320" t="s">
        <v>129</v>
      </c>
      <c r="R320" t="s">
        <v>432</v>
      </c>
      <c r="S320" t="s">
        <v>476</v>
      </c>
      <c r="T320" s="50">
        <v>100</v>
      </c>
      <c r="U320" s="50">
        <f t="shared" si="80"/>
        <v>26.470588235294116</v>
      </c>
      <c r="V320" s="50">
        <f t="shared" si="81"/>
        <v>80.392156862745097</v>
      </c>
      <c r="W320" s="50">
        <f t="shared" si="82"/>
        <v>88.385598141695709</v>
      </c>
      <c r="X320" s="50">
        <f t="shared" si="83"/>
        <v>31.222244995559201</v>
      </c>
      <c r="Y320" s="50">
        <f t="shared" si="84"/>
        <v>85.143813623010175</v>
      </c>
      <c r="Z320" s="50">
        <f t="shared" si="85"/>
        <v>93.137254901960787</v>
      </c>
      <c r="AA320" s="50">
        <f t="shared" si="86"/>
        <v>-4.7516567602650852</v>
      </c>
      <c r="AB320" s="50">
        <f t="shared" si="87"/>
        <v>-4.7516567602650781</v>
      </c>
      <c r="AC320" s="50">
        <f t="shared" si="88"/>
        <v>-4.7516567602650781</v>
      </c>
      <c r="AF320">
        <v>1.53</v>
      </c>
      <c r="AG320">
        <v>2.57</v>
      </c>
      <c r="AH320" s="75" t="s">
        <v>478</v>
      </c>
      <c r="AJ320" t="s">
        <v>442</v>
      </c>
    </row>
    <row r="321" spans="1:36" ht="15" x14ac:dyDescent="0.25">
      <c r="A321">
        <v>2.75</v>
      </c>
      <c r="B321">
        <v>3.17</v>
      </c>
      <c r="C321">
        <v>2.78</v>
      </c>
      <c r="D321" s="43">
        <f t="shared" si="79"/>
        <v>3.8806007101402251E-2</v>
      </c>
      <c r="E321" s="44">
        <f>IF(OR($A321="",$B321="",$C321=""),"",A321*'MPTO_working_3-way'!$I320)</f>
        <v>2.856716519528856</v>
      </c>
      <c r="F321" s="45">
        <f>IF(OR($A321="",$B321="",$C321=""),"",B321*'MPTO_working_3-way'!$I320)</f>
        <v>3.2930150425114451</v>
      </c>
      <c r="G321" s="46">
        <f>IF(OR($A321="",$B321="",$C321=""),"",C321*'MPTO_working_3-way'!$I320)</f>
        <v>2.8878806997418982</v>
      </c>
      <c r="H321" s="44">
        <f>IF(OR($A321="",$B321="",$C321=""),"",'MPTO_working_3-way'!E320)</f>
        <v>2.851431619364365</v>
      </c>
      <c r="I321" s="45">
        <f>IF(OR($A321="",$B321="",$C321=""),"",'MPTO_working_3-way'!F320)</f>
        <v>3.3055438733686295</v>
      </c>
      <c r="J321" s="46">
        <f>IF(OR($A321="",$B321="",$C321=""),"",'MPTO_working_3-way'!G320)</f>
        <v>2.8836984695810135</v>
      </c>
      <c r="K321" s="44">
        <f>IF(OR($A321="",$B321="",$C321=""),"",'OddsRatio_working_3-way'!H320)</f>
        <v>2.8541049979023834</v>
      </c>
      <c r="L321" s="45">
        <f>IF(OR($A321="",$B321="",$C321=""),"",'OddsRatio_working_3-way'!I320)</f>
        <v>3.299090197398955</v>
      </c>
      <c r="M321" s="46">
        <f>IF(OR($A321="",$B321="",$C321=""),"",'OddsRatio_working_3-way'!J320)</f>
        <v>2.8858896550092803</v>
      </c>
      <c r="N321" s="47">
        <f t="shared" si="89"/>
        <v>35.005223415199943</v>
      </c>
      <c r="O321" s="48">
        <f t="shared" si="90"/>
        <v>30.367307379116671</v>
      </c>
      <c r="P321" s="48">
        <f t="shared" si="91"/>
        <v>34.627469205683397</v>
      </c>
      <c r="Q321" t="s">
        <v>381</v>
      </c>
      <c r="R321" t="s">
        <v>384</v>
      </c>
      <c r="S321" t="s">
        <v>477</v>
      </c>
      <c r="T321" s="50">
        <v>100</v>
      </c>
      <c r="U321" s="50">
        <f t="shared" si="80"/>
        <v>63.63636363636364</v>
      </c>
      <c r="V321" s="50">
        <f t="shared" si="81"/>
        <v>68.454258675078862</v>
      </c>
      <c r="W321" s="50">
        <f t="shared" si="82"/>
        <v>64.02877697841727</v>
      </c>
      <c r="X321" s="50">
        <f t="shared" si="83"/>
        <v>67.516964346503869</v>
      </c>
      <c r="Y321" s="50">
        <f t="shared" si="84"/>
        <v>72.334859385219104</v>
      </c>
      <c r="Z321" s="50">
        <f t="shared" si="85"/>
        <v>67.909377688557498</v>
      </c>
      <c r="AA321" s="50">
        <f t="shared" si="86"/>
        <v>-3.8806007101402287</v>
      </c>
      <c r="AB321" s="50">
        <f t="shared" si="87"/>
        <v>-3.8806007101402429</v>
      </c>
      <c r="AC321" s="50">
        <f t="shared" si="88"/>
        <v>-3.8806007101402287</v>
      </c>
      <c r="AF321">
        <v>2.0499999999999998</v>
      </c>
      <c r="AG321">
        <v>1.82</v>
      </c>
      <c r="AH321" s="75" t="s">
        <v>490</v>
      </c>
      <c r="AJ321" t="s">
        <v>438</v>
      </c>
    </row>
    <row r="322" spans="1:36" ht="15" x14ac:dyDescent="0.25">
      <c r="A322">
        <v>2.12</v>
      </c>
      <c r="B322">
        <v>3.92</v>
      </c>
      <c r="C322">
        <v>3.19</v>
      </c>
      <c r="D322" s="43">
        <f t="shared" si="79"/>
        <v>4.0279777848325038E-2</v>
      </c>
      <c r="E322" s="44">
        <f>IF(OR($A322="",$B322="",$C322=""),"",A322*'MPTO_working_3-way'!$I321)</f>
        <v>2.2053931290384492</v>
      </c>
      <c r="F322" s="45">
        <f>IF(OR($A322="",$B322="",$C322=""),"",B322*'MPTO_working_3-way'!$I321)</f>
        <v>4.0778967291654338</v>
      </c>
      <c r="G322" s="46">
        <f>IF(OR($A322="",$B322="",$C322=""),"",C322*'MPTO_working_3-way'!$I321)</f>
        <v>3.3184924913361566</v>
      </c>
      <c r="H322" s="44">
        <f>IF(OR($A322="",$B322="",$C322=""),"",'MPTO_working_3-way'!E321)</f>
        <v>2.1821124705925738</v>
      </c>
      <c r="I322" s="45">
        <f>IF(OR($A322="",$B322="",$C322=""),"",'MPTO_working_3-way'!F321)</f>
        <v>4.1377806783730096</v>
      </c>
      <c r="J322" s="46">
        <f>IF(OR($A322="",$B322="",$C322=""),"",'MPTO_working_3-way'!G321)</f>
        <v>3.3327442018262627</v>
      </c>
      <c r="K322" s="44">
        <f>IF(OR($A322="",$B322="",$C322=""),"",'OddsRatio_working_3-way'!H321)</f>
        <v>2.1917740640520345</v>
      </c>
      <c r="L322" s="45">
        <f>IF(OR($A322="",$B322="",$C322=""),"",'OddsRatio_working_3-way'!I321)</f>
        <v>4.1071252384213759</v>
      </c>
      <c r="M322" s="46">
        <f>IF(OR($A322="",$B322="",$C322=""),"",'OddsRatio_working_3-way'!J321)</f>
        <v>3.3303439288160317</v>
      </c>
      <c r="N322" s="47">
        <f t="shared" si="89"/>
        <v>45.343389658423384</v>
      </c>
      <c r="O322" s="48">
        <f t="shared" si="90"/>
        <v>24.52244542751469</v>
      </c>
      <c r="P322" s="48">
        <f t="shared" si="91"/>
        <v>30.134164914061941</v>
      </c>
      <c r="Q322" t="s">
        <v>257</v>
      </c>
      <c r="R322" t="s">
        <v>255</v>
      </c>
      <c r="S322" t="s">
        <v>477</v>
      </c>
      <c r="T322" s="50">
        <v>100</v>
      </c>
      <c r="U322" s="50">
        <f t="shared" si="80"/>
        <v>52.830188679245275</v>
      </c>
      <c r="V322" s="50">
        <f t="shared" si="81"/>
        <v>74.489795918367349</v>
      </c>
      <c r="W322" s="50">
        <f t="shared" si="82"/>
        <v>68.652037617554868</v>
      </c>
      <c r="X322" s="50">
        <f t="shared" si="83"/>
        <v>56.858166464077797</v>
      </c>
      <c r="Y322" s="50">
        <f t="shared" si="84"/>
        <v>78.51777370319985</v>
      </c>
      <c r="Z322" s="50">
        <f t="shared" si="85"/>
        <v>72.680015402387369</v>
      </c>
      <c r="AA322" s="50">
        <f t="shared" si="86"/>
        <v>-4.0279777848325224</v>
      </c>
      <c r="AB322" s="50">
        <f t="shared" si="87"/>
        <v>-4.0279777848325011</v>
      </c>
      <c r="AC322" s="50">
        <f t="shared" si="88"/>
        <v>-4.0279777848325011</v>
      </c>
      <c r="AF322">
        <v>1.86</v>
      </c>
      <c r="AG322">
        <v>2</v>
      </c>
      <c r="AH322" s="75" t="s">
        <v>481</v>
      </c>
      <c r="AJ322" t="s">
        <v>438</v>
      </c>
    </row>
    <row r="323" spans="1:36" ht="15" x14ac:dyDescent="0.25">
      <c r="A323">
        <v>3.2</v>
      </c>
      <c r="B323">
        <v>3.6</v>
      </c>
      <c r="C323">
        <v>2.23</v>
      </c>
      <c r="D323" s="43">
        <f t="shared" si="79"/>
        <v>3.8708271051320464E-2</v>
      </c>
      <c r="E323" s="44">
        <f>IF(OR($A323="",$B323="",$C323=""),"",A323*'MPTO_working_3-way'!$I322)</f>
        <v>3.3238664673642258</v>
      </c>
      <c r="F323" s="45">
        <f>IF(OR($A323="",$B323="",$C323=""),"",B323*'MPTO_working_3-way'!$I322)</f>
        <v>3.7393497757847536</v>
      </c>
      <c r="G323" s="46">
        <f>IF(OR($A323="",$B323="",$C323=""),"",C323*'MPTO_working_3-way'!$I322)</f>
        <v>2.3163194444444448</v>
      </c>
      <c r="H323" s="44">
        <f>IF(OR($A323="",$B323="",$C323=""),"",'MPTO_working_3-way'!E322)</f>
        <v>3.3378144272746182</v>
      </c>
      <c r="I323" s="45">
        <f>IF(OR($A323="",$B323="",$C323=""),"",'MPTO_working_3-way'!F322)</f>
        <v>3.7753654426460797</v>
      </c>
      <c r="J323" s="46">
        <f>IF(OR($A323="",$B323="",$C323=""),"",'MPTO_working_3-way'!G322)</f>
        <v>2.2960650189479708</v>
      </c>
      <c r="K323" s="44">
        <f>IF(OR($A323="",$B323="",$C323=""),"",'OddsRatio_working_3-way'!H322)</f>
        <v>3.3335272030249832</v>
      </c>
      <c r="L323" s="45">
        <f>IF(OR($A323="",$B323="",$C323=""),"",'OddsRatio_working_3-way'!I322)</f>
        <v>3.7578048763022527</v>
      </c>
      <c r="M323" s="46">
        <f>IF(OR($A323="",$B323="",$C323=""),"",'OddsRatio_working_3-way'!J322)</f>
        <v>2.304653845327604</v>
      </c>
      <c r="N323" s="47">
        <f t="shared" si="89"/>
        <v>30.08544446110028</v>
      </c>
      <c r="O323" s="48">
        <f t="shared" si="90"/>
        <v>26.742617298755807</v>
      </c>
      <c r="P323" s="48">
        <f t="shared" si="91"/>
        <v>43.171938240143895</v>
      </c>
      <c r="Q323" t="s">
        <v>385</v>
      </c>
      <c r="R323" t="s">
        <v>380</v>
      </c>
      <c r="S323" t="s">
        <v>477</v>
      </c>
      <c r="T323" s="50">
        <v>100</v>
      </c>
      <c r="U323" s="50">
        <f t="shared" si="80"/>
        <v>68.75</v>
      </c>
      <c r="V323" s="50">
        <f t="shared" si="81"/>
        <v>72.222222222222229</v>
      </c>
      <c r="W323" s="50">
        <f t="shared" si="82"/>
        <v>55.156950672645742</v>
      </c>
      <c r="X323" s="50">
        <f t="shared" si="83"/>
        <v>72.620827105132051</v>
      </c>
      <c r="Y323" s="50">
        <f t="shared" si="84"/>
        <v>76.093049327354251</v>
      </c>
      <c r="Z323" s="50">
        <f t="shared" si="85"/>
        <v>59.027777777777779</v>
      </c>
      <c r="AA323" s="50">
        <f t="shared" si="86"/>
        <v>-3.8708271051320509</v>
      </c>
      <c r="AB323" s="50">
        <f t="shared" si="87"/>
        <v>-3.8708271051320224</v>
      </c>
      <c r="AC323" s="50">
        <f t="shared" si="88"/>
        <v>-3.8708271051320366</v>
      </c>
      <c r="AF323">
        <v>1.85</v>
      </c>
      <c r="AG323">
        <v>2.0099999999999998</v>
      </c>
      <c r="AH323" s="75" t="s">
        <v>498</v>
      </c>
      <c r="AJ323" t="s">
        <v>438</v>
      </c>
    </row>
    <row r="324" spans="1:36" ht="15" x14ac:dyDescent="0.25">
      <c r="A324">
        <v>2.2400000000000002</v>
      </c>
      <c r="B324">
        <v>3.7</v>
      </c>
      <c r="C324">
        <v>3.1</v>
      </c>
      <c r="D324" s="43">
        <f t="shared" si="79"/>
        <v>3.9279486860131829E-2</v>
      </c>
      <c r="E324" s="44">
        <f>IF(OR($A324="",$B324="",$C324=""),"",A324*'MPTO_working_3-way'!$I323)</f>
        <v>2.3279860505666954</v>
      </c>
      <c r="F324" s="45">
        <f>IF(OR($A324="",$B324="",$C324=""),"",B324*'MPTO_working_3-way'!$I323)</f>
        <v>3.845334101382488</v>
      </c>
      <c r="G324" s="46">
        <f>IF(OR($A324="",$B324="",$C324=""),"",C324*'MPTO_working_3-way'!$I323)</f>
        <v>3.2217664092664089</v>
      </c>
      <c r="H324" s="44">
        <f>IF(OR($A324="",$B324="",$C324=""),"",'MPTO_working_3-way'!E323)</f>
        <v>2.3076812531436373</v>
      </c>
      <c r="I324" s="45">
        <f>IF(OR($A324="",$B324="",$C324=""),"",'MPTO_working_3-way'!F323)</f>
        <v>3.8883709667655424</v>
      </c>
      <c r="J324" s="46">
        <f>IF(OR($A324="",$B324="",$C324=""),"",'MPTO_working_3-way'!G323)</f>
        <v>3.2311484481110715</v>
      </c>
      <c r="K324" s="44">
        <f>IF(OR($A324="",$B324="",$C324=""),"",'OddsRatio_working_3-way'!H323)</f>
        <v>2.3164044460917048</v>
      </c>
      <c r="L324" s="45">
        <f>IF(OR($A324="",$B324="",$C324=""),"",'OddsRatio_working_3-way'!I323)</f>
        <v>3.8663645197158085</v>
      </c>
      <c r="M324" s="46">
        <f>IF(OR($A324="",$B324="",$C324=""),"",'OddsRatio_working_3-way'!J323)</f>
        <v>3.2293946264456288</v>
      </c>
      <c r="N324" s="47">
        <f t="shared" si="89"/>
        <v>42.955583851396909</v>
      </c>
      <c r="O324" s="48">
        <f t="shared" si="90"/>
        <v>26.005542655980829</v>
      </c>
      <c r="P324" s="48">
        <f t="shared" si="91"/>
        <v>31.038873492622276</v>
      </c>
      <c r="Q324" t="s">
        <v>386</v>
      </c>
      <c r="R324" t="s">
        <v>254</v>
      </c>
      <c r="S324" t="s">
        <v>477</v>
      </c>
      <c r="T324" s="50">
        <v>100</v>
      </c>
      <c r="U324" s="50">
        <f t="shared" si="80"/>
        <v>55.357142857142868</v>
      </c>
      <c r="V324" s="50">
        <f t="shared" si="81"/>
        <v>72.972972972972968</v>
      </c>
      <c r="W324" s="50">
        <f t="shared" si="82"/>
        <v>67.741935483870961</v>
      </c>
      <c r="X324" s="50">
        <f t="shared" si="83"/>
        <v>59.285091543156057</v>
      </c>
      <c r="Y324" s="50">
        <f t="shared" si="84"/>
        <v>76.900921658986164</v>
      </c>
      <c r="Z324" s="50">
        <f t="shared" si="85"/>
        <v>71.669884169884156</v>
      </c>
      <c r="AA324" s="50">
        <f t="shared" si="86"/>
        <v>-3.9279486860131883</v>
      </c>
      <c r="AB324" s="50">
        <f t="shared" si="87"/>
        <v>-3.9279486860131954</v>
      </c>
      <c r="AC324" s="50">
        <f t="shared" si="88"/>
        <v>-3.9279486860131954</v>
      </c>
      <c r="AF324">
        <v>1.89</v>
      </c>
      <c r="AG324">
        <v>1.96</v>
      </c>
      <c r="AH324" s="75" t="s">
        <v>493</v>
      </c>
      <c r="AJ324" t="s">
        <v>438</v>
      </c>
    </row>
    <row r="325" spans="1:36" ht="15" x14ac:dyDescent="0.25">
      <c r="A325">
        <v>2.44</v>
      </c>
      <c r="B325">
        <v>3.42</v>
      </c>
      <c r="C325">
        <v>3.12</v>
      </c>
      <c r="D325" s="43">
        <f t="shared" si="79"/>
        <v>2.274654690530431E-2</v>
      </c>
      <c r="E325" s="44">
        <f>IF(OR($A325="",$B325="",$C325=""),"",A325*'MPTO_working_3-way'!$I324)</f>
        <v>2.4955015744489426</v>
      </c>
      <c r="F325" s="45">
        <f>IF(OR($A325="",$B325="",$C325=""),"",B325*'MPTO_working_3-way'!$I324)</f>
        <v>3.4977931904161408</v>
      </c>
      <c r="G325" s="46">
        <f>IF(OR($A325="",$B325="",$C325=""),"",C325*'MPTO_working_3-way'!$I324)</f>
        <v>3.1909692263445497</v>
      </c>
      <c r="H325" s="44">
        <f>IF(OR($A325="",$B325="",$C325=""),"",'MPTO_working_3-way'!E324)</f>
        <v>2.4859921596426311</v>
      </c>
      <c r="I325" s="45">
        <f>IF(OR($A325="",$B325="",$C325=""),"",'MPTO_working_3-way'!F324)</f>
        <v>3.5110451342289113</v>
      </c>
      <c r="J325" s="46">
        <f>IF(OR($A325="",$B325="",$C325=""),"",'MPTO_working_3-way'!G324)</f>
        <v>3.1955963331578983</v>
      </c>
      <c r="K325" s="44">
        <f>IF(OR($A325="",$B325="",$C325=""),"",'OddsRatio_working_3-way'!H324)</f>
        <v>2.4902654597798222</v>
      </c>
      <c r="L325" s="45">
        <f>IF(OR($A325="",$B325="",$C325=""),"",'OddsRatio_working_3-way'!I324)</f>
        <v>3.5044738976855347</v>
      </c>
      <c r="M325" s="46">
        <f>IF(OR($A325="",$B325="",$C325=""),"",'OddsRatio_working_3-way'!J324)</f>
        <v>3.1940019268980722</v>
      </c>
      <c r="N325" s="47">
        <f t="shared" si="89"/>
        <v>40.072104551599821</v>
      </c>
      <c r="O325" s="48">
        <f t="shared" si="90"/>
        <v>28.589454709328532</v>
      </c>
      <c r="P325" s="48">
        <f t="shared" si="91"/>
        <v>31.338440739071654</v>
      </c>
      <c r="Q325" t="s">
        <v>265</v>
      </c>
      <c r="R325" t="s">
        <v>260</v>
      </c>
      <c r="S325" t="s">
        <v>477</v>
      </c>
      <c r="T325" s="50">
        <v>100</v>
      </c>
      <c r="U325" s="50">
        <f t="shared" si="80"/>
        <v>59.016393442622956</v>
      </c>
      <c r="V325" s="50">
        <f t="shared" si="81"/>
        <v>70.760233918128648</v>
      </c>
      <c r="W325" s="50">
        <f t="shared" si="82"/>
        <v>67.948717948717942</v>
      </c>
      <c r="X325" s="50">
        <f t="shared" si="83"/>
        <v>61.291048133153389</v>
      </c>
      <c r="Y325" s="50">
        <f t="shared" si="84"/>
        <v>73.034888608659102</v>
      </c>
      <c r="Z325" s="50">
        <f t="shared" si="85"/>
        <v>70.223372639248396</v>
      </c>
      <c r="AA325" s="50">
        <f t="shared" si="86"/>
        <v>-2.2746546905304328</v>
      </c>
      <c r="AB325" s="50">
        <f t="shared" si="87"/>
        <v>-2.2746546905304541</v>
      </c>
      <c r="AC325" s="50">
        <f t="shared" si="88"/>
        <v>-2.2746546905304541</v>
      </c>
      <c r="AF325">
        <v>1.87</v>
      </c>
      <c r="AG325">
        <v>2.04</v>
      </c>
      <c r="AH325" s="75" t="s">
        <v>482</v>
      </c>
      <c r="AJ325" t="s">
        <v>230</v>
      </c>
    </row>
    <row r="326" spans="1:36" ht="15" x14ac:dyDescent="0.25">
      <c r="A326">
        <v>2.14</v>
      </c>
      <c r="B326">
        <v>3.66</v>
      </c>
      <c r="C326">
        <v>3.55</v>
      </c>
      <c r="D326" s="43">
        <f t="shared" si="79"/>
        <v>2.2203904187085621E-2</v>
      </c>
      <c r="E326" s="44">
        <f>IF(OR($A326="",$B326="",$C326=""),"",A326*'MPTO_working_3-way'!$I325)</f>
        <v>2.1875163549603633</v>
      </c>
      <c r="F326" s="45">
        <f>IF(OR($A326="",$B326="",$C326=""),"",B326*'MPTO_working_3-way'!$I325)</f>
        <v>3.7412662893247335</v>
      </c>
      <c r="G326" s="46">
        <f>IF(OR($A326="",$B326="",$C326=""),"",C326*'MPTO_working_3-way'!$I325)</f>
        <v>3.6288238598641538</v>
      </c>
      <c r="H326" s="44">
        <f>IF(OR($A326="",$B326="",$C326=""),"",'MPTO_working_3-way'!E325)</f>
        <v>2.174440495474383</v>
      </c>
      <c r="I326" s="45">
        <f>IF(OR($A326="",$B326="",$C326=""),"",'MPTO_working_3-way'!F325)</f>
        <v>3.7619053632198982</v>
      </c>
      <c r="J326" s="46">
        <f>IF(OR($A326="",$B326="",$C326=""),"",'MPTO_working_3-way'!G325)</f>
        <v>3.6457917938165592</v>
      </c>
      <c r="K326" s="44">
        <f>IF(OR($A326="",$B326="",$C326=""),"",'OddsRatio_working_3-way'!H325)</f>
        <v>2.179835661859729</v>
      </c>
      <c r="L326" s="45">
        <f>IF(OR($A326="",$B326="",$C326=""),"",'OddsRatio_working_3-way'!I325)</f>
        <v>3.7529498776727008</v>
      </c>
      <c r="M326" s="46">
        <f>IF(OR($A326="",$B326="",$C326=""),"",'OddsRatio_working_3-way'!J325)</f>
        <v>3.639106085738868</v>
      </c>
      <c r="N326" s="47">
        <f t="shared" si="89"/>
        <v>45.713943931546943</v>
      </c>
      <c r="O326" s="48">
        <f t="shared" si="90"/>
        <v>26.728918036478273</v>
      </c>
      <c r="P326" s="48">
        <f t="shared" si="91"/>
        <v>27.55713803197478</v>
      </c>
      <c r="Q326" t="s">
        <v>241</v>
      </c>
      <c r="R326" t="s">
        <v>262</v>
      </c>
      <c r="S326" t="s">
        <v>477</v>
      </c>
      <c r="T326" s="50">
        <v>100</v>
      </c>
      <c r="U326" s="50">
        <f t="shared" si="80"/>
        <v>53.271028037383175</v>
      </c>
      <c r="V326" s="50">
        <f t="shared" si="81"/>
        <v>72.67759562841529</v>
      </c>
      <c r="W326" s="50">
        <f t="shared" si="82"/>
        <v>71.83098591549296</v>
      </c>
      <c r="X326" s="50">
        <f t="shared" si="83"/>
        <v>55.491418456091736</v>
      </c>
      <c r="Y326" s="50">
        <f t="shared" si="84"/>
        <v>74.897986047123865</v>
      </c>
      <c r="Z326" s="50">
        <f t="shared" si="85"/>
        <v>74.051376334201507</v>
      </c>
      <c r="AA326" s="50">
        <f t="shared" si="86"/>
        <v>-2.2203904187085612</v>
      </c>
      <c r="AB326" s="50">
        <f t="shared" si="87"/>
        <v>-2.2203904187085755</v>
      </c>
      <c r="AC326" s="50">
        <f t="shared" si="88"/>
        <v>-2.220390418708547</v>
      </c>
      <c r="AF326">
        <v>2.04</v>
      </c>
      <c r="AG326">
        <v>1.88</v>
      </c>
      <c r="AH326" s="75" t="s">
        <v>484</v>
      </c>
      <c r="AJ326" t="s">
        <v>230</v>
      </c>
    </row>
    <row r="327" spans="1:36" ht="15" x14ac:dyDescent="0.25">
      <c r="A327">
        <v>1.9</v>
      </c>
      <c r="B327">
        <v>3.58</v>
      </c>
      <c r="C327">
        <v>4.6100000000000003</v>
      </c>
      <c r="D327" s="43">
        <f t="shared" ref="D327:D390" si="92">IF(OR($A327="",$B327="",$C327=""),"",(1/A327)+(1/B327)+(1/C327)-1)</f>
        <v>2.2565138108543881E-2</v>
      </c>
      <c r="E327" s="44">
        <f>IF(OR($A327="",$B327="",$C327=""),"",A327*'MPTO_working_3-way'!$I326)</f>
        <v>1.9428737624062333</v>
      </c>
      <c r="F327" s="45">
        <f>IF(OR($A327="",$B327="",$C327=""),"",B327*'MPTO_working_3-way'!$I326)</f>
        <v>3.6607831944285874</v>
      </c>
      <c r="G327" s="46">
        <f>IF(OR($A327="",$B327="",$C327=""),"",C327*'MPTO_working_3-way'!$I326)</f>
        <v>4.7140252866803873</v>
      </c>
      <c r="H327" s="44">
        <f>IF(OR($A327="",$B327="",$C327=""),"",'MPTO_working_3-way'!E326)</f>
        <v>1.927547064963357</v>
      </c>
      <c r="I327" s="45">
        <f>IF(OR($A327="",$B327="",$C327=""),"",'MPTO_working_3-way'!F326)</f>
        <v>3.6790689816194497</v>
      </c>
      <c r="J327" s="46">
        <f>IF(OR($A327="",$B327="",$C327=""),"",'MPTO_working_3-way'!G326)</f>
        <v>4.7755941847112604</v>
      </c>
      <c r="K327" s="44">
        <f>IF(OR($A327="",$B327="",$C327=""),"",'OddsRatio_working_3-way'!H326)</f>
        <v>1.9335078886325634</v>
      </c>
      <c r="L327" s="45">
        <f>IF(OR($A327="",$B327="",$C327=""),"",'OddsRatio_working_3-way'!I326)</f>
        <v>3.676055947413349</v>
      </c>
      <c r="M327" s="46">
        <f>IF(OR($A327="",$B327="",$C327=""),"",'OddsRatio_working_3-way'!J326)</f>
        <v>4.7444038644039503</v>
      </c>
      <c r="N327" s="47">
        <f t="shared" si="89"/>
        <v>51.470147950400445</v>
      </c>
      <c r="O327" s="48">
        <f t="shared" si="90"/>
        <v>27.316558968089623</v>
      </c>
      <c r="P327" s="48">
        <f t="shared" si="91"/>
        <v>21.213293081509946</v>
      </c>
      <c r="Q327" t="s">
        <v>270</v>
      </c>
      <c r="R327" t="s">
        <v>391</v>
      </c>
      <c r="S327" t="s">
        <v>477</v>
      </c>
      <c r="T327" s="50">
        <v>100</v>
      </c>
      <c r="U327" s="50">
        <f t="shared" si="80"/>
        <v>47.368421052631575</v>
      </c>
      <c r="V327" s="50">
        <f t="shared" si="81"/>
        <v>72.067039106145245</v>
      </c>
      <c r="W327" s="50">
        <f t="shared" si="82"/>
        <v>78.308026030368765</v>
      </c>
      <c r="X327" s="50">
        <f t="shared" si="83"/>
        <v>49.624934863485983</v>
      </c>
      <c r="Y327" s="50">
        <f t="shared" si="84"/>
        <v>74.32355291699966</v>
      </c>
      <c r="Z327" s="50">
        <f t="shared" si="85"/>
        <v>80.564539841223166</v>
      </c>
      <c r="AA327" s="50">
        <f t="shared" si="86"/>
        <v>-2.2565138108544076</v>
      </c>
      <c r="AB327" s="50">
        <f t="shared" si="87"/>
        <v>-2.2565138108544147</v>
      </c>
      <c r="AC327" s="50">
        <f t="shared" si="88"/>
        <v>-2.2565138108544005</v>
      </c>
      <c r="AF327">
        <v>1.71</v>
      </c>
      <c r="AG327">
        <v>2.2599999999999998</v>
      </c>
      <c r="AH327" s="75" t="s">
        <v>480</v>
      </c>
      <c r="AJ327" t="s">
        <v>230</v>
      </c>
    </row>
    <row r="328" spans="1:36" ht="15" x14ac:dyDescent="0.25">
      <c r="A328">
        <v>2.74</v>
      </c>
      <c r="B328">
        <v>3.3</v>
      </c>
      <c r="C328">
        <v>2.78</v>
      </c>
      <c r="D328" s="43">
        <f t="shared" si="92"/>
        <v>2.770603689576534E-2</v>
      </c>
      <c r="E328" s="44">
        <f>IF(OR($A328="",$B328="",$C328=""),"",A328*'MPTO_working_3-way'!$I327)</f>
        <v>2.8159145410943971</v>
      </c>
      <c r="F328" s="45">
        <f>IF(OR($A328="",$B328="",$C328=""),"",B328*'MPTO_working_3-way'!$I327)</f>
        <v>3.3914299217560253</v>
      </c>
      <c r="G328" s="46">
        <f>IF(OR($A328="",$B328="",$C328=""),"",C328*'MPTO_working_3-way'!$I327)</f>
        <v>2.8570227825702275</v>
      </c>
      <c r="H328" s="44">
        <f>IF(OR($A328="",$B328="",$C328=""),"",'MPTO_working_3-way'!E327)</f>
        <v>2.8111353500169241</v>
      </c>
      <c r="I328" s="45">
        <f>IF(OR($A328="",$B328="",$C328=""),"",'MPTO_working_3-way'!F327)</f>
        <v>3.4037343896410577</v>
      </c>
      <c r="J328" s="46">
        <f>IF(OR($A328="",$B328="",$C328=""),"",'MPTO_working_3-way'!G327)</f>
        <v>2.8532552187777624</v>
      </c>
      <c r="K328" s="44">
        <f>IF(OR($A328="",$B328="",$C328=""),"",'OddsRatio_working_3-way'!H327)</f>
        <v>2.8135888706505585</v>
      </c>
      <c r="L328" s="45">
        <f>IF(OR($A328="",$B328="",$C328=""),"",'OddsRatio_working_3-way'!I327)</f>
        <v>3.3972726451128072</v>
      </c>
      <c r="M328" s="46">
        <f>IF(OR($A328="",$B328="",$C328=""),"",'OddsRatio_working_3-way'!J327)</f>
        <v>2.8552805688264331</v>
      </c>
      <c r="N328" s="47">
        <f t="shared" si="89"/>
        <v>35.512441354536023</v>
      </c>
      <c r="O328" s="48">
        <f t="shared" si="90"/>
        <v>29.486087670129912</v>
      </c>
      <c r="P328" s="48">
        <f t="shared" si="91"/>
        <v>35.001470975334072</v>
      </c>
      <c r="Q328" t="s">
        <v>229</v>
      </c>
      <c r="R328" t="s">
        <v>244</v>
      </c>
      <c r="S328" t="s">
        <v>477</v>
      </c>
      <c r="T328" s="50">
        <v>100</v>
      </c>
      <c r="U328" s="50">
        <f t="shared" si="80"/>
        <v>63.503649635036496</v>
      </c>
      <c r="V328" s="50">
        <f t="shared" si="81"/>
        <v>69.696969696969703</v>
      </c>
      <c r="W328" s="50">
        <f t="shared" si="82"/>
        <v>64.02877697841727</v>
      </c>
      <c r="X328" s="50">
        <f t="shared" si="83"/>
        <v>66.274253324613042</v>
      </c>
      <c r="Y328" s="50">
        <f t="shared" si="84"/>
        <v>72.467573386546235</v>
      </c>
      <c r="Z328" s="50">
        <f t="shared" si="85"/>
        <v>66.799380667993802</v>
      </c>
      <c r="AA328" s="50">
        <f t="shared" si="86"/>
        <v>-2.7706036895765465</v>
      </c>
      <c r="AB328" s="50">
        <f t="shared" si="87"/>
        <v>-2.7706036895765322</v>
      </c>
      <c r="AC328" s="50">
        <f t="shared" si="88"/>
        <v>-2.7706036895765322</v>
      </c>
      <c r="AF328">
        <v>2.12</v>
      </c>
      <c r="AG328">
        <v>1.78</v>
      </c>
      <c r="AH328" s="75" t="s">
        <v>489</v>
      </c>
      <c r="AJ328" t="s">
        <v>231</v>
      </c>
    </row>
    <row r="329" spans="1:36" ht="15" x14ac:dyDescent="0.25">
      <c r="A329">
        <v>1.99</v>
      </c>
      <c r="B329">
        <v>3.58</v>
      </c>
      <c r="C329">
        <v>4.04</v>
      </c>
      <c r="D329" s="43">
        <f t="shared" si="92"/>
        <v>2.9366924227865354E-2</v>
      </c>
      <c r="E329" s="44">
        <f>IF(OR($A329="",$B329="",$C329=""),"",A329*'MPTO_working_3-way'!$I328)</f>
        <v>2.0484401792134519</v>
      </c>
      <c r="F329" s="45">
        <f>IF(OR($A329="",$B329="",$C329=""),"",B329*'MPTO_working_3-way'!$I328)</f>
        <v>3.6851335887357579</v>
      </c>
      <c r="G329" s="46">
        <f>IF(OR($A329="",$B329="",$C329=""),"",C329*'MPTO_working_3-way'!$I328)</f>
        <v>4.1586423738805758</v>
      </c>
      <c r="H329" s="44">
        <f>IF(OR($A329="",$B329="",$C329=""),"",'MPTO_working_3-way'!E328)</f>
        <v>2.0295354722392398</v>
      </c>
      <c r="I329" s="45">
        <f>IF(OR($A329="",$B329="",$C329=""),"",'MPTO_working_3-way'!F328)</f>
        <v>3.7100157569307806</v>
      </c>
      <c r="J329" s="46">
        <f>IF(OR($A329="",$B329="",$C329=""),"",'MPTO_working_3-way'!G328)</f>
        <v>4.2063504683113786</v>
      </c>
      <c r="K329" s="44">
        <f>IF(OR($A329="",$B329="",$C329=""),"",'OddsRatio_working_3-way'!H328)</f>
        <v>2.0369903936629146</v>
      </c>
      <c r="L329" s="45">
        <f>IF(OR($A329="",$B329="",$C329=""),"",'OddsRatio_working_3-way'!I328)</f>
        <v>3.7024598137882019</v>
      </c>
      <c r="M329" s="46">
        <f>IF(OR($A329="",$B329="",$C329=""),"",'OddsRatio_working_3-way'!J328)</f>
        <v>4.1842937340760207</v>
      </c>
      <c r="N329" s="47">
        <f t="shared" si="89"/>
        <v>48.81763256489014</v>
      </c>
      <c r="O329" s="48">
        <f t="shared" si="90"/>
        <v>27.136058325176361</v>
      </c>
      <c r="P329" s="48">
        <f t="shared" si="91"/>
        <v>24.04630910993351</v>
      </c>
      <c r="Q329" t="s">
        <v>394</v>
      </c>
      <c r="R329" t="s">
        <v>274</v>
      </c>
      <c r="S329" t="s">
        <v>477</v>
      </c>
      <c r="T329" s="50">
        <v>100</v>
      </c>
      <c r="U329" s="50">
        <f t="shared" si="80"/>
        <v>49.748743718592962</v>
      </c>
      <c r="V329" s="50">
        <f t="shared" si="81"/>
        <v>72.067039106145245</v>
      </c>
      <c r="W329" s="50">
        <f t="shared" si="82"/>
        <v>75.247524752475243</v>
      </c>
      <c r="X329" s="50">
        <f t="shared" si="83"/>
        <v>52.685436141379505</v>
      </c>
      <c r="Y329" s="50">
        <f t="shared" si="84"/>
        <v>75.00373152893178</v>
      </c>
      <c r="Z329" s="50">
        <f t="shared" si="85"/>
        <v>78.184217175261779</v>
      </c>
      <c r="AA329" s="50">
        <f t="shared" si="86"/>
        <v>-2.9366924227865425</v>
      </c>
      <c r="AB329" s="50">
        <f t="shared" si="87"/>
        <v>-2.9366924227865354</v>
      </c>
      <c r="AC329" s="50">
        <f t="shared" si="88"/>
        <v>-2.9366924227865354</v>
      </c>
      <c r="AF329">
        <v>1.94</v>
      </c>
      <c r="AG329">
        <v>1.94</v>
      </c>
      <c r="AH329" s="75" t="s">
        <v>485</v>
      </c>
      <c r="AJ329" t="s">
        <v>231</v>
      </c>
    </row>
    <row r="330" spans="1:36" ht="15" x14ac:dyDescent="0.25">
      <c r="A330">
        <v>2.17</v>
      </c>
      <c r="B330">
        <v>3.42</v>
      </c>
      <c r="C330">
        <v>3.62</v>
      </c>
      <c r="D330" s="43">
        <f t="shared" si="92"/>
        <v>2.9470247828923046E-2</v>
      </c>
      <c r="E330" s="44">
        <f>IF(OR($A330="",$B330="",$C330=""),"",A330*'MPTO_working_3-way'!$I329)</f>
        <v>2.2339504377887631</v>
      </c>
      <c r="F330" s="45">
        <f>IF(OR($A330="",$B330="",$C330=""),"",B330*'MPTO_working_3-way'!$I329)</f>
        <v>3.5207882475749166</v>
      </c>
      <c r="G330" s="46">
        <f>IF(OR($A330="",$B330="",$C330=""),"",C330*'MPTO_working_3-way'!$I329)</f>
        <v>3.7266822971407016</v>
      </c>
      <c r="H330" s="44">
        <f>IF(OR($A330="",$B330="",$C330=""),"",'MPTO_working_3-way'!E329)</f>
        <v>2.2172650229709001</v>
      </c>
      <c r="I330" s="45">
        <f>IF(OR($A330="",$B330="",$C330=""),"",'MPTO_working_3-way'!F329)</f>
        <v>3.5388929392335311</v>
      </c>
      <c r="J330" s="46">
        <f>IF(OR($A330="",$B330="",$C330=""),"",'MPTO_working_3-way'!G329)</f>
        <v>3.7534764983699129</v>
      </c>
      <c r="K330" s="44">
        <f>IF(OR($A330="",$B330="",$C330=""),"",'OddsRatio_working_3-way'!H329)</f>
        <v>2.2241976748597492</v>
      </c>
      <c r="L330" s="45">
        <f>IF(OR($A330="",$B330="",$C330=""),"",'OddsRatio_working_3-way'!I329)</f>
        <v>3.5321011736415322</v>
      </c>
      <c r="M330" s="46">
        <f>IF(OR($A330="",$B330="",$C330=""),"",'OddsRatio_working_3-way'!J329)</f>
        <v>3.7413657334466177</v>
      </c>
      <c r="N330" s="47">
        <f t="shared" si="89"/>
        <v>44.763750488118816</v>
      </c>
      <c r="O330" s="48">
        <f t="shared" si="90"/>
        <v>28.402730572870716</v>
      </c>
      <c r="P330" s="48">
        <f t="shared" si="91"/>
        <v>26.833518939010453</v>
      </c>
      <c r="Q330" t="s">
        <v>228</v>
      </c>
      <c r="R330" t="s">
        <v>233</v>
      </c>
      <c r="S330" t="s">
        <v>477</v>
      </c>
      <c r="T330" s="50">
        <v>100</v>
      </c>
      <c r="U330" s="50">
        <f t="shared" si="80"/>
        <v>53.917050691244242</v>
      </c>
      <c r="V330" s="50">
        <f t="shared" si="81"/>
        <v>70.760233918128648</v>
      </c>
      <c r="W330" s="50">
        <f t="shared" si="82"/>
        <v>72.375690607734811</v>
      </c>
      <c r="X330" s="50">
        <f t="shared" si="83"/>
        <v>56.864075474136541</v>
      </c>
      <c r="Y330" s="50">
        <f t="shared" si="84"/>
        <v>73.707258701020947</v>
      </c>
      <c r="Z330" s="50">
        <f t="shared" si="85"/>
        <v>75.32271539062711</v>
      </c>
      <c r="AA330" s="50">
        <f t="shared" si="86"/>
        <v>-2.9470247828922993</v>
      </c>
      <c r="AB330" s="50">
        <f t="shared" si="87"/>
        <v>-2.9470247828922993</v>
      </c>
      <c r="AC330" s="50">
        <f t="shared" si="88"/>
        <v>-2.9470247828922993</v>
      </c>
      <c r="AF330">
        <v>2.02</v>
      </c>
      <c r="AG330">
        <v>1.88</v>
      </c>
      <c r="AH330" s="75" t="s">
        <v>487</v>
      </c>
      <c r="AJ330" t="s">
        <v>231</v>
      </c>
    </row>
    <row r="331" spans="1:36" ht="15" x14ac:dyDescent="0.25">
      <c r="A331">
        <v>3.62</v>
      </c>
      <c r="B331">
        <v>3.24</v>
      </c>
      <c r="C331">
        <v>2.29</v>
      </c>
      <c r="D331" s="43">
        <f t="shared" si="92"/>
        <v>2.1566291938717619E-2</v>
      </c>
      <c r="E331" s="44">
        <f>IF(OR($A331="",$B331="",$C331=""),"",A331*'MPTO_working_3-way'!$I330)</f>
        <v>3.6980699768181577</v>
      </c>
      <c r="F331" s="45">
        <f>IF(OR($A331="",$B331="",$C331=""),"",B331*'MPTO_working_3-way'!$I330)</f>
        <v>3.3098747858814455</v>
      </c>
      <c r="G331" s="46">
        <f>IF(OR($A331="",$B331="",$C331=""),"",C331*'MPTO_working_3-way'!$I330)</f>
        <v>2.3393868085396634</v>
      </c>
      <c r="H331" s="44">
        <f>IF(OR($A331="",$B331="",$C331=""),"",'MPTO_working_3-way'!E330)</f>
        <v>3.7167214525466212</v>
      </c>
      <c r="I331" s="45">
        <f>IF(OR($A331="",$B331="",$C331=""),"",'MPTO_working_3-way'!F330)</f>
        <v>3.3172643794077543</v>
      </c>
      <c r="J331" s="46">
        <f>IF(OR($A331="",$B331="",$C331=""),"",'MPTO_working_3-way'!G330)</f>
        <v>2.3283295892132356</v>
      </c>
      <c r="K331" s="44">
        <f>IF(OR($A331="",$B331="",$C331=""),"",'OddsRatio_working_3-way'!H330)</f>
        <v>3.7075730727413907</v>
      </c>
      <c r="L331" s="45">
        <f>IF(OR($A331="",$B331="",$C331=""),"",'OddsRatio_working_3-way'!I330)</f>
        <v>3.3148716347101974</v>
      </c>
      <c r="M331" s="46">
        <f>IF(OR($A331="",$B331="",$C331=""),"",'OddsRatio_working_3-way'!J330)</f>
        <v>2.3331180396322115</v>
      </c>
      <c r="N331" s="47">
        <f t="shared" si="89"/>
        <v>27.041132435801181</v>
      </c>
      <c r="O331" s="48">
        <f t="shared" si="90"/>
        <v>30.212623277037114</v>
      </c>
      <c r="P331" s="48">
        <f t="shared" si="91"/>
        <v>42.746244287161687</v>
      </c>
      <c r="Q331" t="s">
        <v>34</v>
      </c>
      <c r="R331" t="s">
        <v>41</v>
      </c>
      <c r="S331" t="s">
        <v>477</v>
      </c>
      <c r="T331" s="50">
        <v>100</v>
      </c>
      <c r="U331" s="50">
        <f t="shared" si="80"/>
        <v>72.375690607734811</v>
      </c>
      <c r="V331" s="50">
        <f t="shared" si="81"/>
        <v>69.135802469135797</v>
      </c>
      <c r="W331" s="50">
        <f t="shared" si="82"/>
        <v>56.331877729257641</v>
      </c>
      <c r="X331" s="50">
        <f t="shared" si="83"/>
        <v>74.532319801606548</v>
      </c>
      <c r="Y331" s="50">
        <f t="shared" si="84"/>
        <v>71.292431663007562</v>
      </c>
      <c r="Z331" s="50">
        <f t="shared" si="85"/>
        <v>58.488506923129393</v>
      </c>
      <c r="AA331" s="50">
        <f t="shared" si="86"/>
        <v>-2.156629193871737</v>
      </c>
      <c r="AB331" s="50">
        <f t="shared" si="87"/>
        <v>-2.1566291938717654</v>
      </c>
      <c r="AC331" s="50">
        <f t="shared" si="88"/>
        <v>-2.1566291938717512</v>
      </c>
      <c r="AF331">
        <v>2.42</v>
      </c>
      <c r="AG331">
        <v>1.63</v>
      </c>
      <c r="AH331" s="75" t="s">
        <v>485</v>
      </c>
      <c r="AJ331" t="s">
        <v>443</v>
      </c>
    </row>
    <row r="332" spans="1:36" ht="15" x14ac:dyDescent="0.25">
      <c r="A332">
        <v>2.61</v>
      </c>
      <c r="B332">
        <v>3.38</v>
      </c>
      <c r="C332">
        <v>2.92</v>
      </c>
      <c r="D332" s="43">
        <f t="shared" si="92"/>
        <v>2.1465504042445405E-2</v>
      </c>
      <c r="E332" s="44">
        <f>IF(OR($A332="",$B332="",$C332=""),"",A332*'MPTO_working_3-way'!$I331)</f>
        <v>2.6660249655507822</v>
      </c>
      <c r="F332" s="45">
        <f>IF(OR($A332="",$B332="",$C332=""),"",B332*'MPTO_working_3-way'!$I331)</f>
        <v>3.4525534036634653</v>
      </c>
      <c r="G332" s="46">
        <f>IF(OR($A332="",$B332="",$C332=""),"",C332*'MPTO_working_3-way'!$I331)</f>
        <v>2.9826792718039403</v>
      </c>
      <c r="H332" s="44">
        <f>IF(OR($A332="",$B332="",$C332=""),"",'MPTO_working_3-way'!E331)</f>
        <v>2.6596692935152211</v>
      </c>
      <c r="I332" s="45">
        <f>IF(OR($A332="",$B332="",$C332=""),"",'MPTO_working_3-way'!F331)</f>
        <v>3.4637694203164626</v>
      </c>
      <c r="J332" s="46">
        <f>IF(OR($A332="",$B332="",$C332=""),"",'MPTO_working_3-way'!G331)</f>
        <v>2.9823096660540398</v>
      </c>
      <c r="K332" s="44">
        <f>IF(OR($A332="",$B332="",$C332=""),"",'OddsRatio_working_3-way'!H331)</f>
        <v>2.6627032647251632</v>
      </c>
      <c r="L332" s="45">
        <f>IF(OR($A332="",$B332="",$C332=""),"",'OddsRatio_working_3-way'!I331)</f>
        <v>3.4579091739415446</v>
      </c>
      <c r="M332" s="46">
        <f>IF(OR($A332="",$B332="",$C332=""),"",'OddsRatio_working_3-way'!J331)</f>
        <v>2.982851098305785</v>
      </c>
      <c r="N332" s="47">
        <f t="shared" si="89"/>
        <v>37.509026093962589</v>
      </c>
      <c r="O332" s="48">
        <f t="shared" si="90"/>
        <v>28.964070445337974</v>
      </c>
      <c r="P332" s="48">
        <f t="shared" si="91"/>
        <v>33.526903460699437</v>
      </c>
      <c r="Q332" t="s">
        <v>39</v>
      </c>
      <c r="R332" t="s">
        <v>38</v>
      </c>
      <c r="S332" t="s">
        <v>477</v>
      </c>
      <c r="T332" s="50">
        <v>100</v>
      </c>
      <c r="U332" s="50">
        <f t="shared" si="80"/>
        <v>61.685823754789276</v>
      </c>
      <c r="V332" s="50">
        <f t="shared" si="81"/>
        <v>70.414201183431956</v>
      </c>
      <c r="W332" s="50">
        <f t="shared" si="82"/>
        <v>65.753424657534239</v>
      </c>
      <c r="X332" s="50">
        <f t="shared" si="83"/>
        <v>63.832374159033797</v>
      </c>
      <c r="Y332" s="50">
        <f t="shared" si="84"/>
        <v>72.560751587676478</v>
      </c>
      <c r="Z332" s="50">
        <f t="shared" si="85"/>
        <v>67.89997506177879</v>
      </c>
      <c r="AA332" s="50">
        <f t="shared" si="86"/>
        <v>-2.1465504042445218</v>
      </c>
      <c r="AB332" s="50">
        <f t="shared" si="87"/>
        <v>-2.1465504042445218</v>
      </c>
      <c r="AC332" s="50">
        <f t="shared" si="88"/>
        <v>-2.1465504042445502</v>
      </c>
      <c r="AF332">
        <v>2.0299999999999998</v>
      </c>
      <c r="AG332">
        <v>1.88</v>
      </c>
      <c r="AH332" s="75" t="s">
        <v>490</v>
      </c>
      <c r="AJ332" t="s">
        <v>443</v>
      </c>
    </row>
    <row r="333" spans="1:36" ht="15" x14ac:dyDescent="0.25">
      <c r="A333">
        <v>1.56</v>
      </c>
      <c r="B333">
        <v>4.0999999999999996</v>
      </c>
      <c r="C333">
        <v>7.22</v>
      </c>
      <c r="D333" s="43">
        <f t="shared" si="92"/>
        <v>2.3432235174684957E-2</v>
      </c>
      <c r="E333" s="44">
        <f>IF(OR($A333="",$B333="",$C333=""),"",A333*'MPTO_working_3-way'!$I332)</f>
        <v>1.5965542868725087</v>
      </c>
      <c r="F333" s="45">
        <f>IF(OR($A333="",$B333="",$C333=""),"",B333*'MPTO_working_3-way'!$I332)</f>
        <v>4.1960721642162078</v>
      </c>
      <c r="G333" s="46">
        <f>IF(OR($A333="",$B333="",$C333=""),"",C333*'MPTO_working_3-way'!$I332)</f>
        <v>7.3891807379612251</v>
      </c>
      <c r="H333" s="44">
        <f>IF(OR($A333="",$B333="",$C333=""),"",'MPTO_working_3-way'!E332)</f>
        <v>1.5792426968607878</v>
      </c>
      <c r="I333" s="45">
        <f>IF(OR($A333="",$B333="",$C333=""),"",'MPTO_working_3-way'!F332)</f>
        <v>4.2356424455293453</v>
      </c>
      <c r="J333" s="46">
        <f>IF(OR($A333="",$B333="",$C333=""),"",'MPTO_working_3-way'!G332)</f>
        <v>7.6514952015694302</v>
      </c>
      <c r="K333" s="44">
        <f>IF(OR($A333="",$B333="",$C333=""),"",'OddsRatio_working_3-way'!H332)</f>
        <v>1.5852522593403404</v>
      </c>
      <c r="L333" s="45">
        <f>IF(OR($A333="",$B333="",$C333=""),"",'OddsRatio_working_3-way'!I332)</f>
        <v>4.2397892927768828</v>
      </c>
      <c r="M333" s="46">
        <f>IF(OR($A333="",$B333="",$C333=""),"",'OddsRatio_working_3-way'!J332)</f>
        <v>7.5004804519587802</v>
      </c>
      <c r="N333" s="47">
        <f t="shared" si="89"/>
        <v>62.634888661312026</v>
      </c>
      <c r="O333" s="48">
        <f t="shared" si="90"/>
        <v>23.831811295523604</v>
      </c>
      <c r="P333" s="48">
        <f t="shared" si="91"/>
        <v>13.533300043164372</v>
      </c>
      <c r="Q333" t="s">
        <v>133</v>
      </c>
      <c r="R333" t="s">
        <v>73</v>
      </c>
      <c r="S333" t="s">
        <v>477</v>
      </c>
      <c r="T333" s="50">
        <v>100</v>
      </c>
      <c r="U333" s="50">
        <f t="shared" si="80"/>
        <v>35.897435897435898</v>
      </c>
      <c r="V333" s="50">
        <f t="shared" si="81"/>
        <v>75.609756097560975</v>
      </c>
      <c r="W333" s="50">
        <f t="shared" si="82"/>
        <v>86.149584487534639</v>
      </c>
      <c r="X333" s="50">
        <f t="shared" si="83"/>
        <v>38.2406594149044</v>
      </c>
      <c r="Y333" s="50">
        <f t="shared" si="84"/>
        <v>77.952979615029477</v>
      </c>
      <c r="Z333" s="50">
        <f t="shared" si="85"/>
        <v>88.492808005003127</v>
      </c>
      <c r="AA333" s="50">
        <f t="shared" si="86"/>
        <v>-2.3432235174685019</v>
      </c>
      <c r="AB333" s="50">
        <f t="shared" si="87"/>
        <v>-2.3432235174685019</v>
      </c>
      <c r="AC333" s="50">
        <f t="shared" si="88"/>
        <v>-2.3432235174684877</v>
      </c>
      <c r="AF333">
        <v>1.93</v>
      </c>
      <c r="AG333">
        <v>1.98</v>
      </c>
      <c r="AH333" s="75" t="s">
        <v>497</v>
      </c>
      <c r="AJ333" t="s">
        <v>443</v>
      </c>
    </row>
    <row r="334" spans="1:36" ht="15" x14ac:dyDescent="0.25">
      <c r="A334">
        <v>2.2999999999999998</v>
      </c>
      <c r="B334">
        <v>3.34</v>
      </c>
      <c r="C334">
        <v>3.47</v>
      </c>
      <c r="D334" s="43">
        <f t="shared" si="92"/>
        <v>2.2368244340788435E-2</v>
      </c>
      <c r="E334" s="44">
        <f>IF(OR($A334="",$B334="",$C334=""),"",A334*'MPTO_working_3-way'!$I333)</f>
        <v>2.3514469619838132</v>
      </c>
      <c r="F334" s="45">
        <f>IF(OR($A334="",$B334="",$C334=""),"",B334*'MPTO_working_3-way'!$I333)</f>
        <v>3.4147099360982334</v>
      </c>
      <c r="G334" s="46">
        <f>IF(OR($A334="",$B334="",$C334=""),"",C334*'MPTO_working_3-way'!$I333)</f>
        <v>3.5476178078625362</v>
      </c>
      <c r="H334" s="44">
        <f>IF(OR($A334="",$B334="",$C334=""),"",'MPTO_working_3-way'!E333)</f>
        <v>2.3401308747162242</v>
      </c>
      <c r="I334" s="45">
        <f>IF(OR($A334="",$B334="",$C334=""),"",'MPTO_working_3-way'!F333)</f>
        <v>3.4253013482824586</v>
      </c>
      <c r="J334" s="46">
        <f>IF(OR($A334="",$B334="",$C334=""),"",'MPTO_working_3-way'!G333)</f>
        <v>3.5621624125713707</v>
      </c>
      <c r="K334" s="44">
        <f>IF(OR($A334="",$B334="",$C334=""),"",'OddsRatio_working_3-way'!H333)</f>
        <v>2.3450119692195801</v>
      </c>
      <c r="L334" s="45">
        <f>IF(OR($A334="",$B334="",$C334=""),"",'OddsRatio_working_3-way'!I333)</f>
        <v>3.4210215445952437</v>
      </c>
      <c r="M334" s="46">
        <f>IF(OR($A334="",$B334="",$C334=""),"",'OddsRatio_working_3-way'!J333)</f>
        <v>3.5555227415172022</v>
      </c>
      <c r="N334" s="47">
        <f t="shared" si="89"/>
        <v>42.527006399342454</v>
      </c>
      <c r="O334" s="48">
        <f t="shared" si="90"/>
        <v>29.285064286972347</v>
      </c>
      <c r="P334" s="48">
        <f t="shared" si="91"/>
        <v>28.187929313685196</v>
      </c>
      <c r="Q334" t="s">
        <v>35</v>
      </c>
      <c r="R334" t="s">
        <v>137</v>
      </c>
      <c r="S334" t="s">
        <v>477</v>
      </c>
      <c r="T334" s="50">
        <v>100</v>
      </c>
      <c r="U334" s="50">
        <f t="shared" si="80"/>
        <v>56.521739130434774</v>
      </c>
      <c r="V334" s="50">
        <f t="shared" si="81"/>
        <v>70.059880239520965</v>
      </c>
      <c r="W334" s="50">
        <f t="shared" si="82"/>
        <v>71.181556195965413</v>
      </c>
      <c r="X334" s="50">
        <f t="shared" si="83"/>
        <v>58.758563564513636</v>
      </c>
      <c r="Y334" s="50">
        <f t="shared" si="84"/>
        <v>72.296704673599805</v>
      </c>
      <c r="Z334" s="50">
        <f t="shared" si="85"/>
        <v>73.418380630044268</v>
      </c>
      <c r="AA334" s="50">
        <f t="shared" si="86"/>
        <v>-2.2368244340788621</v>
      </c>
      <c r="AB334" s="50">
        <f t="shared" si="87"/>
        <v>-2.2368244340788408</v>
      </c>
      <c r="AC334" s="50">
        <f t="shared" si="88"/>
        <v>-2.236824434078855</v>
      </c>
      <c r="AF334">
        <v>2.0099999999999998</v>
      </c>
      <c r="AG334">
        <v>1.9</v>
      </c>
      <c r="AH334" s="75" t="s">
        <v>485</v>
      </c>
      <c r="AJ334" t="s">
        <v>443</v>
      </c>
    </row>
    <row r="335" spans="1:36" ht="15" x14ac:dyDescent="0.25">
      <c r="A335">
        <v>7.95</v>
      </c>
      <c r="B335">
        <v>5.19</v>
      </c>
      <c r="C335">
        <v>1.41</v>
      </c>
      <c r="D335" s="43">
        <f t="shared" si="92"/>
        <v>2.7684249038349318E-2</v>
      </c>
      <c r="E335" s="44">
        <f>IF(OR($A335="",$B335="",$C335=""),"",A335*'MPTO_working_3-way'!$I334)</f>
        <v>8.1700897798548766</v>
      </c>
      <c r="F335" s="45">
        <f>IF(OR($A335="",$B335="",$C335=""),"",B335*'MPTO_working_3-way'!$I334)</f>
        <v>5.3336812525090336</v>
      </c>
      <c r="G335" s="46">
        <f>IF(OR($A335="",$B335="",$C335=""),"",C335*'MPTO_working_3-way'!$I334)</f>
        <v>1.4490347911440724</v>
      </c>
      <c r="H335" s="44">
        <f>IF(OR($A335="",$B335="",$C335=""),"",'MPTO_working_3-way'!E334)</f>
        <v>8.579413762058449</v>
      </c>
      <c r="I335" s="45">
        <f>IF(OR($A335="",$B335="",$C335=""),"",'MPTO_working_3-way'!F334)</f>
        <v>5.451072298453008</v>
      </c>
      <c r="J335" s="46">
        <f>IF(OR($A335="",$B335="",$C335=""),"",'MPTO_working_3-way'!G334)</f>
        <v>1.4285882141906043</v>
      </c>
      <c r="K335" s="44">
        <f>IF(OR($A335="",$B335="",$C335=""),"",'OddsRatio_working_3-way'!H334)</f>
        <v>8.3725592827265594</v>
      </c>
      <c r="L335" s="45">
        <f>IF(OR($A335="",$B335="",$C335=""),"",'OddsRatio_working_3-way'!I334)</f>
        <v>5.4447515675718403</v>
      </c>
      <c r="M335" s="46">
        <f>IF(OR($A335="",$B335="",$C335=""),"",'OddsRatio_working_3-way'!J334)</f>
        <v>1.4349279576860268</v>
      </c>
      <c r="N335" s="47">
        <f t="shared" si="89"/>
        <v>12.239767578389607</v>
      </c>
      <c r="O335" s="48">
        <f t="shared" si="90"/>
        <v>18.748776926434942</v>
      </c>
      <c r="P335" s="48">
        <f t="shared" si="91"/>
        <v>69.01145549517544</v>
      </c>
      <c r="Q335" t="s">
        <v>70</v>
      </c>
      <c r="R335" t="s">
        <v>75</v>
      </c>
      <c r="S335" t="s">
        <v>477</v>
      </c>
      <c r="T335" s="50">
        <v>100</v>
      </c>
      <c r="U335" s="50">
        <f t="shared" si="80"/>
        <v>87.421383647798748</v>
      </c>
      <c r="V335" s="50">
        <f t="shared" si="81"/>
        <v>80.732177263969163</v>
      </c>
      <c r="W335" s="50">
        <f t="shared" si="82"/>
        <v>29.078014184397166</v>
      </c>
      <c r="X335" s="50">
        <f t="shared" si="83"/>
        <v>90.189808551633661</v>
      </c>
      <c r="Y335" s="50">
        <f t="shared" si="84"/>
        <v>83.50060216780409</v>
      </c>
      <c r="Z335" s="50">
        <f t="shared" si="85"/>
        <v>31.846439088232081</v>
      </c>
      <c r="AA335" s="50">
        <f t="shared" si="86"/>
        <v>-2.7684249038349122</v>
      </c>
      <c r="AB335" s="50">
        <f t="shared" si="87"/>
        <v>-2.7684249038349265</v>
      </c>
      <c r="AC335" s="50">
        <f t="shared" si="88"/>
        <v>-2.7684249038349158</v>
      </c>
      <c r="AF335">
        <v>1.68</v>
      </c>
      <c r="AG335">
        <v>2.29</v>
      </c>
      <c r="AH335" s="75" t="s">
        <v>493</v>
      </c>
      <c r="AJ335" t="s">
        <v>443</v>
      </c>
    </row>
    <row r="336" spans="1:36" ht="15" x14ac:dyDescent="0.25">
      <c r="A336">
        <v>8.23</v>
      </c>
      <c r="B336">
        <v>4.58</v>
      </c>
      <c r="C336">
        <v>1.44</v>
      </c>
      <c r="D336" s="43">
        <f t="shared" si="92"/>
        <v>3.4291738665714E-2</v>
      </c>
      <c r="E336" s="44">
        <f>IF(OR($A336="",$B336="",$C336=""),"",A336*'MPTO_working_3-way'!$I335)</f>
        <v>8.5122210092188269</v>
      </c>
      <c r="F336" s="45">
        <f>IF(OR($A336="",$B336="",$C336=""),"",B336*'MPTO_working_3-way'!$I335)</f>
        <v>4.7370561630889698</v>
      </c>
      <c r="G336" s="46">
        <f>IF(OR($A336="",$B336="",$C336=""),"",C336*'MPTO_working_3-way'!$I335)</f>
        <v>1.4893801036786281</v>
      </c>
      <c r="H336" s="44">
        <f>IF(OR($A336="",$B336="",$C336=""),"",'MPTO_working_3-way'!E335)</f>
        <v>9.0846239093574468</v>
      </c>
      <c r="I336" s="45">
        <f>IF(OR($A336="",$B336="",$C336=""),"",'MPTO_working_3-way'!F335)</f>
        <v>4.8330184443351687</v>
      </c>
      <c r="J336" s="46">
        <f>IF(OR($A336="",$B336="",$C336=""),"",'MPTO_working_3-way'!G335)</f>
        <v>1.4640991221491715</v>
      </c>
      <c r="K336" s="44">
        <f>IF(OR($A336="",$B336="",$C336=""),"",'OddsRatio_working_3-way'!H335)</f>
        <v>8.7582862859701063</v>
      </c>
      <c r="L336" s="45">
        <f>IF(OR($A336="",$B336="",$C336=""),"",'OddsRatio_working_3-way'!I335)</f>
        <v>4.8415857404941889</v>
      </c>
      <c r="M336" s="46">
        <f>IF(OR($A336="",$B336="",$C336=""),"",'OddsRatio_working_3-way'!J335)</f>
        <v>1.4721502027423028</v>
      </c>
      <c r="N336" s="47">
        <f t="shared" si="89"/>
        <v>11.747815275437388</v>
      </c>
      <c r="O336" s="48">
        <f t="shared" si="90"/>
        <v>21.11015714341697</v>
      </c>
      <c r="P336" s="48">
        <f t="shared" si="91"/>
        <v>67.142027581145641</v>
      </c>
      <c r="Q336" t="s">
        <v>277</v>
      </c>
      <c r="R336" t="s">
        <v>37</v>
      </c>
      <c r="S336" t="s">
        <v>477</v>
      </c>
      <c r="T336" s="50">
        <v>100</v>
      </c>
      <c r="U336" s="50">
        <f t="shared" si="80"/>
        <v>87.849331713244226</v>
      </c>
      <c r="V336" s="50">
        <f t="shared" si="81"/>
        <v>78.165938864628828</v>
      </c>
      <c r="W336" s="50">
        <f t="shared" si="82"/>
        <v>30.555555555555554</v>
      </c>
      <c r="X336" s="50">
        <f t="shared" si="83"/>
        <v>91.278505579815629</v>
      </c>
      <c r="Y336" s="50">
        <f t="shared" si="84"/>
        <v>81.595112731200217</v>
      </c>
      <c r="Z336" s="50">
        <f t="shared" si="85"/>
        <v>33.984729422126954</v>
      </c>
      <c r="AA336" s="50">
        <f t="shared" si="86"/>
        <v>-3.4291738665714036</v>
      </c>
      <c r="AB336" s="50">
        <f t="shared" si="87"/>
        <v>-3.4291738665713893</v>
      </c>
      <c r="AC336" s="50">
        <f t="shared" si="88"/>
        <v>-3.4291738665714</v>
      </c>
      <c r="AF336">
        <v>1.77</v>
      </c>
      <c r="AG336">
        <v>2.14</v>
      </c>
      <c r="AH336" s="75" t="s">
        <v>493</v>
      </c>
      <c r="AJ336" t="s">
        <v>433</v>
      </c>
    </row>
    <row r="337" spans="1:36" ht="15" x14ac:dyDescent="0.25">
      <c r="A337">
        <v>1.46</v>
      </c>
      <c r="B337">
        <v>5.0999999999999996</v>
      </c>
      <c r="C337">
        <v>6.83</v>
      </c>
      <c r="D337" s="43">
        <f t="shared" si="92"/>
        <v>2.74228225556854E-2</v>
      </c>
      <c r="E337" s="44">
        <f>IF(OR($A337="",$B337="",$C337=""),"",A337*'MPTO_working_3-way'!$I336)</f>
        <v>1.5000373209313007</v>
      </c>
      <c r="F337" s="45">
        <f>IF(OR($A337="",$B337="",$C337=""),"",B337*'MPTO_working_3-way'!$I336)</f>
        <v>5.2398563950339954</v>
      </c>
      <c r="G337" s="46">
        <f>IF(OR($A337="",$B337="",$C337=""),"",C337*'MPTO_working_3-way'!$I336)</f>
        <v>7.0172978780553317</v>
      </c>
      <c r="H337" s="44">
        <f>IF(OR($A337="",$B337="",$C337=""),"",'MPTO_working_3-way'!E336)</f>
        <v>1.4797483870229371</v>
      </c>
      <c r="I337" s="45">
        <f>IF(OR($A337="",$B337="",$C337=""),"",'MPTO_working_3-way'!F336)</f>
        <v>5.3493817490264988</v>
      </c>
      <c r="J337" s="46">
        <f>IF(OR($A337="",$B337="",$C337=""),"",'MPTO_working_3-way'!G336)</f>
        <v>7.2848098062490383</v>
      </c>
      <c r="K337" s="44">
        <f>IF(OR($A337="",$B337="",$C337=""),"",'OddsRatio_working_3-way'!H336)</f>
        <v>1.4861753528363939</v>
      </c>
      <c r="L337" s="45">
        <f>IF(OR($A337="",$B337="",$C337=""),"",'OddsRatio_working_3-way'!I336)</f>
        <v>5.3333020578895978</v>
      </c>
      <c r="M337" s="46">
        <f>IF(OR($A337="",$B337="",$C337=""),"",'OddsRatio_working_3-way'!J336)</f>
        <v>7.16174414573082</v>
      </c>
      <c r="N337" s="47">
        <f t="shared" si="89"/>
        <v>66.665007999877517</v>
      </c>
      <c r="O337" s="48">
        <f t="shared" si="90"/>
        <v>19.084492486239448</v>
      </c>
      <c r="P337" s="48">
        <f t="shared" si="91"/>
        <v>14.250499513883042</v>
      </c>
      <c r="Q337" t="s">
        <v>408</v>
      </c>
      <c r="R337" t="s">
        <v>399</v>
      </c>
      <c r="S337" t="s">
        <v>477</v>
      </c>
      <c r="T337" s="50">
        <v>100</v>
      </c>
      <c r="U337" s="50">
        <f t="shared" si="80"/>
        <v>31.506849315068493</v>
      </c>
      <c r="V337" s="50">
        <f t="shared" si="81"/>
        <v>80.392156862745097</v>
      </c>
      <c r="W337" s="50">
        <f t="shared" si="82"/>
        <v>85.35871156661787</v>
      </c>
      <c r="X337" s="50">
        <f t="shared" si="83"/>
        <v>34.24913157063704</v>
      </c>
      <c r="Y337" s="50">
        <f t="shared" si="84"/>
        <v>83.134439118313637</v>
      </c>
      <c r="Z337" s="50">
        <f t="shared" si="85"/>
        <v>88.10099382218641</v>
      </c>
      <c r="AA337" s="50">
        <f t="shared" si="86"/>
        <v>-2.7422822555685471</v>
      </c>
      <c r="AB337" s="50">
        <f t="shared" si="87"/>
        <v>-2.74228225556854</v>
      </c>
      <c r="AC337" s="50">
        <f t="shared" si="88"/>
        <v>-2.74228225556854</v>
      </c>
      <c r="AF337">
        <v>1.53</v>
      </c>
      <c r="AG337">
        <v>2.67</v>
      </c>
      <c r="AH337" s="75" t="s">
        <v>478</v>
      </c>
      <c r="AJ337" t="s">
        <v>440</v>
      </c>
    </row>
    <row r="338" spans="1:36" ht="15" x14ac:dyDescent="0.25">
      <c r="A338">
        <v>2.99</v>
      </c>
      <c r="B338">
        <v>3.07</v>
      </c>
      <c r="C338">
        <v>2.76</v>
      </c>
      <c r="D338" s="43">
        <f t="shared" si="92"/>
        <v>2.2499900137628703E-2</v>
      </c>
      <c r="E338" s="44">
        <f>IF(OR($A338="",$B338="",$C338=""),"",A338*'MPTO_working_3-way'!$I337)</f>
        <v>3.0572747014115103</v>
      </c>
      <c r="F338" s="45">
        <f>IF(OR($A338="",$B338="",$C338=""),"",B338*'MPTO_working_3-way'!$I337)</f>
        <v>3.1390746934225198</v>
      </c>
      <c r="G338" s="46">
        <f>IF(OR($A338="",$B338="",$C338=""),"",C338*'MPTO_working_3-way'!$I337)</f>
        <v>2.8220997243798549</v>
      </c>
      <c r="H338" s="44">
        <f>IF(OR($A338="",$B338="",$C338=""),"",'MPTO_working_3-way'!E337)</f>
        <v>3.0585885436720681</v>
      </c>
      <c r="I338" s="45">
        <f>IF(OR($A338="",$B338="",$C338=""),"",'MPTO_working_3-way'!F337)</f>
        <v>3.1423523415391172</v>
      </c>
      <c r="J338" s="46">
        <f>IF(OR($A338="",$B338="",$C338=""),"",'MPTO_working_3-way'!G337)</f>
        <v>2.8183393659446865</v>
      </c>
      <c r="K338" s="44">
        <f>IF(OR($A338="",$B338="",$C338=""),"",'OddsRatio_working_3-way'!H337)</f>
        <v>3.0580009225016789</v>
      </c>
      <c r="L338" s="45">
        <f>IF(OR($A338="",$B338="",$C338=""),"",'OddsRatio_working_3-way'!I337)</f>
        <v>3.140734627928881</v>
      </c>
      <c r="M338" s="46">
        <f>IF(OR($A338="",$B338="",$C338=""),"",'OddsRatio_working_3-way'!J337)</f>
        <v>2.8201415193984696</v>
      </c>
      <c r="N338" s="47">
        <f t="shared" si="89"/>
        <v>32.708869750510509</v>
      </c>
      <c r="O338" s="48">
        <f t="shared" si="90"/>
        <v>31.85652135310308</v>
      </c>
      <c r="P338" s="48">
        <f t="shared" si="91"/>
        <v>35.434608896386393</v>
      </c>
      <c r="Q338" t="s">
        <v>397</v>
      </c>
      <c r="R338" t="s">
        <v>320</v>
      </c>
      <c r="S338" t="s">
        <v>477</v>
      </c>
      <c r="T338" s="50">
        <v>100</v>
      </c>
      <c r="U338" s="50">
        <f t="shared" si="80"/>
        <v>66.555183946488299</v>
      </c>
      <c r="V338" s="50">
        <f t="shared" si="81"/>
        <v>67.426710097719877</v>
      </c>
      <c r="W338" s="50">
        <f t="shared" si="82"/>
        <v>63.768115942028999</v>
      </c>
      <c r="X338" s="50">
        <f t="shared" si="83"/>
        <v>68.805173960251153</v>
      </c>
      <c r="Y338" s="50">
        <f t="shared" si="84"/>
        <v>69.676700111482731</v>
      </c>
      <c r="Z338" s="50">
        <f t="shared" si="85"/>
        <v>66.018105955791839</v>
      </c>
      <c r="AA338" s="50">
        <f t="shared" si="86"/>
        <v>-2.2499900137628543</v>
      </c>
      <c r="AB338" s="50">
        <f t="shared" si="87"/>
        <v>-2.2499900137628543</v>
      </c>
      <c r="AC338" s="50">
        <f t="shared" si="88"/>
        <v>-2.2499900137628401</v>
      </c>
      <c r="AF338">
        <v>2.41</v>
      </c>
      <c r="AG338">
        <v>1.63</v>
      </c>
      <c r="AH338" s="75" t="s">
        <v>481</v>
      </c>
      <c r="AJ338" t="s">
        <v>440</v>
      </c>
    </row>
    <row r="339" spans="1:36" ht="15" x14ac:dyDescent="0.25">
      <c r="A339">
        <v>3.24</v>
      </c>
      <c r="B339">
        <v>3.28</v>
      </c>
      <c r="C339">
        <v>2.4500000000000002</v>
      </c>
      <c r="D339" s="43">
        <f t="shared" si="92"/>
        <v>2.1683289395252103E-2</v>
      </c>
      <c r="E339" s="44">
        <f>IF(OR($A339="",$B339="",$C339=""),"",A339*'MPTO_working_3-way'!$I338)</f>
        <v>3.3102538576406171</v>
      </c>
      <c r="F339" s="45">
        <f>IF(OR($A339="",$B339="",$C339=""),"",B339*'MPTO_working_3-way'!$I338)</f>
        <v>3.3511211892164265</v>
      </c>
      <c r="G339" s="46">
        <f>IF(OR($A339="",$B339="",$C339=""),"",C339*'MPTO_working_3-way'!$I338)</f>
        <v>2.5031240590183677</v>
      </c>
      <c r="H339" s="44">
        <f>IF(OR($A339="",$B339="",$C339=""),"",'MPTO_working_3-way'!E338)</f>
        <v>3.3176935910809973</v>
      </c>
      <c r="I339" s="45">
        <f>IF(OR($A339="",$B339="",$C339=""),"",'MPTO_working_3-way'!F338)</f>
        <v>3.3596473721517586</v>
      </c>
      <c r="J339" s="46">
        <f>IF(OR($A339="",$B339="",$C339=""),"",'MPTO_working_3-way'!G338)</f>
        <v>2.4941667539460943</v>
      </c>
      <c r="K339" s="44">
        <f>IF(OR($A339="",$B339="",$C339=""),"",'OddsRatio_working_3-way'!H338)</f>
        <v>3.3144214501994318</v>
      </c>
      <c r="L339" s="45">
        <f>IF(OR($A339="",$B339="",$C339=""),"",'OddsRatio_working_3-way'!I338)</f>
        <v>3.3557504046672784</v>
      </c>
      <c r="M339" s="46">
        <f>IF(OR($A339="",$B339="",$C339=""),"",'OddsRatio_working_3-way'!J338)</f>
        <v>2.4981745994594537</v>
      </c>
      <c r="N339" s="47">
        <f t="shared" si="89"/>
        <v>30.209163496383624</v>
      </c>
      <c r="O339" s="48">
        <f t="shared" si="90"/>
        <v>29.840759063500897</v>
      </c>
      <c r="P339" s="48">
        <f t="shared" si="91"/>
        <v>39.950077440115486</v>
      </c>
      <c r="Q339" t="s">
        <v>401</v>
      </c>
      <c r="R339" t="s">
        <v>396</v>
      </c>
      <c r="S339" t="s">
        <v>477</v>
      </c>
      <c r="T339" s="50">
        <v>100</v>
      </c>
      <c r="U339" s="50">
        <f t="shared" si="80"/>
        <v>69.135802469135797</v>
      </c>
      <c r="V339" s="50">
        <f t="shared" si="81"/>
        <v>69.512195121951223</v>
      </c>
      <c r="W339" s="50">
        <f t="shared" si="82"/>
        <v>59.183673469387763</v>
      </c>
      <c r="X339" s="50">
        <f t="shared" si="83"/>
        <v>71.304131408661021</v>
      </c>
      <c r="Y339" s="50">
        <f t="shared" si="84"/>
        <v>71.680524061476433</v>
      </c>
      <c r="Z339" s="50">
        <f t="shared" si="85"/>
        <v>61.352002408912973</v>
      </c>
      <c r="AA339" s="50">
        <f t="shared" si="86"/>
        <v>-2.1683289395252245</v>
      </c>
      <c r="AB339" s="50">
        <f t="shared" si="87"/>
        <v>-2.1683289395252103</v>
      </c>
      <c r="AC339" s="50">
        <f t="shared" si="88"/>
        <v>-2.1683289395252103</v>
      </c>
      <c r="AF339">
        <v>2.09</v>
      </c>
      <c r="AG339">
        <v>1.83</v>
      </c>
      <c r="AH339" s="76" t="s">
        <v>483</v>
      </c>
      <c r="AJ339" t="s">
        <v>440</v>
      </c>
    </row>
    <row r="340" spans="1:36" ht="15" x14ac:dyDescent="0.25">
      <c r="A340">
        <v>3.24</v>
      </c>
      <c r="B340">
        <v>3.47</v>
      </c>
      <c r="C340">
        <v>2.35</v>
      </c>
      <c r="D340" s="43">
        <f t="shared" si="92"/>
        <v>2.2358328242604752E-2</v>
      </c>
      <c r="E340" s="44">
        <f>IF(OR($A340="",$B340="",$C340=""),"",A340*'MPTO_working_3-way'!$I339)</f>
        <v>3.3124409835060398</v>
      </c>
      <c r="F340" s="45">
        <f>IF(OR($A340="",$B340="",$C340=""),"",B340*'MPTO_working_3-way'!$I339)</f>
        <v>3.5475833990018386</v>
      </c>
      <c r="G340" s="46">
        <f>IF(OR($A340="",$B340="",$C340=""),"",C340*'MPTO_working_3-way'!$I339)</f>
        <v>2.4025420713701213</v>
      </c>
      <c r="H340" s="44">
        <f>IF(OR($A340="",$B340="",$C340=""),"",'MPTO_working_3-way'!E339)</f>
        <v>3.3201721793607617</v>
      </c>
      <c r="I340" s="45">
        <f>IF(OR($A340="",$B340="",$C340=""),"",'MPTO_working_3-way'!F339)</f>
        <v>3.5621204712717649</v>
      </c>
      <c r="J340" s="46">
        <f>IF(OR($A340="",$B340="",$C340=""),"",'MPTO_working_3-way'!G339)</f>
        <v>2.3918916472124785</v>
      </c>
      <c r="K340" s="44">
        <f>IF(OR($A340="",$B340="",$C340=""),"",'OddsRatio_working_3-way'!H339)</f>
        <v>3.3172477346634324</v>
      </c>
      <c r="L340" s="45">
        <f>IF(OR($A340="",$B340="",$C340=""),"",'OddsRatio_working_3-way'!I339)</f>
        <v>3.555179421704767</v>
      </c>
      <c r="M340" s="46">
        <f>IF(OR($A340="",$B340="",$C340=""),"",'OddsRatio_working_3-way'!J339)</f>
        <v>2.3965555543730503</v>
      </c>
      <c r="N340" s="47">
        <f t="shared" si="89"/>
        <v>30.189217105433652</v>
      </c>
      <c r="O340" s="48">
        <f t="shared" si="90"/>
        <v>28.188202715159953</v>
      </c>
      <c r="P340" s="48">
        <f t="shared" si="91"/>
        <v>41.622580179406398</v>
      </c>
      <c r="Q340" t="s">
        <v>398</v>
      </c>
      <c r="R340" t="s">
        <v>407</v>
      </c>
      <c r="S340" t="s">
        <v>477</v>
      </c>
      <c r="T340" s="50">
        <v>100</v>
      </c>
      <c r="U340" s="50">
        <f t="shared" si="80"/>
        <v>69.135802469135797</v>
      </c>
      <c r="V340" s="50">
        <f t="shared" si="81"/>
        <v>71.181556195965413</v>
      </c>
      <c r="W340" s="50">
        <f t="shared" si="82"/>
        <v>57.446808510638299</v>
      </c>
      <c r="X340" s="50">
        <f t="shared" si="83"/>
        <v>71.371635293396281</v>
      </c>
      <c r="Y340" s="50">
        <f t="shared" si="84"/>
        <v>73.417389020225897</v>
      </c>
      <c r="Z340" s="50">
        <f t="shared" si="85"/>
        <v>59.682641334898776</v>
      </c>
      <c r="AA340" s="50">
        <f t="shared" si="86"/>
        <v>-2.2358328242604841</v>
      </c>
      <c r="AB340" s="50">
        <f t="shared" si="87"/>
        <v>-2.2358328242604841</v>
      </c>
      <c r="AC340" s="50">
        <f t="shared" si="88"/>
        <v>-2.235832824260477</v>
      </c>
      <c r="AF340">
        <v>2.16</v>
      </c>
      <c r="AG340">
        <v>1.77</v>
      </c>
      <c r="AH340" s="75" t="s">
        <v>482</v>
      </c>
      <c r="AJ340" t="s">
        <v>440</v>
      </c>
    </row>
    <row r="341" spans="1:36" ht="15" x14ac:dyDescent="0.25">
      <c r="A341">
        <v>2.94</v>
      </c>
      <c r="B341">
        <v>3.13</v>
      </c>
      <c r="C341">
        <v>2.76</v>
      </c>
      <c r="D341" s="43">
        <f t="shared" si="92"/>
        <v>2.1943712892852574E-2</v>
      </c>
      <c r="E341" s="44">
        <f>IF(OR($A341="",$B341="",$C341=""),"",A341*'MPTO_working_3-way'!$I340)</f>
        <v>3.0045145159049866</v>
      </c>
      <c r="F341" s="45">
        <f>IF(OR($A341="",$B341="",$C341=""),"",B341*'MPTO_working_3-way'!$I340)</f>
        <v>3.1986838213546283</v>
      </c>
      <c r="G341" s="46">
        <f>IF(OR($A341="",$B341="",$C341=""),"",C341*'MPTO_working_3-way'!$I340)</f>
        <v>2.8205646475842729</v>
      </c>
      <c r="H341" s="44">
        <f>IF(OR($A341="",$B341="",$C341=""),"",'MPTO_working_3-way'!E340)</f>
        <v>3.0046137334993963</v>
      </c>
      <c r="I341" s="45">
        <f>IF(OR($A341="",$B341="",$C341=""),"",'MPTO_working_3-way'!F340)</f>
        <v>3.2033391922734635</v>
      </c>
      <c r="J341" s="46">
        <f>IF(OR($A341="",$B341="",$C341=""),"",'MPTO_working_3-way'!G340)</f>
        <v>2.8168675297434986</v>
      </c>
      <c r="K341" s="44">
        <f>IF(OR($A341="",$B341="",$C341=""),"",'OddsRatio_working_3-way'!H340)</f>
        <v>3.0046536199747367</v>
      </c>
      <c r="L341" s="45">
        <f>IF(OR($A341="",$B341="",$C341=""),"",'OddsRatio_working_3-way'!I340)</f>
        <v>3.2009856755392727</v>
      </c>
      <c r="M341" s="46">
        <f>IF(OR($A341="",$B341="",$C341=""),"",'OddsRatio_working_3-way'!J340)</f>
        <v>2.8186548304925441</v>
      </c>
      <c r="N341" s="47">
        <f t="shared" si="89"/>
        <v>33.283247416722531</v>
      </c>
      <c r="O341" s="48">
        <f t="shared" si="90"/>
        <v>31.262858595899125</v>
      </c>
      <c r="P341" s="48">
        <f t="shared" si="91"/>
        <v>35.453893987378358</v>
      </c>
      <c r="Q341" t="s">
        <v>404</v>
      </c>
      <c r="R341" t="s">
        <v>319</v>
      </c>
      <c r="S341" t="s">
        <v>477</v>
      </c>
      <c r="T341" s="50">
        <v>100</v>
      </c>
      <c r="U341" s="50">
        <f t="shared" si="80"/>
        <v>65.986394557823132</v>
      </c>
      <c r="V341" s="50">
        <f t="shared" si="81"/>
        <v>68.051118210862612</v>
      </c>
      <c r="W341" s="50">
        <f t="shared" si="82"/>
        <v>63.768115942028999</v>
      </c>
      <c r="X341" s="50">
        <f t="shared" si="83"/>
        <v>68.18076584710839</v>
      </c>
      <c r="Y341" s="50">
        <f t="shared" si="84"/>
        <v>70.245489500147883</v>
      </c>
      <c r="Z341" s="50">
        <f t="shared" si="85"/>
        <v>65.962487231314242</v>
      </c>
      <c r="AA341" s="50">
        <f t="shared" si="86"/>
        <v>-2.1943712892852574</v>
      </c>
      <c r="AB341" s="50">
        <f t="shared" si="87"/>
        <v>-2.1943712892852716</v>
      </c>
      <c r="AC341" s="50">
        <f t="shared" si="88"/>
        <v>-2.1943712892852432</v>
      </c>
      <c r="AF341">
        <v>2.15</v>
      </c>
      <c r="AG341">
        <v>1.78</v>
      </c>
      <c r="AH341" s="75" t="s">
        <v>485</v>
      </c>
      <c r="AJ341" t="s">
        <v>440</v>
      </c>
    </row>
    <row r="342" spans="1:36" ht="15" x14ac:dyDescent="0.25">
      <c r="A342">
        <v>1.77</v>
      </c>
      <c r="B342">
        <v>3.77</v>
      </c>
      <c r="C342">
        <v>5.17</v>
      </c>
      <c r="D342" s="43">
        <f t="shared" si="92"/>
        <v>2.3647338481266766E-2</v>
      </c>
      <c r="E342" s="44">
        <f>IF(OR($A342="",$B342="",$C342=""),"",A342*'MPTO_working_3-way'!$I341)</f>
        <v>1.8118557891118421</v>
      </c>
      <c r="F342" s="45">
        <f>IF(OR($A342="",$B342="",$C342=""),"",B342*'MPTO_working_3-way'!$I341)</f>
        <v>3.8591504660743756</v>
      </c>
      <c r="G342" s="46">
        <f>IF(OR($A342="",$B342="",$C342=""),"",C342*'MPTO_working_3-way'!$I341)</f>
        <v>5.292256739948149</v>
      </c>
      <c r="H342" s="44">
        <f>IF(OR($A342="",$B342="",$C342=""),"",'MPTO_working_3-way'!E341)</f>
        <v>1.7950443323402809</v>
      </c>
      <c r="I342" s="45">
        <f>IF(OR($A342="",$B342="",$C342=""),"",'MPTO_working_3-way'!F341)</f>
        <v>3.885463631212545</v>
      </c>
      <c r="J342" s="46">
        <f>IF(OR($A342="",$B342="",$C342=""),"",'MPTO_working_3-way'!G341)</f>
        <v>5.3896399360242242</v>
      </c>
      <c r="K342" s="44">
        <f>IF(OR($A342="",$B342="",$C342=""),"",'OddsRatio_working_3-way'!H341)</f>
        <v>1.8012962599152769</v>
      </c>
      <c r="L342" s="45">
        <f>IF(OR($A342="",$B342="",$C342=""),"",'OddsRatio_working_3-way'!I341)</f>
        <v>3.882585246708202</v>
      </c>
      <c r="M342" s="46">
        <f>IF(OR($A342="",$B342="",$C342=""),"",'OddsRatio_working_3-way'!J341)</f>
        <v>5.3394875374632509</v>
      </c>
      <c r="N342" s="47">
        <f t="shared" si="89"/>
        <v>55.192030514205129</v>
      </c>
      <c r="O342" s="48">
        <f t="shared" si="90"/>
        <v>25.912438729480918</v>
      </c>
      <c r="P342" s="48">
        <f t="shared" si="91"/>
        <v>18.895530756313942</v>
      </c>
      <c r="Q342" t="s">
        <v>405</v>
      </c>
      <c r="R342" t="s">
        <v>403</v>
      </c>
      <c r="S342" t="s">
        <v>477</v>
      </c>
      <c r="T342" s="50">
        <v>100</v>
      </c>
      <c r="U342" s="50">
        <f t="shared" si="80"/>
        <v>43.502824858757066</v>
      </c>
      <c r="V342" s="50">
        <f t="shared" si="81"/>
        <v>73.474801061007966</v>
      </c>
      <c r="W342" s="50">
        <f t="shared" si="82"/>
        <v>80.657640232108321</v>
      </c>
      <c r="X342" s="50">
        <f t="shared" si="83"/>
        <v>45.867558706883727</v>
      </c>
      <c r="Y342" s="50">
        <f t="shared" si="84"/>
        <v>75.839534909134613</v>
      </c>
      <c r="Z342" s="50">
        <f t="shared" si="85"/>
        <v>83.022374080234982</v>
      </c>
      <c r="AA342" s="50">
        <f t="shared" si="86"/>
        <v>-2.3647338481266615</v>
      </c>
      <c r="AB342" s="50">
        <f t="shared" si="87"/>
        <v>-2.3647338481266473</v>
      </c>
      <c r="AC342" s="50">
        <f t="shared" si="88"/>
        <v>-2.3647338481266615</v>
      </c>
      <c r="AF342">
        <v>2.2599999999999998</v>
      </c>
      <c r="AG342">
        <v>1.71</v>
      </c>
      <c r="AH342" s="75" t="s">
        <v>482</v>
      </c>
      <c r="AJ342" t="s">
        <v>440</v>
      </c>
    </row>
    <row r="343" spans="1:36" ht="15" x14ac:dyDescent="0.25">
      <c r="A343">
        <v>4.87</v>
      </c>
      <c r="B343">
        <v>4.2699999999999996</v>
      </c>
      <c r="C343">
        <v>1.71</v>
      </c>
      <c r="D343" s="43">
        <f t="shared" si="92"/>
        <v>2.4326168143060434E-2</v>
      </c>
      <c r="E343" s="44">
        <f>IF(OR($A343="",$B343="",$C343=""),"",A343*'MPTO_working_3-way'!$I342)</f>
        <v>4.988468438856704</v>
      </c>
      <c r="F343" s="45">
        <f>IF(OR($A343="",$B343="",$C343=""),"",B343*'MPTO_working_3-way'!$I342)</f>
        <v>4.373872737970868</v>
      </c>
      <c r="G343" s="46">
        <f>IF(OR($A343="",$B343="",$C343=""),"",C343*'MPTO_working_3-way'!$I342)</f>
        <v>1.7515977475246334</v>
      </c>
      <c r="H343" s="44">
        <f>IF(OR($A343="",$B343="",$C343=""),"",'MPTO_working_3-way'!E342)</f>
        <v>5.0702203637163139</v>
      </c>
      <c r="I343" s="45">
        <f>IF(OR($A343="",$B343="",$C343=""),"",'MPTO_working_3-way'!F342)</f>
        <v>4.4231481702999638</v>
      </c>
      <c r="J343" s="46">
        <f>IF(OR($A343="",$B343="",$C343=""),"",'MPTO_working_3-way'!G342)</f>
        <v>1.7340441096904942</v>
      </c>
      <c r="K343" s="44">
        <f>IF(OR($A343="",$B343="",$C343=""),"",'OddsRatio_working_3-way'!H342)</f>
        <v>5.0351396928271317</v>
      </c>
      <c r="L343" s="45">
        <f>IF(OR($A343="",$B343="",$C343=""),"",'OddsRatio_working_3-way'!I342)</f>
        <v>4.4095366396756388</v>
      </c>
      <c r="M343" s="46">
        <f>IF(OR($A343="",$B343="",$C343=""),"",'OddsRatio_working_3-way'!J342)</f>
        <v>1.7402969462292674</v>
      </c>
      <c r="N343" s="47">
        <f t="shared" si="89"/>
        <v>20.04623287201127</v>
      </c>
      <c r="O343" s="48">
        <f t="shared" si="90"/>
        <v>22.863033743956645</v>
      </c>
      <c r="P343" s="48">
        <f t="shared" si="91"/>
        <v>57.090733384032092</v>
      </c>
      <c r="Q343" t="s">
        <v>321</v>
      </c>
      <c r="R343" t="s">
        <v>247</v>
      </c>
      <c r="S343" t="s">
        <v>477</v>
      </c>
      <c r="T343" s="50">
        <v>100</v>
      </c>
      <c r="U343" s="50">
        <f t="shared" si="80"/>
        <v>79.466119096509232</v>
      </c>
      <c r="V343" s="50">
        <f t="shared" si="81"/>
        <v>76.580796252927385</v>
      </c>
      <c r="W343" s="50">
        <f t="shared" si="82"/>
        <v>41.520467836257311</v>
      </c>
      <c r="X343" s="50">
        <f t="shared" si="83"/>
        <v>81.89873591081529</v>
      </c>
      <c r="Y343" s="50">
        <f t="shared" si="84"/>
        <v>79.013413067233444</v>
      </c>
      <c r="Z343" s="50">
        <f t="shared" si="85"/>
        <v>43.953084650563355</v>
      </c>
      <c r="AA343" s="50">
        <f t="shared" si="86"/>
        <v>-2.4326168143060585</v>
      </c>
      <c r="AB343" s="50">
        <f t="shared" si="87"/>
        <v>-2.4326168143060585</v>
      </c>
      <c r="AC343" s="50">
        <f t="shared" si="88"/>
        <v>-2.4326168143060443</v>
      </c>
      <c r="AF343">
        <v>1.72</v>
      </c>
      <c r="AG343">
        <v>2.23</v>
      </c>
      <c r="AH343" s="75" t="s">
        <v>482</v>
      </c>
      <c r="AJ343" t="s">
        <v>440</v>
      </c>
    </row>
    <row r="344" spans="1:36" ht="15" x14ac:dyDescent="0.25">
      <c r="A344">
        <v>1.57</v>
      </c>
      <c r="B344">
        <v>3.49</v>
      </c>
      <c r="C344">
        <v>7.41</v>
      </c>
      <c r="D344" s="43">
        <f t="shared" si="92"/>
        <v>5.8428392980347743E-2</v>
      </c>
      <c r="E344" s="44">
        <f>IF(OR($A344="",$B344="",$C344=""),"",A344*'MPTO_working_3-way'!$I343)</f>
        <v>1.661732576979146</v>
      </c>
      <c r="F344" s="45">
        <f>IF(OR($A344="",$B344="",$C344=""),"",B344*'MPTO_working_3-way'!$I343)</f>
        <v>3.6939150915014141</v>
      </c>
      <c r="G344" s="46">
        <f>IF(OR($A344="",$B344="",$C344=""),"",C344*'MPTO_working_3-way'!$I343)</f>
        <v>7.8429543919843772</v>
      </c>
      <c r="H344" s="44">
        <f>IF(OR($A344="",$B344="",$C344=""),"",'MPTO_working_3-way'!E343)</f>
        <v>1.6195209431970543</v>
      </c>
      <c r="I344" s="45">
        <f>IF(OR($A344="",$B344="",$C344=""),"",'MPTO_working_3-way'!F343)</f>
        <v>3.7445214800798294</v>
      </c>
      <c r="J344" s="46">
        <f>IF(OR($A344="",$B344="",$C344=""),"",'MPTO_working_3-way'!G343)</f>
        <v>8.6597604384536933</v>
      </c>
      <c r="K344" s="44">
        <f>IF(OR($A344="",$B344="",$C344=""),"",'OddsRatio_working_3-way'!H343)</f>
        <v>1.6343312806204928</v>
      </c>
      <c r="L344" s="45">
        <f>IF(OR($A344="",$B344="",$C344=""),"",'OddsRatio_working_3-way'!I343)</f>
        <v>3.7710261206053106</v>
      </c>
      <c r="M344" s="46">
        <f>IF(OR($A344="",$B344="",$C344=""),"",'OddsRatio_working_3-way'!J343)</f>
        <v>8.1334447522409796</v>
      </c>
      <c r="N344" s="47">
        <f t="shared" si="89"/>
        <v>60.178154647355719</v>
      </c>
      <c r="O344" s="48">
        <f t="shared" si="90"/>
        <v>27.071548079182943</v>
      </c>
      <c r="P344" s="48">
        <f t="shared" si="91"/>
        <v>12.750297273461333</v>
      </c>
      <c r="Q344" t="s">
        <v>88</v>
      </c>
      <c r="R344" t="s">
        <v>410</v>
      </c>
      <c r="S344" t="s">
        <v>477</v>
      </c>
      <c r="T344" s="50">
        <v>100</v>
      </c>
      <c r="U344" s="50">
        <f t="shared" si="80"/>
        <v>36.30573248407643</v>
      </c>
      <c r="V344" s="50">
        <f t="shared" si="81"/>
        <v>71.346704871060169</v>
      </c>
      <c r="W344" s="50">
        <f t="shared" si="82"/>
        <v>86.504723346828612</v>
      </c>
      <c r="X344" s="50">
        <f t="shared" si="83"/>
        <v>42.148571782111219</v>
      </c>
      <c r="Y344" s="50">
        <f t="shared" si="84"/>
        <v>77.189544169094958</v>
      </c>
      <c r="Z344" s="50">
        <f t="shared" si="85"/>
        <v>92.347562644863388</v>
      </c>
      <c r="AA344" s="50">
        <f t="shared" si="86"/>
        <v>-5.8428392980347894</v>
      </c>
      <c r="AB344" s="50">
        <f t="shared" si="87"/>
        <v>-5.8428392980347894</v>
      </c>
      <c r="AC344" s="50">
        <f t="shared" si="88"/>
        <v>-5.8428392980347752</v>
      </c>
      <c r="AF344">
        <v>2.31</v>
      </c>
      <c r="AG344">
        <v>1.61</v>
      </c>
      <c r="AH344" s="75" t="s">
        <v>487</v>
      </c>
      <c r="AJ344" t="s">
        <v>447</v>
      </c>
    </row>
    <row r="345" spans="1:36" ht="15" x14ac:dyDescent="0.25">
      <c r="A345">
        <v>2.41</v>
      </c>
      <c r="B345">
        <v>3.22</v>
      </c>
      <c r="C345">
        <v>3.08</v>
      </c>
      <c r="D345" s="43">
        <f t="shared" si="92"/>
        <v>5.0172090222604382E-2</v>
      </c>
      <c r="E345" s="44">
        <f>IF(OR($A345="",$B345="",$C345=""),"",A345*'MPTO_working_3-way'!$I344)</f>
        <v>2.5309147374364769</v>
      </c>
      <c r="F345" s="45">
        <f>IF(OR($A345="",$B345="",$C345=""),"",B345*'MPTO_working_3-way'!$I344)</f>
        <v>3.3815541305167862</v>
      </c>
      <c r="G345" s="46">
        <f>IF(OR($A345="",$B345="",$C345=""),"",C345*'MPTO_working_3-way'!$I344)</f>
        <v>3.2345300378856217</v>
      </c>
      <c r="H345" s="44">
        <f>IF(OR($A345="",$B345="",$C345=""),"",'MPTO_working_3-way'!E344)</f>
        <v>2.5112142714253776</v>
      </c>
      <c r="I345" s="45">
        <f>IF(OR($A345="",$B345="",$C345=""),"",'MPTO_working_3-way'!F344)</f>
        <v>3.4032708193793257</v>
      </c>
      <c r="J345" s="46">
        <f>IF(OR($A345="",$B345="",$C345=""),"",'MPTO_working_3-way'!G344)</f>
        <v>3.2472667513713795</v>
      </c>
      <c r="K345" s="44">
        <f>IF(OR($A345="",$B345="",$C345=""),"",'OddsRatio_working_3-way'!H344)</f>
        <v>2.5199059543895017</v>
      </c>
      <c r="L345" s="45">
        <f>IF(OR($A345="",$B345="",$C345=""),"",'OddsRatio_working_3-way'!I344)</f>
        <v>3.3930434175494275</v>
      </c>
      <c r="M345" s="46">
        <f>IF(OR($A345="",$B345="",$C345=""),"",'OddsRatio_working_3-way'!J344)</f>
        <v>3.2421307695958603</v>
      </c>
      <c r="N345" s="47">
        <f t="shared" si="89"/>
        <v>39.511406101846163</v>
      </c>
      <c r="O345" s="48">
        <f t="shared" si="90"/>
        <v>29.572201461319647</v>
      </c>
      <c r="P345" s="48">
        <f t="shared" si="91"/>
        <v>30.91639243683418</v>
      </c>
      <c r="Q345" t="s">
        <v>346</v>
      </c>
      <c r="R345" t="s">
        <v>409</v>
      </c>
      <c r="S345" t="s">
        <v>477</v>
      </c>
      <c r="T345" s="50">
        <v>100</v>
      </c>
      <c r="U345" s="50">
        <f t="shared" si="80"/>
        <v>58.50622406639004</v>
      </c>
      <c r="V345" s="50">
        <f t="shared" si="81"/>
        <v>68.944099378881987</v>
      </c>
      <c r="W345" s="50">
        <f t="shared" si="82"/>
        <v>67.532467532467535</v>
      </c>
      <c r="X345" s="50">
        <f t="shared" si="83"/>
        <v>63.523433088650471</v>
      </c>
      <c r="Y345" s="50">
        <f t="shared" si="84"/>
        <v>73.961308401142418</v>
      </c>
      <c r="Z345" s="50">
        <f t="shared" si="85"/>
        <v>72.549676554727967</v>
      </c>
      <c r="AA345" s="50">
        <f t="shared" si="86"/>
        <v>-5.0172090222604311</v>
      </c>
      <c r="AB345" s="50">
        <f t="shared" si="87"/>
        <v>-5.0172090222604311</v>
      </c>
      <c r="AC345" s="50">
        <f t="shared" si="88"/>
        <v>-5.0172090222604311</v>
      </c>
      <c r="AF345">
        <v>2.78</v>
      </c>
      <c r="AG345">
        <v>1.44</v>
      </c>
      <c r="AH345" s="75" t="s">
        <v>485</v>
      </c>
      <c r="AJ345" t="s">
        <v>447</v>
      </c>
    </row>
    <row r="346" spans="1:36" ht="15" x14ac:dyDescent="0.25">
      <c r="A346">
        <v>2.41</v>
      </c>
      <c r="B346">
        <v>3.28</v>
      </c>
      <c r="C346">
        <v>3.04</v>
      </c>
      <c r="D346" s="43">
        <f t="shared" si="92"/>
        <v>4.8763176537639952E-2</v>
      </c>
      <c r="E346" s="44">
        <f>IF(OR($A346="",$B346="",$C346=""),"",A346*'MPTO_working_3-way'!$I345)</f>
        <v>2.5275192554557124</v>
      </c>
      <c r="F346" s="45">
        <f>IF(OR($A346="",$B346="",$C346=""),"",B346*'MPTO_working_3-way'!$I345)</f>
        <v>3.4399432190434589</v>
      </c>
      <c r="G346" s="46">
        <f>IF(OR($A346="",$B346="",$C346=""),"",C346*'MPTO_working_3-way'!$I345)</f>
        <v>3.1882400566744256</v>
      </c>
      <c r="H346" s="44">
        <f>IF(OR($A346="",$B346="",$C346=""),"",'MPTO_working_3-way'!E345)</f>
        <v>2.5082561310025486</v>
      </c>
      <c r="I346" s="45">
        <f>IF(OR($A346="",$B346="",$C346=""),"",'MPTO_working_3-way'!F345)</f>
        <v>3.4647194612376215</v>
      </c>
      <c r="J346" s="46">
        <f>IF(OR($A346="",$B346="",$C346=""),"",'MPTO_working_3-way'!G345)</f>
        <v>3.1980251428052284</v>
      </c>
      <c r="K346" s="44">
        <f>IF(OR($A346="",$B346="",$C346=""),"",'OddsRatio_working_3-way'!H345)</f>
        <v>2.5167877913903887</v>
      </c>
      <c r="L346" s="45">
        <f>IF(OR($A346="",$B346="",$C346=""),"",'OddsRatio_working_3-way'!I345)</f>
        <v>3.4526781307589274</v>
      </c>
      <c r="M346" s="46">
        <f>IF(OR($A346="",$B346="",$C346=""),"",'OddsRatio_working_3-way'!J345)</f>
        <v>3.1945014854158815</v>
      </c>
      <c r="N346" s="47">
        <f t="shared" si="89"/>
        <v>39.564485921975681</v>
      </c>
      <c r="O346" s="48">
        <f t="shared" si="90"/>
        <v>29.070247278037016</v>
      </c>
      <c r="P346" s="48">
        <f t="shared" si="91"/>
        <v>31.365266799987303</v>
      </c>
      <c r="Q346" t="s">
        <v>343</v>
      </c>
      <c r="R346" t="s">
        <v>411</v>
      </c>
      <c r="S346" t="s">
        <v>477</v>
      </c>
      <c r="T346" s="50">
        <v>100</v>
      </c>
      <c r="U346" s="50">
        <f t="shared" si="80"/>
        <v>58.50622406639004</v>
      </c>
      <c r="V346" s="50">
        <f t="shared" si="81"/>
        <v>69.512195121951223</v>
      </c>
      <c r="W346" s="50">
        <f t="shared" si="82"/>
        <v>67.10526315789474</v>
      </c>
      <c r="X346" s="50">
        <f t="shared" si="83"/>
        <v>63.382541720154052</v>
      </c>
      <c r="Y346" s="50">
        <f t="shared" si="84"/>
        <v>74.388512775715228</v>
      </c>
      <c r="Z346" s="50">
        <f t="shared" si="85"/>
        <v>71.981580811658731</v>
      </c>
      <c r="AA346" s="50">
        <f t="shared" si="86"/>
        <v>-4.8763176537640121</v>
      </c>
      <c r="AB346" s="50">
        <f t="shared" si="87"/>
        <v>-4.8763176537640049</v>
      </c>
      <c r="AC346" s="50">
        <f t="shared" si="88"/>
        <v>-4.8763176537639907</v>
      </c>
      <c r="AF346">
        <v>2.61</v>
      </c>
      <c r="AG346">
        <v>1.49</v>
      </c>
      <c r="AH346" s="76" t="s">
        <v>479</v>
      </c>
      <c r="AJ346" t="s">
        <v>447</v>
      </c>
    </row>
    <row r="347" spans="1:36" ht="15" x14ac:dyDescent="0.25">
      <c r="A347">
        <v>2.7</v>
      </c>
      <c r="B347">
        <v>3.29</v>
      </c>
      <c r="C347">
        <v>2.67</v>
      </c>
      <c r="D347" s="43">
        <f t="shared" si="92"/>
        <v>4.8853573357517943E-2</v>
      </c>
      <c r="E347" s="44">
        <f>IF(OR($A347="",$B347="",$C347=""),"",A347*'MPTO_working_3-way'!$I346)</f>
        <v>2.8319046480652985</v>
      </c>
      <c r="F347" s="45">
        <f>IF(OR($A347="",$B347="",$C347=""),"",B347*'MPTO_working_3-way'!$I346)</f>
        <v>3.4507282563462343</v>
      </c>
      <c r="G347" s="46">
        <f>IF(OR($A347="",$B347="",$C347=""),"",C347*'MPTO_working_3-way'!$I346)</f>
        <v>2.800439040864573</v>
      </c>
      <c r="H347" s="44">
        <f>IF(OR($A347="",$B347="",$C347=""),"",'MPTO_working_3-way'!E346)</f>
        <v>2.8241738875717877</v>
      </c>
      <c r="I347" s="45">
        <f>IF(OR($A347="",$B347="",$C347=""),"",'MPTO_working_3-way'!F346)</f>
        <v>3.4762435198607027</v>
      </c>
      <c r="J347" s="46">
        <f>IF(OR($A347="",$B347="",$C347=""),"",'MPTO_working_3-way'!G346)</f>
        <v>2.7913677785793896</v>
      </c>
      <c r="K347" s="44">
        <f>IF(OR($A347="",$B347="",$C347=""),"",'OddsRatio_working_3-way'!H346)</f>
        <v>2.8282995063789573</v>
      </c>
      <c r="L347" s="45">
        <f>IF(OR($A347="",$B347="",$C347=""),"",'OddsRatio_working_3-way'!I346)</f>
        <v>3.4628269821222415</v>
      </c>
      <c r="M347" s="46">
        <f>IF(OR($A347="",$B347="",$C347=""),"",'OddsRatio_working_3-way'!J346)</f>
        <v>2.7960353974428571</v>
      </c>
      <c r="N347" s="47">
        <f t="shared" si="89"/>
        <v>35.311923396968197</v>
      </c>
      <c r="O347" s="48">
        <f t="shared" si="90"/>
        <v>28.979390021827999</v>
      </c>
      <c r="P347" s="48">
        <f t="shared" si="91"/>
        <v>35.7086865812038</v>
      </c>
      <c r="Q347" t="s">
        <v>91</v>
      </c>
      <c r="R347" t="s">
        <v>92</v>
      </c>
      <c r="S347" t="s">
        <v>477</v>
      </c>
      <c r="T347" s="50">
        <v>100</v>
      </c>
      <c r="U347" s="50">
        <f t="shared" si="80"/>
        <v>62.962962962962962</v>
      </c>
      <c r="V347" s="50">
        <f t="shared" si="81"/>
        <v>69.6048632218845</v>
      </c>
      <c r="W347" s="50">
        <f t="shared" si="82"/>
        <v>62.546816479400754</v>
      </c>
      <c r="X347" s="50">
        <f t="shared" si="83"/>
        <v>67.848320298714754</v>
      </c>
      <c r="Y347" s="50">
        <f t="shared" si="84"/>
        <v>74.490220557636292</v>
      </c>
      <c r="Z347" s="50">
        <f t="shared" si="85"/>
        <v>67.432173815152538</v>
      </c>
      <c r="AA347" s="50">
        <f t="shared" si="86"/>
        <v>-4.8853573357517917</v>
      </c>
      <c r="AB347" s="50">
        <f t="shared" si="87"/>
        <v>-4.8853573357517917</v>
      </c>
      <c r="AC347" s="50">
        <f t="shared" si="88"/>
        <v>-4.8853573357517845</v>
      </c>
      <c r="AF347">
        <v>2.46</v>
      </c>
      <c r="AG347">
        <v>1.55</v>
      </c>
      <c r="AH347" s="76" t="s">
        <v>482</v>
      </c>
      <c r="AJ347" t="s">
        <v>447</v>
      </c>
    </row>
    <row r="348" spans="1:36" ht="15" x14ac:dyDescent="0.25">
      <c r="A348">
        <v>5.31</v>
      </c>
      <c r="B348">
        <v>4.08</v>
      </c>
      <c r="C348">
        <v>1.69</v>
      </c>
      <c r="D348" s="43">
        <f t="shared" si="92"/>
        <v>2.51379326845238E-2</v>
      </c>
      <c r="E348" s="44">
        <f>IF(OR($A348="",$B348="",$C348=""),"",A348*'MPTO_working_3-way'!$I347)</f>
        <v>5.4434824225548208</v>
      </c>
      <c r="F348" s="45">
        <f>IF(OR($A348="",$B348="",$C348=""),"",B348*'MPTO_working_3-way'!$I347)</f>
        <v>4.1825627653528574</v>
      </c>
      <c r="G348" s="46">
        <f>IF(OR($A348="",$B348="",$C348=""),"",C348*'MPTO_working_3-way'!$I347)</f>
        <v>1.7324831062368451</v>
      </c>
      <c r="H348" s="44">
        <f>IF(OR($A348="",$B348="",$C348=""),"",'MPTO_working_3-way'!E347)</f>
        <v>5.5572657657302145</v>
      </c>
      <c r="I348" s="45">
        <f>IF(OR($A348="",$B348="",$C348=""),"",'MPTO_working_3-way'!F347)</f>
        <v>4.2244228291249311</v>
      </c>
      <c r="J348" s="46">
        <f>IF(OR($A348="",$B348="",$C348=""),"",'MPTO_working_3-way'!G347)</f>
        <v>1.7142759220384081</v>
      </c>
      <c r="K348" s="44">
        <f>IF(OR($A348="",$B348="",$C348=""),"",'OddsRatio_working_3-way'!H347)</f>
        <v>5.5021723821863322</v>
      </c>
      <c r="L348" s="45">
        <f>IF(OR($A348="",$B348="",$C348=""),"",'OddsRatio_working_3-way'!I347)</f>
        <v>4.21732968378977</v>
      </c>
      <c r="M348" s="46">
        <f>IF(OR($A348="",$B348="",$C348=""),"",'OddsRatio_working_3-way'!J347)</f>
        <v>1.7207654161736823</v>
      </c>
      <c r="N348" s="47">
        <f t="shared" si="89"/>
        <v>18.370592983942515</v>
      </c>
      <c r="O348" s="48">
        <f t="shared" si="90"/>
        <v>23.908786457042829</v>
      </c>
      <c r="P348" s="48">
        <f t="shared" si="91"/>
        <v>57.720620559014648</v>
      </c>
      <c r="Q348" t="s">
        <v>99</v>
      </c>
      <c r="R348" t="s">
        <v>98</v>
      </c>
      <c r="S348" t="s">
        <v>477</v>
      </c>
      <c r="T348" s="50">
        <v>100</v>
      </c>
      <c r="U348" s="50">
        <f t="shared" si="80"/>
        <v>81.16760828625236</v>
      </c>
      <c r="V348" s="50">
        <f t="shared" si="81"/>
        <v>75.490196078431367</v>
      </c>
      <c r="W348" s="50">
        <f t="shared" si="82"/>
        <v>40.828402366863905</v>
      </c>
      <c r="X348" s="50">
        <f t="shared" si="83"/>
        <v>83.681401554704721</v>
      </c>
      <c r="Y348" s="50">
        <f t="shared" si="84"/>
        <v>78.003989346883756</v>
      </c>
      <c r="Z348" s="50">
        <f t="shared" si="85"/>
        <v>43.342195635316273</v>
      </c>
      <c r="AA348" s="50">
        <f t="shared" si="86"/>
        <v>-2.5137932684523605</v>
      </c>
      <c r="AB348" s="50">
        <f t="shared" si="87"/>
        <v>-2.5137932684523889</v>
      </c>
      <c r="AC348" s="50">
        <f t="shared" si="88"/>
        <v>-2.5137932684523676</v>
      </c>
      <c r="AF348">
        <v>1.59</v>
      </c>
      <c r="AG348">
        <v>2.5</v>
      </c>
      <c r="AH348" s="75" t="s">
        <v>493</v>
      </c>
      <c r="AJ348" t="s">
        <v>441</v>
      </c>
    </row>
    <row r="349" spans="1:36" ht="15" x14ac:dyDescent="0.25">
      <c r="A349">
        <v>3.31</v>
      </c>
      <c r="B349">
        <v>3.74</v>
      </c>
      <c r="C349">
        <v>2.21</v>
      </c>
      <c r="D349" s="43">
        <f t="shared" si="92"/>
        <v>2.1983170552567932E-2</v>
      </c>
      <c r="E349" s="44">
        <f>IF(OR($A349="",$B349="",$C349=""),"",A349*'MPTO_working_3-way'!$I348)</f>
        <v>3.3827642945289997</v>
      </c>
      <c r="F349" s="45">
        <f>IF(OR($A349="",$B349="",$C349=""),"",B349*'MPTO_working_3-way'!$I348)</f>
        <v>3.8222170578666042</v>
      </c>
      <c r="G349" s="46">
        <f>IF(OR($A349="",$B349="",$C349=""),"",C349*'MPTO_working_3-way'!$I348)</f>
        <v>2.2585828069211753</v>
      </c>
      <c r="H349" s="44">
        <f>IF(OR($A349="",$B349="",$C349=""),"",'MPTO_working_3-way'!E348)</f>
        <v>3.3922789276725616</v>
      </c>
      <c r="I349" s="45">
        <f>IF(OR($A349="",$B349="",$C349=""),"",'MPTO_working_3-way'!F348)</f>
        <v>3.8453854253449951</v>
      </c>
      <c r="J349" s="46">
        <f>IF(OR($A349="",$B349="",$C349=""),"",'MPTO_working_3-way'!G348)</f>
        <v>2.2463784569486074</v>
      </c>
      <c r="K349" s="44">
        <f>IF(OR($A349="",$B349="",$C349=""),"",'OddsRatio_working_3-way'!H348)</f>
        <v>3.3893259274977754</v>
      </c>
      <c r="L349" s="45">
        <f>IF(OR($A349="",$B349="",$C349=""),"",'OddsRatio_working_3-way'!I348)</f>
        <v>3.8340922256900032</v>
      </c>
      <c r="M349" s="46">
        <f>IF(OR($A349="",$B349="",$C349=""),"",'OddsRatio_working_3-way'!J348)</f>
        <v>2.2515516763083583</v>
      </c>
      <c r="N349" s="47">
        <f t="shared" si="89"/>
        <v>29.561622180336844</v>
      </c>
      <c r="O349" s="48">
        <f t="shared" si="90"/>
        <v>26.162826047303462</v>
      </c>
      <c r="P349" s="48">
        <f t="shared" si="91"/>
        <v>44.275551772359705</v>
      </c>
      <c r="Q349" t="s">
        <v>414</v>
      </c>
      <c r="R349" t="s">
        <v>95</v>
      </c>
      <c r="S349" t="s">
        <v>477</v>
      </c>
      <c r="T349" s="50">
        <v>100</v>
      </c>
      <c r="U349" s="50">
        <f t="shared" si="80"/>
        <v>69.78851963746223</v>
      </c>
      <c r="V349" s="50">
        <f t="shared" si="81"/>
        <v>73.262032085561486</v>
      </c>
      <c r="W349" s="50">
        <f t="shared" si="82"/>
        <v>54.751131221719454</v>
      </c>
      <c r="X349" s="50">
        <f t="shared" si="83"/>
        <v>71.986836692719038</v>
      </c>
      <c r="Y349" s="50">
        <f t="shared" si="84"/>
        <v>75.460349140818309</v>
      </c>
      <c r="Z349" s="50">
        <f t="shared" si="85"/>
        <v>56.949448276976256</v>
      </c>
      <c r="AA349" s="50">
        <f t="shared" si="86"/>
        <v>-2.1983170552568083</v>
      </c>
      <c r="AB349" s="50">
        <f t="shared" si="87"/>
        <v>-2.1983170552568225</v>
      </c>
      <c r="AC349" s="50">
        <f t="shared" si="88"/>
        <v>-2.1983170552568012</v>
      </c>
      <c r="AF349">
        <v>1.93</v>
      </c>
      <c r="AG349">
        <v>1.98</v>
      </c>
      <c r="AH349" s="75" t="s">
        <v>493</v>
      </c>
      <c r="AJ349" t="s">
        <v>441</v>
      </c>
    </row>
    <row r="350" spans="1:36" ht="15" x14ac:dyDescent="0.25">
      <c r="A350">
        <v>1.2</v>
      </c>
      <c r="B350">
        <v>7.07</v>
      </c>
      <c r="C350">
        <v>18.149999999999999</v>
      </c>
      <c r="D350" s="43">
        <f t="shared" si="92"/>
        <v>2.9872467766257182E-2</v>
      </c>
      <c r="E350" s="44">
        <f>IF(OR($A350="",$B350="",$C350=""),"",A350*'MPTO_working_3-way'!$I349)</f>
        <v>1.2358469613195087</v>
      </c>
      <c r="F350" s="45">
        <f>IF(OR($A350="",$B350="",$C350=""),"",B350*'MPTO_working_3-way'!$I349)</f>
        <v>7.2811983471074386</v>
      </c>
      <c r="G350" s="46">
        <f>IF(OR($A350="",$B350="",$C350=""),"",C350*'MPTO_working_3-way'!$I349)</f>
        <v>18.692185289957568</v>
      </c>
      <c r="H350" s="44">
        <f>IF(OR($A350="",$B350="",$C350=""),"",'MPTO_working_3-way'!E349)</f>
        <v>1.2145121905050351</v>
      </c>
      <c r="I350" s="45">
        <f>IF(OR($A350="",$B350="",$C350=""),"",'MPTO_working_3-way'!F349)</f>
        <v>7.6054171790958538</v>
      </c>
      <c r="J350" s="46">
        <f>IF(OR($A350="",$B350="",$C350=""),"",'MPTO_working_3-way'!G349)</f>
        <v>22.153826233329024</v>
      </c>
      <c r="K350" s="44">
        <f>IF(OR($A350="",$B350="",$C350=""),"",'OddsRatio_working_3-way'!H349)</f>
        <v>1.2201931967154185</v>
      </c>
      <c r="L350" s="45">
        <f>IF(OR($A350="",$B350="",$C350=""),"",'OddsRatio_working_3-way'!I349)</f>
        <v>7.6828635203129529</v>
      </c>
      <c r="M350" s="46">
        <f>IF(OR($A350="",$B350="",$C350=""),"",'OddsRatio_working_3-way'!J349)</f>
        <v>19.881566618347136</v>
      </c>
      <c r="N350" s="47">
        <f t="shared" si="89"/>
        <v>80.916167721309449</v>
      </c>
      <c r="O350" s="48">
        <f t="shared" si="90"/>
        <v>13.734003007860164</v>
      </c>
      <c r="P350" s="48">
        <f t="shared" si="91"/>
        <v>5.3498292708303774</v>
      </c>
      <c r="Q350" t="s">
        <v>143</v>
      </c>
      <c r="R350" t="s">
        <v>96</v>
      </c>
      <c r="S350" t="s">
        <v>477</v>
      </c>
      <c r="T350" s="50">
        <v>100</v>
      </c>
      <c r="U350" s="50">
        <f t="shared" si="80"/>
        <v>16.666666666666668</v>
      </c>
      <c r="V350" s="50">
        <f t="shared" si="81"/>
        <v>85.855728429985859</v>
      </c>
      <c r="W350" s="50">
        <f t="shared" si="82"/>
        <v>94.490358126721759</v>
      </c>
      <c r="X350" s="50">
        <f t="shared" si="83"/>
        <v>19.653913443292382</v>
      </c>
      <c r="Y350" s="50">
        <f t="shared" si="84"/>
        <v>88.84297520661157</v>
      </c>
      <c r="Z350" s="50">
        <f t="shared" si="85"/>
        <v>97.477604903347483</v>
      </c>
      <c r="AA350" s="50">
        <f t="shared" si="86"/>
        <v>-2.9872467766257138</v>
      </c>
      <c r="AB350" s="50">
        <f t="shared" si="87"/>
        <v>-2.9872467766257103</v>
      </c>
      <c r="AC350" s="50">
        <f t="shared" si="88"/>
        <v>-2.9872467766257245</v>
      </c>
      <c r="AF350">
        <v>1.5</v>
      </c>
      <c r="AG350">
        <v>2.68</v>
      </c>
      <c r="AH350" s="75" t="s">
        <v>487</v>
      </c>
      <c r="AJ350" t="s">
        <v>441</v>
      </c>
    </row>
    <row r="351" spans="1:36" s="50" customFormat="1" ht="15" x14ac:dyDescent="0.25">
      <c r="A351">
        <v>2.4500000000000002</v>
      </c>
      <c r="B351">
        <v>3.23</v>
      </c>
      <c r="C351">
        <v>3.29</v>
      </c>
      <c r="D351" s="43">
        <f t="shared" si="92"/>
        <v>2.1712156307091668E-2</v>
      </c>
      <c r="E351" s="44">
        <f>IF(OR($A351="",$B351="",$C351=""),"",A351*'MPTO_working_3-way'!$I350)</f>
        <v>2.5031947829523746</v>
      </c>
      <c r="F351" s="45">
        <f>IF(OR($A351="",$B351="",$C351=""),"",B351*'MPTO_working_3-way'!$I350)</f>
        <v>3.300130264871906</v>
      </c>
      <c r="G351" s="46">
        <f>IF(OR($A351="",$B351="",$C351=""),"",C351*'MPTO_working_3-way'!$I350)</f>
        <v>3.3614329942503316</v>
      </c>
      <c r="H351" s="44">
        <f>IF(OR($A351="",$B351="",$C351=""),"",'MPTO_working_3-way'!E350)</f>
        <v>2.4942266144634737</v>
      </c>
      <c r="I351" s="45">
        <f>IF(OR($A351="",$B351="",$C351=""),"",'MPTO_working_3-way'!F350)</f>
        <v>3.3073142753824012</v>
      </c>
      <c r="J351" s="46">
        <f>IF(OR($A351="",$B351="",$C351=""),"",'MPTO_working_3-way'!G350)</f>
        <v>3.3702489922962959</v>
      </c>
      <c r="K351" s="44">
        <f>IF(OR($A351="",$B351="",$C351=""),"",'OddsRatio_working_3-way'!H350)</f>
        <v>2.4982399417293366</v>
      </c>
      <c r="L351" s="45">
        <f>IF(OR($A351="",$B351="",$C351=""),"",'OddsRatio_working_3-way'!I350)</f>
        <v>3.3041897034871859</v>
      </c>
      <c r="M351" s="46">
        <f>IF(OR($A351="",$B351="",$C351=""),"",'OddsRatio_working_3-way'!J350)</f>
        <v>3.3661858390070205</v>
      </c>
      <c r="N351" s="47">
        <f t="shared" si="89"/>
        <v>39.948948711876007</v>
      </c>
      <c r="O351" s="48">
        <f t="shared" si="90"/>
        <v>30.301834162258888</v>
      </c>
      <c r="P351" s="48">
        <f t="shared" si="91"/>
        <v>29.749217125865108</v>
      </c>
      <c r="Q351" t="s">
        <v>141</v>
      </c>
      <c r="R351" t="s">
        <v>94</v>
      </c>
      <c r="S351" t="s">
        <v>477</v>
      </c>
      <c r="T351" s="50">
        <v>100</v>
      </c>
      <c r="U351" s="50">
        <f t="shared" si="80"/>
        <v>59.183673469387763</v>
      </c>
      <c r="V351" s="50">
        <f t="shared" si="81"/>
        <v>69.040247678018574</v>
      </c>
      <c r="W351" s="50">
        <f t="shared" si="82"/>
        <v>69.6048632218845</v>
      </c>
      <c r="X351" s="50">
        <f t="shared" si="83"/>
        <v>61.354889100096919</v>
      </c>
      <c r="Y351" s="50">
        <f t="shared" si="84"/>
        <v>71.211463308727744</v>
      </c>
      <c r="Z351" s="50">
        <f t="shared" si="85"/>
        <v>71.77607885259367</v>
      </c>
      <c r="AA351" s="50">
        <f t="shared" si="86"/>
        <v>-2.1712156307091561</v>
      </c>
      <c r="AB351" s="50">
        <f t="shared" si="87"/>
        <v>-2.1712156307091703</v>
      </c>
      <c r="AC351" s="50">
        <f t="shared" si="88"/>
        <v>-2.1712156307091703</v>
      </c>
      <c r="AD351" s="51"/>
      <c r="AF351">
        <v>2.2599999999999998</v>
      </c>
      <c r="AG351">
        <v>1.7</v>
      </c>
      <c r="AH351" s="75" t="s">
        <v>479</v>
      </c>
      <c r="AI351" s="51"/>
      <c r="AJ351" t="s">
        <v>441</v>
      </c>
    </row>
    <row r="352" spans="1:36" ht="15" x14ac:dyDescent="0.25">
      <c r="A352">
        <v>1.42</v>
      </c>
      <c r="B352">
        <v>4.9400000000000004</v>
      </c>
      <c r="C352">
        <v>8.24</v>
      </c>
      <c r="D352" s="43">
        <f t="shared" si="92"/>
        <v>2.801372521121781E-2</v>
      </c>
      <c r="E352" s="44">
        <f>IF(OR($A352="",$B352="",$C352=""),"",A352*'MPTO_working_3-way'!$I351)</f>
        <v>1.4597794897999292</v>
      </c>
      <c r="F352" s="45">
        <f>IF(OR($A352="",$B352="",$C352=""),"",B352*'MPTO_working_3-way'!$I351)</f>
        <v>5.0783878025434168</v>
      </c>
      <c r="G352" s="46">
        <f>IF(OR($A352="",$B352="",$C352=""),"",C352*'MPTO_working_3-way'!$I351)</f>
        <v>8.470833095740435</v>
      </c>
      <c r="H352" s="44">
        <f>IF(OR($A352="",$B352="",$C352=""),"",'MPTO_working_3-way'!E351)</f>
        <v>1.4390819823459982</v>
      </c>
      <c r="I352" s="45">
        <f>IF(OR($A352="",$B352="",$C352=""),"",'MPTO_working_3-way'!F351)</f>
        <v>5.17889880857095</v>
      </c>
      <c r="J352" s="46">
        <f>IF(OR($A352="",$B352="",$C352=""),"",'MPTO_working_3-way'!G351)</f>
        <v>8.9268725413319814</v>
      </c>
      <c r="K352" s="44">
        <f>IF(OR($A352="",$B352="",$C352=""),"",'OddsRatio_working_3-way'!H351)</f>
        <v>1.4455895800561527</v>
      </c>
      <c r="L352" s="45">
        <f>IF(OR($A352="",$B352="",$C352=""),"",'OddsRatio_working_3-way'!I351)</f>
        <v>5.1800546319553389</v>
      </c>
      <c r="M352" s="46">
        <f>IF(OR($A352="",$B352="",$C352=""),"",'OddsRatio_working_3-way'!J351)</f>
        <v>8.6811156181108284</v>
      </c>
      <c r="N352" s="47">
        <f t="shared" si="89"/>
        <v>68.503497068386366</v>
      </c>
      <c r="O352" s="48">
        <f t="shared" si="90"/>
        <v>19.691288630993647</v>
      </c>
      <c r="P352" s="48">
        <f t="shared" si="91"/>
        <v>11.80521430061998</v>
      </c>
      <c r="Q352" t="s">
        <v>97</v>
      </c>
      <c r="R352" t="s">
        <v>347</v>
      </c>
      <c r="S352" t="s">
        <v>477</v>
      </c>
      <c r="T352" s="50">
        <v>100</v>
      </c>
      <c r="U352" s="50">
        <f t="shared" si="80"/>
        <v>29.577464788732396</v>
      </c>
      <c r="V352" s="50">
        <f t="shared" si="81"/>
        <v>79.757085020242926</v>
      </c>
      <c r="W352" s="50">
        <f t="shared" si="82"/>
        <v>87.864077669902912</v>
      </c>
      <c r="X352" s="50">
        <f t="shared" si="83"/>
        <v>32.37883730985417</v>
      </c>
      <c r="Y352" s="50">
        <f t="shared" si="84"/>
        <v>82.558457541364703</v>
      </c>
      <c r="Z352" s="50">
        <f t="shared" si="85"/>
        <v>90.665450191024703</v>
      </c>
      <c r="AA352" s="50">
        <f t="shared" si="86"/>
        <v>-2.8013725211217739</v>
      </c>
      <c r="AB352" s="50">
        <f t="shared" si="87"/>
        <v>-2.8013725211217775</v>
      </c>
      <c r="AC352" s="50">
        <f t="shared" si="88"/>
        <v>-2.8013725211217917</v>
      </c>
      <c r="AF352">
        <v>1.61</v>
      </c>
      <c r="AG352">
        <v>2.44</v>
      </c>
      <c r="AH352" s="75" t="s">
        <v>478</v>
      </c>
      <c r="AJ352" t="s">
        <v>441</v>
      </c>
    </row>
    <row r="353" spans="1:36" ht="15" x14ac:dyDescent="0.25">
      <c r="A353">
        <v>2.41</v>
      </c>
      <c r="B353">
        <v>3.52</v>
      </c>
      <c r="C353">
        <v>3.1</v>
      </c>
      <c r="D353" s="43">
        <f t="shared" si="92"/>
        <v>2.1609313588298873E-2</v>
      </c>
      <c r="E353" s="44">
        <f>IF(OR($A353="",$B353="",$C353=""),"",A353*'MPTO_working_3-way'!$I352)</f>
        <v>2.4620784457478004</v>
      </c>
      <c r="F353" s="45">
        <f>IF(OR($A353="",$B353="",$C353=""),"",B353*'MPTO_working_3-way'!$I352)</f>
        <v>3.596064783830812</v>
      </c>
      <c r="G353" s="46">
        <f>IF(OR($A353="",$B353="",$C353=""),"",C353*'MPTO_working_3-way'!$I352)</f>
        <v>3.1669888721237265</v>
      </c>
      <c r="H353" s="44">
        <f>IF(OR($A353="",$B353="",$C353=""),"",'MPTO_working_3-way'!E352)</f>
        <v>2.4525754389804435</v>
      </c>
      <c r="I353" s="45">
        <f>IF(OR($A353="",$B353="",$C353=""),"",'MPTO_working_3-way'!F352)</f>
        <v>3.6115711256541623</v>
      </c>
      <c r="J353" s="46">
        <f>IF(OR($A353="",$B353="",$C353=""),"",'MPTO_working_3-way'!G352)</f>
        <v>3.1708028352193529</v>
      </c>
      <c r="K353" s="44">
        <f>IF(OR($A353="",$B353="",$C353=""),"",'OddsRatio_working_3-way'!H352)</f>
        <v>2.4568389751373587</v>
      </c>
      <c r="L353" s="45">
        <f>IF(OR($A353="",$B353="",$C353=""),"",'OddsRatio_working_3-way'!I352)</f>
        <v>3.6037122108837898</v>
      </c>
      <c r="M353" s="46">
        <f>IF(OR($A353="",$B353="",$C353=""),"",'OddsRatio_working_3-way'!J352)</f>
        <v>3.1697601757364913</v>
      </c>
      <c r="N353" s="47">
        <f t="shared" si="89"/>
        <v>40.616090105783478</v>
      </c>
      <c r="O353" s="48">
        <f t="shared" si="90"/>
        <v>27.808175328107438</v>
      </c>
      <c r="P353" s="48">
        <f t="shared" si="91"/>
        <v>31.575734566109091</v>
      </c>
      <c r="Q353" t="s">
        <v>102</v>
      </c>
      <c r="R353" t="s">
        <v>52</v>
      </c>
      <c r="S353" t="s">
        <v>477</v>
      </c>
      <c r="T353" s="50">
        <v>100</v>
      </c>
      <c r="U353" s="50">
        <f t="shared" si="80"/>
        <v>58.50622406639004</v>
      </c>
      <c r="V353" s="50">
        <f t="shared" si="81"/>
        <v>71.590909090909093</v>
      </c>
      <c r="W353" s="50">
        <f t="shared" si="82"/>
        <v>67.741935483870961</v>
      </c>
      <c r="X353" s="50">
        <f t="shared" si="83"/>
        <v>60.667155425219946</v>
      </c>
      <c r="Y353" s="50">
        <f t="shared" si="84"/>
        <v>73.751840449738992</v>
      </c>
      <c r="Z353" s="50">
        <f t="shared" si="85"/>
        <v>69.90286684270086</v>
      </c>
      <c r="AA353" s="50">
        <f t="shared" si="86"/>
        <v>-2.1609313588299059</v>
      </c>
      <c r="AB353" s="50">
        <f t="shared" si="87"/>
        <v>-2.1609313588298988</v>
      </c>
      <c r="AC353" s="50">
        <f t="shared" si="88"/>
        <v>-2.1609313588298988</v>
      </c>
      <c r="AF353">
        <v>1.63</v>
      </c>
      <c r="AG353">
        <v>2.4</v>
      </c>
      <c r="AH353" s="75" t="s">
        <v>480</v>
      </c>
      <c r="AJ353" t="s">
        <v>441</v>
      </c>
    </row>
    <row r="354" spans="1:36" s="50" customFormat="1" ht="15" x14ac:dyDescent="0.25">
      <c r="A354">
        <v>1.75</v>
      </c>
      <c r="B354">
        <v>3.97</v>
      </c>
      <c r="C354">
        <v>4.68</v>
      </c>
      <c r="D354" s="43">
        <f t="shared" si="92"/>
        <v>3.6992953869528167E-2</v>
      </c>
      <c r="E354" s="44">
        <f>IF(OR($A354="",$B354="",$C354=""),"",A354*'MPTO_working_3-way'!$I353)</f>
        <v>1.8147376692716743</v>
      </c>
      <c r="F354" s="45">
        <f>IF(OR($A354="",$B354="",$C354=""),"",B354*'MPTO_working_3-way'!$I353)</f>
        <v>4.1168620268620266</v>
      </c>
      <c r="G354" s="46">
        <f>IF(OR($A354="",$B354="",$C354=""),"",C354*'MPTO_working_3-way'!$I353)</f>
        <v>4.8531270241093916</v>
      </c>
      <c r="H354" s="44">
        <f>IF(OR($A354="",$B354="",$C354=""),"",'MPTO_working_3-way'!E353)</f>
        <v>1.7885965233973888</v>
      </c>
      <c r="I354" s="45">
        <f>IF(OR($A354="",$B354="",$C354=""),"",'MPTO_working_3-way'!F353)</f>
        <v>4.1743512273614298</v>
      </c>
      <c r="J354" s="46">
        <f>IF(OR($A354="",$B354="",$C354=""),"",'MPTO_working_3-way'!G353)</f>
        <v>4.9666186347041954</v>
      </c>
      <c r="K354" s="44">
        <f>IF(OR($A354="",$B354="",$C354=""),"",'OddsRatio_working_3-way'!H353)</f>
        <v>1.79798758145635</v>
      </c>
      <c r="L354" s="45">
        <f>IF(OR($A354="",$B354="",$C354=""),"",'OddsRatio_working_3-way'!I353)</f>
        <v>4.1600308225671458</v>
      </c>
      <c r="M354" s="46">
        <f>IF(OR($A354="",$B354="",$C354=""),"",'OddsRatio_working_3-way'!J353)</f>
        <v>4.9154590663458251</v>
      </c>
      <c r="N354" s="47">
        <f t="shared" si="89"/>
        <v>55.104383235806168</v>
      </c>
      <c r="O354" s="48">
        <f t="shared" si="90"/>
        <v>24.290345255078286</v>
      </c>
      <c r="P354" s="48">
        <f t="shared" si="91"/>
        <v>20.605271509115557</v>
      </c>
      <c r="Q354" t="s">
        <v>429</v>
      </c>
      <c r="R354" t="s">
        <v>424</v>
      </c>
      <c r="S354" t="s">
        <v>477</v>
      </c>
      <c r="T354" s="50">
        <v>100</v>
      </c>
      <c r="U354" s="50">
        <f t="shared" si="80"/>
        <v>42.857142857142854</v>
      </c>
      <c r="V354" s="50">
        <f t="shared" si="81"/>
        <v>74.811083123425689</v>
      </c>
      <c r="W354" s="50">
        <f t="shared" si="82"/>
        <v>78.632478632478637</v>
      </c>
      <c r="X354" s="50">
        <f t="shared" si="83"/>
        <v>46.556438244095673</v>
      </c>
      <c r="Y354" s="50">
        <f t="shared" si="84"/>
        <v>78.510378510378516</v>
      </c>
      <c r="Z354" s="50">
        <f t="shared" si="85"/>
        <v>82.33177401943145</v>
      </c>
      <c r="AA354" s="50">
        <f t="shared" si="86"/>
        <v>-3.6992953869528193</v>
      </c>
      <c r="AB354" s="50">
        <f t="shared" si="87"/>
        <v>-3.6992953869528264</v>
      </c>
      <c r="AC354" s="50">
        <f t="shared" si="88"/>
        <v>-3.6992953869528122</v>
      </c>
      <c r="AD354" s="51"/>
      <c r="AF354">
        <v>1.69</v>
      </c>
      <c r="AG354">
        <v>2.23</v>
      </c>
      <c r="AH354" s="75" t="s">
        <v>493</v>
      </c>
      <c r="AI354" s="51"/>
      <c r="AJ354" t="s">
        <v>448</v>
      </c>
    </row>
    <row r="355" spans="1:36" ht="15" x14ac:dyDescent="0.25">
      <c r="A355">
        <v>1.92</v>
      </c>
      <c r="B355">
        <v>3.71</v>
      </c>
      <c r="C355">
        <v>4.1900000000000004</v>
      </c>
      <c r="D355" s="43">
        <f t="shared" si="92"/>
        <v>2.9038596795948113E-2</v>
      </c>
      <c r="E355" s="44">
        <f>IF(OR($A355="",$B355="",$C355=""),"",A355*'MPTO_working_3-way'!$I354)</f>
        <v>1.9757541058482202</v>
      </c>
      <c r="F355" s="45">
        <f>IF(OR($A355="",$B355="",$C355=""),"",B355*'MPTO_working_3-way'!$I354)</f>
        <v>3.8177331941129675</v>
      </c>
      <c r="G355" s="46">
        <f>IF(OR($A355="",$B355="",$C355=""),"",C355*'MPTO_working_3-way'!$I354)</f>
        <v>4.3116717205750232</v>
      </c>
      <c r="H355" s="44">
        <f>IF(OR($A355="",$B355="",$C355=""),"",'MPTO_working_3-way'!E354)</f>
        <v>1.9563583365917956</v>
      </c>
      <c r="I355" s="45">
        <f>IF(OR($A355="",$B355="",$C355=""),"",'MPTO_working_3-way'!F354)</f>
        <v>3.848192696934309</v>
      </c>
      <c r="J355" s="46">
        <f>IF(OR($A355="",$B355="",$C355=""),"",'MPTO_working_3-way'!G354)</f>
        <v>4.3671182643944944</v>
      </c>
      <c r="K355" s="44">
        <f>IF(OR($A355="",$B355="",$C355=""),"",'OddsRatio_working_3-way'!H354)</f>
        <v>1.9638239705211809</v>
      </c>
      <c r="L355" s="45">
        <f>IF(OR($A355="",$B355="",$C355=""),"",'OddsRatio_working_3-way'!I354)</f>
        <v>3.839090174035217</v>
      </c>
      <c r="M355" s="46">
        <f>IF(OR($A355="",$B355="",$C355=""),"",'OddsRatio_working_3-way'!J354)</f>
        <v>4.3419548543071373</v>
      </c>
      <c r="N355" s="47">
        <f t="shared" si="89"/>
        <v>50.613585822244076</v>
      </c>
      <c r="O355" s="48">
        <f t="shared" si="90"/>
        <v>26.193553848708522</v>
      </c>
      <c r="P355" s="48">
        <f t="shared" si="91"/>
        <v>23.192860329047399</v>
      </c>
      <c r="Q355" t="s">
        <v>357</v>
      </c>
      <c r="R355" t="s">
        <v>360</v>
      </c>
      <c r="S355" t="s">
        <v>477</v>
      </c>
      <c r="T355" s="50">
        <v>100</v>
      </c>
      <c r="U355" s="50">
        <f t="shared" si="80"/>
        <v>47.916666666666671</v>
      </c>
      <c r="V355" s="50">
        <f t="shared" si="81"/>
        <v>73.045822102425873</v>
      </c>
      <c r="W355" s="50">
        <f t="shared" si="82"/>
        <v>76.133651551312653</v>
      </c>
      <c r="X355" s="50">
        <f t="shared" si="83"/>
        <v>50.820526346261474</v>
      </c>
      <c r="Y355" s="50">
        <f t="shared" si="84"/>
        <v>75.94968178202069</v>
      </c>
      <c r="Z355" s="50">
        <f t="shared" si="85"/>
        <v>79.037511230907455</v>
      </c>
      <c r="AA355" s="50">
        <f t="shared" si="86"/>
        <v>-2.9038596795948024</v>
      </c>
      <c r="AB355" s="50">
        <f t="shared" si="87"/>
        <v>-2.9038596795948166</v>
      </c>
      <c r="AC355" s="50">
        <f t="shared" si="88"/>
        <v>-2.9038596795948024</v>
      </c>
      <c r="AF355">
        <v>1.89</v>
      </c>
      <c r="AG355">
        <v>2</v>
      </c>
      <c r="AH355" s="75" t="s">
        <v>479</v>
      </c>
      <c r="AJ355" t="s">
        <v>448</v>
      </c>
    </row>
    <row r="356" spans="1:36" ht="15" x14ac:dyDescent="0.25">
      <c r="A356">
        <v>3.46</v>
      </c>
      <c r="B356">
        <v>4.2300000000000004</v>
      </c>
      <c r="C356">
        <v>1.99</v>
      </c>
      <c r="D356" s="43">
        <f t="shared" si="92"/>
        <v>2.7936523239875388E-2</v>
      </c>
      <c r="E356" s="44">
        <f>IF(OR($A356="",$B356="",$C356=""),"",A356*'MPTO_working_3-way'!$I355)</f>
        <v>3.5566603704099689</v>
      </c>
      <c r="F356" s="45">
        <f>IF(OR($A356="",$B356="",$C356=""),"",B356*'MPTO_working_3-way'!$I355)</f>
        <v>4.3481714933046733</v>
      </c>
      <c r="G356" s="46">
        <f>IF(OR($A356="",$B356="",$C356=""),"",C356*'MPTO_working_3-way'!$I355)</f>
        <v>2.0455936812473521</v>
      </c>
      <c r="H356" s="44">
        <f>IF(OR($A356="",$B356="",$C356=""),"",'MPTO_working_3-way'!E355)</f>
        <v>3.5751931652122</v>
      </c>
      <c r="I356" s="45">
        <f>IF(OR($A356="",$B356="",$C356=""),"",'MPTO_working_3-way'!F355)</f>
        <v>4.4034542550042222</v>
      </c>
      <c r="J356" s="46">
        <f>IF(OR($A356="",$B356="",$C356=""),"",'MPTO_working_3-way'!G355)</f>
        <v>2.0275734235379228</v>
      </c>
      <c r="K356" s="44">
        <f>IF(OR($A356="",$B356="",$C356=""),"",'OddsRatio_working_3-way'!H355)</f>
        <v>3.5711891472774195</v>
      </c>
      <c r="L356" s="45">
        <f>IF(OR($A356="",$B356="",$C356=""),"",'OddsRatio_working_3-way'!I355)</f>
        <v>4.3759922543520595</v>
      </c>
      <c r="M356" s="46">
        <f>IF(OR($A356="",$B356="",$C356=""),"",'OddsRatio_working_3-way'!J355)</f>
        <v>2.0347468519531082</v>
      </c>
      <c r="N356" s="47">
        <f t="shared" si="89"/>
        <v>28.116263456573225</v>
      </c>
      <c r="O356" s="48">
        <f t="shared" si="90"/>
        <v>22.998172945565802</v>
      </c>
      <c r="P356" s="48">
        <f t="shared" si="91"/>
        <v>48.88556359786098</v>
      </c>
      <c r="Q356" t="s">
        <v>423</v>
      </c>
      <c r="R356" t="s">
        <v>427</v>
      </c>
      <c r="S356" t="s">
        <v>477</v>
      </c>
      <c r="T356" s="50">
        <v>100</v>
      </c>
      <c r="U356" s="50">
        <f t="shared" si="80"/>
        <v>71.098265895953759</v>
      </c>
      <c r="V356" s="50">
        <f t="shared" si="81"/>
        <v>76.359338061465735</v>
      </c>
      <c r="W356" s="50">
        <f t="shared" si="82"/>
        <v>49.748743718592962</v>
      </c>
      <c r="X356" s="50">
        <f t="shared" si="83"/>
        <v>73.891918219941317</v>
      </c>
      <c r="Y356" s="50">
        <f t="shared" si="84"/>
        <v>79.152990385453265</v>
      </c>
      <c r="Z356" s="50">
        <f t="shared" si="85"/>
        <v>52.542396042580521</v>
      </c>
      <c r="AA356" s="50">
        <f t="shared" si="86"/>
        <v>-2.7936523239875584</v>
      </c>
      <c r="AB356" s="50">
        <f t="shared" si="87"/>
        <v>-2.7936523239875299</v>
      </c>
      <c r="AC356" s="50">
        <f t="shared" si="88"/>
        <v>-2.7936523239875584</v>
      </c>
      <c r="AF356">
        <v>1.53</v>
      </c>
      <c r="AG356">
        <v>2.64</v>
      </c>
      <c r="AH356" s="76" t="s">
        <v>482</v>
      </c>
      <c r="AJ356" t="s">
        <v>448</v>
      </c>
    </row>
    <row r="357" spans="1:36" ht="15" x14ac:dyDescent="0.25">
      <c r="A357">
        <v>2.11</v>
      </c>
      <c r="B357">
        <v>3.93</v>
      </c>
      <c r="C357">
        <v>3.33</v>
      </c>
      <c r="D357" s="43">
        <f t="shared" si="92"/>
        <v>2.8686875798051403E-2</v>
      </c>
      <c r="E357" s="44">
        <f>IF(OR($A357="",$B357="",$C357=""),"",A357*'MPTO_working_3-way'!$I356)</f>
        <v>2.1705293079338883</v>
      </c>
      <c r="F357" s="45">
        <f>IF(OR($A357="",$B357="",$C357=""),"",B357*'MPTO_working_3-way'!$I356)</f>
        <v>4.0427394218863419</v>
      </c>
      <c r="G357" s="46">
        <f>IF(OR($A357="",$B357="",$C357=""),"",C357*'MPTO_working_3-way'!$I356)</f>
        <v>3.4255272964075112</v>
      </c>
      <c r="H357" s="44">
        <f>IF(OR($A357="",$B357="",$C357=""),"",'MPTO_working_3-way'!E356)</f>
        <v>2.1534489243540422</v>
      </c>
      <c r="I357" s="45">
        <f>IF(OR($A357="",$B357="",$C357=""),"",'MPTO_working_3-way'!F356)</f>
        <v>4.0834554696489489</v>
      </c>
      <c r="J357" s="46">
        <f>IF(OR($A357="",$B357="",$C357=""),"",'MPTO_working_3-way'!G356)</f>
        <v>3.439522770396001</v>
      </c>
      <c r="K357" s="44">
        <f>IF(OR($A357="",$B357="",$C357=""),"",'OddsRatio_working_3-way'!H356)</f>
        <v>2.1604942029525449</v>
      </c>
      <c r="L357" s="45">
        <f>IF(OR($A357="",$B357="",$C357=""),"",'OddsRatio_working_3-way'!I356)</f>
        <v>4.0632864996855469</v>
      </c>
      <c r="M357" s="46">
        <f>IF(OR($A357="",$B357="",$C357=""),"",'OddsRatio_working_3-way'!J356)</f>
        <v>3.435992335927414</v>
      </c>
      <c r="N357" s="47">
        <f t="shared" si="89"/>
        <v>46.071711464329084</v>
      </c>
      <c r="O357" s="48">
        <f t="shared" si="90"/>
        <v>24.735702592807726</v>
      </c>
      <c r="P357" s="48">
        <f t="shared" si="91"/>
        <v>29.192585942863175</v>
      </c>
      <c r="Q357" t="s">
        <v>426</v>
      </c>
      <c r="R357" t="s">
        <v>422</v>
      </c>
      <c r="S357" t="s">
        <v>477</v>
      </c>
      <c r="T357" s="50">
        <v>100</v>
      </c>
      <c r="U357" s="50">
        <f t="shared" si="80"/>
        <v>52.606635071090047</v>
      </c>
      <c r="V357" s="50">
        <f t="shared" si="81"/>
        <v>74.554707379134854</v>
      </c>
      <c r="W357" s="50">
        <f t="shared" si="82"/>
        <v>69.969969969969966</v>
      </c>
      <c r="X357" s="50">
        <f t="shared" si="83"/>
        <v>55.475322650895166</v>
      </c>
      <c r="Y357" s="50">
        <f t="shared" si="84"/>
        <v>77.42339495893998</v>
      </c>
      <c r="Z357" s="50">
        <f t="shared" si="85"/>
        <v>72.838657549775093</v>
      </c>
      <c r="AA357" s="50">
        <f t="shared" si="86"/>
        <v>-2.868687579805119</v>
      </c>
      <c r="AB357" s="50">
        <f t="shared" si="87"/>
        <v>-2.8686875798051261</v>
      </c>
      <c r="AC357" s="50">
        <f t="shared" si="88"/>
        <v>-2.8686875798051261</v>
      </c>
      <c r="AF357">
        <v>1.58</v>
      </c>
      <c r="AG357">
        <v>2.48</v>
      </c>
      <c r="AH357" s="75" t="s">
        <v>499</v>
      </c>
      <c r="AJ357" t="s">
        <v>448</v>
      </c>
    </row>
    <row r="358" spans="1:36" ht="15" x14ac:dyDescent="0.25">
      <c r="A358">
        <v>2.04</v>
      </c>
      <c r="B358">
        <v>3.12</v>
      </c>
      <c r="C358">
        <v>4.58</v>
      </c>
      <c r="D358" s="43">
        <f t="shared" si="92"/>
        <v>2.9049510297904924E-2</v>
      </c>
      <c r="E358" s="44">
        <f>IF(OR($A358="",$B358="",$C358=""),"",A358*'MPTO_working_3-way'!$I357)</f>
        <v>2.0992610010077262</v>
      </c>
      <c r="F358" s="45">
        <f>IF(OR($A358="",$B358="",$C358=""),"",B358*'MPTO_working_3-way'!$I357)</f>
        <v>3.2106344721294633</v>
      </c>
      <c r="G358" s="46">
        <f>IF(OR($A358="",$B358="",$C358=""),"",C358*'MPTO_working_3-way'!$I357)</f>
        <v>4.7130467571644044</v>
      </c>
      <c r="H358" s="44">
        <f>IF(OR($A358="",$B358="",$C358=""),"",'MPTO_working_3-way'!E357)</f>
        <v>2.0811095449467594</v>
      </c>
      <c r="I358" s="45">
        <f>IF(OR($A358="",$B358="",$C358=""),"",'MPTO_working_3-way'!F357)</f>
        <v>3.2171962960085323</v>
      </c>
      <c r="J358" s="46">
        <f>IF(OR($A358="",$B358="",$C358=""),"",'MPTO_working_3-way'!G357)</f>
        <v>4.7925441526944068</v>
      </c>
      <c r="K358" s="44">
        <f>IF(OR($A358="",$B358="",$C358=""),"",'OddsRatio_working_3-way'!H357)</f>
        <v>2.0887462788826161</v>
      </c>
      <c r="L358" s="45">
        <f>IF(OR($A358="",$B358="",$C358=""),"",'OddsRatio_working_3-way'!I357)</f>
        <v>3.2193674146453328</v>
      </c>
      <c r="M358" s="46">
        <f>IF(OR($A358="",$B358="",$C358=""),"",'OddsRatio_working_3-way'!J357)</f>
        <v>4.7477996907690052</v>
      </c>
      <c r="N358" s="47">
        <f t="shared" si="89"/>
        <v>47.635810864869185</v>
      </c>
      <c r="O358" s="48">
        <f t="shared" si="90"/>
        <v>31.146491719337543</v>
      </c>
      <c r="P358" s="48">
        <f t="shared" si="91"/>
        <v>21.217697415793264</v>
      </c>
      <c r="Q358" t="s">
        <v>145</v>
      </c>
      <c r="R358" t="s">
        <v>107</v>
      </c>
      <c r="S358" t="s">
        <v>477</v>
      </c>
      <c r="T358" s="50">
        <v>100</v>
      </c>
      <c r="U358" s="50">
        <f t="shared" si="80"/>
        <v>50.980392156862742</v>
      </c>
      <c r="V358" s="50">
        <f t="shared" si="81"/>
        <v>67.948717948717942</v>
      </c>
      <c r="W358" s="50">
        <f t="shared" si="82"/>
        <v>78.165938864628828</v>
      </c>
      <c r="X358" s="50">
        <f t="shared" si="83"/>
        <v>53.88534318665323</v>
      </c>
      <c r="Y358" s="50">
        <f t="shared" si="84"/>
        <v>70.853668978508438</v>
      </c>
      <c r="Z358" s="50">
        <f t="shared" si="85"/>
        <v>81.070889894419309</v>
      </c>
      <c r="AA358" s="50">
        <f t="shared" si="86"/>
        <v>-2.9049510297904888</v>
      </c>
      <c r="AB358" s="50">
        <f t="shared" si="87"/>
        <v>-2.9049510297904959</v>
      </c>
      <c r="AC358" s="50">
        <f t="shared" si="88"/>
        <v>-2.9049510297904817</v>
      </c>
      <c r="AF358">
        <v>2.48</v>
      </c>
      <c r="AG358">
        <v>1.58</v>
      </c>
      <c r="AH358" s="75" t="s">
        <v>485</v>
      </c>
      <c r="AJ358" t="s">
        <v>435</v>
      </c>
    </row>
    <row r="359" spans="1:36" s="50" customFormat="1" ht="15" x14ac:dyDescent="0.25">
      <c r="A359">
        <v>2.9</v>
      </c>
      <c r="B359">
        <v>2.97</v>
      </c>
      <c r="C359">
        <v>2.89</v>
      </c>
      <c r="D359" s="43">
        <f t="shared" si="92"/>
        <v>2.754868415290801E-2</v>
      </c>
      <c r="E359" s="44">
        <f>IF(OR($A359="",$B359="",$C359=""),"",A359*'MPTO_working_3-way'!$I358)</f>
        <v>2.9798911840434332</v>
      </c>
      <c r="F359" s="45">
        <f>IF(OR($A359="",$B359="",$C359=""),"",B359*'MPTO_working_3-way'!$I358)</f>
        <v>3.0518195919341369</v>
      </c>
      <c r="G359" s="46">
        <f>IF(OR($A359="",$B359="",$C359=""),"",C359*'MPTO_working_3-way'!$I358)</f>
        <v>2.9696156972019043</v>
      </c>
      <c r="H359" s="44">
        <f>IF(OR($A359="",$B359="",$C359=""),"",'MPTO_working_3-way'!E358)</f>
        <v>2.9793410274507393</v>
      </c>
      <c r="I359" s="45">
        <f>IF(OR($A359="",$B359="",$C359=""),"",'MPTO_working_3-way'!F358)</f>
        <v>3.0532725034314949</v>
      </c>
      <c r="J359" s="46">
        <f>IF(OR($A359="",$B359="",$C359=""),"",'MPTO_working_3-way'!G358)</f>
        <v>2.9687873584627367</v>
      </c>
      <c r="K359" s="44">
        <f>IF(OR($A359="",$B359="",$C359=""),"",'OddsRatio_working_3-way'!H358)</f>
        <v>2.9796164767718651</v>
      </c>
      <c r="L359" s="45">
        <f>IF(OR($A359="",$B359="",$C359=""),"",'OddsRatio_working_3-way'!I358)</f>
        <v>3.0525497153897772</v>
      </c>
      <c r="M359" s="46">
        <f>IF(OR($A359="",$B359="",$C359=""),"",'OddsRatio_working_3-way'!J358)</f>
        <v>2.9691974426835932</v>
      </c>
      <c r="N359" s="47">
        <f t="shared" si="89"/>
        <v>33.558272374331928</v>
      </c>
      <c r="O359" s="48">
        <f t="shared" si="90"/>
        <v>32.767336661805587</v>
      </c>
      <c r="P359" s="48">
        <f t="shared" si="91"/>
        <v>33.674390963862486</v>
      </c>
      <c r="Q359" t="s">
        <v>146</v>
      </c>
      <c r="R359" t="s">
        <v>171</v>
      </c>
      <c r="S359" t="s">
        <v>477</v>
      </c>
      <c r="T359" s="50">
        <v>100</v>
      </c>
      <c r="U359" s="50">
        <f t="shared" si="80"/>
        <v>65.517241379310349</v>
      </c>
      <c r="V359" s="50">
        <f t="shared" si="81"/>
        <v>66.329966329966325</v>
      </c>
      <c r="W359" s="50">
        <f t="shared" si="82"/>
        <v>65.397923875432525</v>
      </c>
      <c r="X359" s="50">
        <f t="shared" si="83"/>
        <v>68.27210979460115</v>
      </c>
      <c r="Y359" s="50">
        <f t="shared" si="84"/>
        <v>69.084834745257126</v>
      </c>
      <c r="Z359" s="50">
        <f t="shared" si="85"/>
        <v>68.152792290723326</v>
      </c>
      <c r="AA359" s="50">
        <f t="shared" si="86"/>
        <v>-2.754868415290801</v>
      </c>
      <c r="AB359" s="50">
        <f t="shared" si="87"/>
        <v>-2.754868415290801</v>
      </c>
      <c r="AC359" s="50">
        <f t="shared" si="88"/>
        <v>-2.754868415290801</v>
      </c>
      <c r="AD359" s="51"/>
      <c r="AF359">
        <v>2.52</v>
      </c>
      <c r="AG359">
        <v>1.57</v>
      </c>
      <c r="AH359" s="75" t="s">
        <v>479</v>
      </c>
      <c r="AI359" s="51"/>
      <c r="AJ359" t="s">
        <v>435</v>
      </c>
    </row>
    <row r="360" spans="1:36" ht="15" x14ac:dyDescent="0.25">
      <c r="A360">
        <v>6.11</v>
      </c>
      <c r="B360">
        <v>3.9</v>
      </c>
      <c r="C360">
        <v>1.64</v>
      </c>
      <c r="D360" s="43">
        <f t="shared" si="92"/>
        <v>2.9832475084161647E-2</v>
      </c>
      <c r="E360" s="44">
        <f>IF(OR($A360="",$B360="",$C360=""),"",A360*'MPTO_working_3-way'!$I359)</f>
        <v>6.2922764227642283</v>
      </c>
      <c r="F360" s="45">
        <f>IF(OR($A360="",$B360="",$C360=""),"",B360*'MPTO_working_3-way'!$I359)</f>
        <v>4.0163466528282301</v>
      </c>
      <c r="G360" s="46">
        <f>IF(OR($A360="",$B360="",$C360=""),"",C360*'MPTO_working_3-way'!$I359)</f>
        <v>1.688925259138025</v>
      </c>
      <c r="H360" s="44">
        <f>IF(OR($A360="",$B360="",$C360=""),"",'MPTO_working_3-way'!E359)</f>
        <v>6.5052513128282072</v>
      </c>
      <c r="I360" s="45">
        <f>IF(OR($A360="",$B360="",$C360=""),"",'MPTO_working_3-way'!F359)</f>
        <v>4.0573531528937519</v>
      </c>
      <c r="J360" s="46">
        <f>IF(OR($A360="",$B360="",$C360=""),"",'MPTO_working_3-way'!G359)</f>
        <v>1.667189221565742</v>
      </c>
      <c r="K360" s="44">
        <f>IF(OR($A360="",$B360="",$C360=""),"",'OddsRatio_working_3-way'!H359)</f>
        <v>6.3886191607346925</v>
      </c>
      <c r="L360" s="45">
        <f>IF(OR($A360="",$B360="",$C360=""),"",'OddsRatio_working_3-way'!I359)</f>
        <v>4.0581204630392573</v>
      </c>
      <c r="M360" s="46">
        <f>IF(OR($A360="",$B360="",$C360=""),"",'OddsRatio_working_3-way'!J359)</f>
        <v>1.6748955504638365</v>
      </c>
      <c r="N360" s="47">
        <f t="shared" si="89"/>
        <v>15.892499515472574</v>
      </c>
      <c r="O360" s="48">
        <f t="shared" si="90"/>
        <v>24.898249240907035</v>
      </c>
      <c r="P360" s="48">
        <f t="shared" si="91"/>
        <v>59.209251243620386</v>
      </c>
      <c r="Q360" t="s">
        <v>364</v>
      </c>
      <c r="R360" t="s">
        <v>175</v>
      </c>
      <c r="S360" t="s">
        <v>477</v>
      </c>
      <c r="T360" s="50">
        <v>100</v>
      </c>
      <c r="U360" s="50">
        <f t="shared" si="80"/>
        <v>83.633387888707034</v>
      </c>
      <c r="V360" s="50">
        <f t="shared" si="81"/>
        <v>74.358974358974365</v>
      </c>
      <c r="W360" s="50">
        <f t="shared" si="82"/>
        <v>39.024390243902438</v>
      </c>
      <c r="X360" s="50">
        <f t="shared" si="83"/>
        <v>86.616635397123204</v>
      </c>
      <c r="Y360" s="50">
        <f t="shared" si="84"/>
        <v>77.342221867390521</v>
      </c>
      <c r="Z360" s="50">
        <f t="shared" si="85"/>
        <v>42.007637752318608</v>
      </c>
      <c r="AA360" s="50">
        <f t="shared" si="86"/>
        <v>-2.98324750841617</v>
      </c>
      <c r="AB360" s="50">
        <f t="shared" si="87"/>
        <v>-2.9832475084161558</v>
      </c>
      <c r="AC360" s="50">
        <f t="shared" si="88"/>
        <v>-2.98324750841617</v>
      </c>
      <c r="AF360">
        <v>1.93</v>
      </c>
      <c r="AG360">
        <v>1.95</v>
      </c>
      <c r="AH360" s="76" t="s">
        <v>480</v>
      </c>
      <c r="AJ360" t="s">
        <v>435</v>
      </c>
    </row>
    <row r="361" spans="1:36" ht="15" x14ac:dyDescent="0.25">
      <c r="A361">
        <v>1.76</v>
      </c>
      <c r="B361">
        <v>4.01</v>
      </c>
      <c r="C361">
        <v>4.82</v>
      </c>
      <c r="D361" s="43">
        <f t="shared" si="92"/>
        <v>2.5027256453359348E-2</v>
      </c>
      <c r="E361" s="44">
        <f>IF(OR($A361="",$B361="",$C361=""),"",A361*'MPTO_working_3-way'!$I360)</f>
        <v>1.8040479713579125</v>
      </c>
      <c r="F361" s="45">
        <f>IF(OR($A361="",$B361="",$C361=""),"",B361*'MPTO_working_3-way'!$I360)</f>
        <v>4.1103592983779711</v>
      </c>
      <c r="G361" s="46">
        <f>IF(OR($A361="",$B361="",$C361=""),"",C361*'MPTO_working_3-way'!$I360)</f>
        <v>4.9406313761051921</v>
      </c>
      <c r="H361" s="44">
        <f>IF(OR($A361="",$B361="",$C361=""),"",'MPTO_working_3-way'!E360)</f>
        <v>1.786226552000419</v>
      </c>
      <c r="I361" s="45">
        <f>IF(OR($A361="",$B361="",$C361=""),"",'MPTO_working_3-way'!F360)</f>
        <v>4.1487898805084855</v>
      </c>
      <c r="J361" s="46">
        <f>IF(OR($A361="",$B361="",$C361=""),"",'MPTO_working_3-way'!G360)</f>
        <v>5.0219342810093321</v>
      </c>
      <c r="K361" s="44">
        <f>IF(OR($A361="",$B361="",$C361=""),"",'OddsRatio_working_3-way'!H360)</f>
        <v>1.7927267133096674</v>
      </c>
      <c r="L361" s="45">
        <f>IF(OR($A361="",$B361="",$C361=""),"",'OddsRatio_working_3-way'!I360)</f>
        <v>4.1396150092922355</v>
      </c>
      <c r="M361" s="46">
        <f>IF(OR($A361="",$B361="",$C361=""),"",'OddsRatio_working_3-way'!J360)</f>
        <v>4.9844947958459596</v>
      </c>
      <c r="N361" s="47">
        <f t="shared" si="89"/>
        <v>55.430898505836126</v>
      </c>
      <c r="O361" s="48">
        <f t="shared" si="90"/>
        <v>24.328773409045283</v>
      </c>
      <c r="P361" s="48">
        <f t="shared" si="91"/>
        <v>20.240328085118584</v>
      </c>
      <c r="Q361" t="s">
        <v>56</v>
      </c>
      <c r="R361" t="s">
        <v>55</v>
      </c>
      <c r="S361" t="s">
        <v>477</v>
      </c>
      <c r="T361" s="50">
        <v>100</v>
      </c>
      <c r="U361" s="50">
        <f t="shared" si="80"/>
        <v>43.181818181818187</v>
      </c>
      <c r="V361" s="50">
        <f t="shared" si="81"/>
        <v>75.062344139650875</v>
      </c>
      <c r="W361" s="50">
        <f t="shared" si="82"/>
        <v>79.253112033195009</v>
      </c>
      <c r="X361" s="50">
        <f t="shared" si="83"/>
        <v>45.684543827154108</v>
      </c>
      <c r="Y361" s="50">
        <f t="shared" si="84"/>
        <v>77.565069784986804</v>
      </c>
      <c r="Z361" s="50">
        <f t="shared" si="85"/>
        <v>81.755837678530952</v>
      </c>
      <c r="AA361" s="50">
        <f t="shared" si="86"/>
        <v>-2.5027256453359215</v>
      </c>
      <c r="AB361" s="50">
        <f t="shared" si="87"/>
        <v>-2.5027256453359286</v>
      </c>
      <c r="AC361" s="50">
        <f t="shared" si="88"/>
        <v>-2.5027256453359428</v>
      </c>
      <c r="AF361">
        <v>2.1</v>
      </c>
      <c r="AG361">
        <v>1.81</v>
      </c>
      <c r="AH361" s="75" t="s">
        <v>482</v>
      </c>
      <c r="AJ361" t="s">
        <v>436</v>
      </c>
    </row>
    <row r="362" spans="1:36" ht="15" x14ac:dyDescent="0.25">
      <c r="A362">
        <v>4.08</v>
      </c>
      <c r="B362">
        <v>3.38</v>
      </c>
      <c r="C362">
        <v>2.08</v>
      </c>
      <c r="D362" s="43">
        <f t="shared" si="92"/>
        <v>2.1725258150597337E-2</v>
      </c>
      <c r="E362" s="44">
        <f>IF(OR($A362="",$B362="",$C362=""),"",A362*'MPTO_working_3-way'!$I361)</f>
        <v>4.1686390532544371</v>
      </c>
      <c r="F362" s="45">
        <f>IF(OR($A362="",$B362="",$C362=""),"",B362*'MPTO_working_3-way'!$I361)</f>
        <v>3.4534313725490189</v>
      </c>
      <c r="G362" s="46">
        <f>IF(OR($A362="",$B362="",$C362=""),"",C362*'MPTO_working_3-way'!$I361)</f>
        <v>2.1251885369532424</v>
      </c>
      <c r="H362" s="44">
        <f>IF(OR($A362="",$B362="",$C362=""),"",'MPTO_working_3-way'!E361)</f>
        <v>4.2042193406772075</v>
      </c>
      <c r="I362" s="45">
        <f>IF(OR($A362="",$B362="",$C362=""),"",'MPTO_working_3-way'!F361)</f>
        <v>3.4648085491273317</v>
      </c>
      <c r="J362" s="46">
        <f>IF(OR($A362="",$B362="",$C362=""),"",'MPTO_working_3-way'!G361)</f>
        <v>2.1118098660568441</v>
      </c>
      <c r="K362" s="44">
        <f>IF(OR($A362="",$B362="",$C362=""),"",'OddsRatio_working_3-way'!H361)</f>
        <v>4.1863924377596797</v>
      </c>
      <c r="L362" s="45">
        <f>IF(OR($A362="",$B362="",$C362=""),"",'OddsRatio_working_3-way'!I361)</f>
        <v>3.4622123382688432</v>
      </c>
      <c r="M362" s="46">
        <f>IF(OR($A362="",$B362="",$C362=""),"",'OddsRatio_working_3-way'!J361)</f>
        <v>2.1173064392144334</v>
      </c>
      <c r="N362" s="47">
        <f t="shared" si="89"/>
        <v>23.988644428672824</v>
      </c>
      <c r="O362" s="48">
        <f t="shared" si="90"/>
        <v>28.956706884315125</v>
      </c>
      <c r="P362" s="48">
        <f t="shared" si="91"/>
        <v>47.054648687012076</v>
      </c>
      <c r="Q362" t="s">
        <v>63</v>
      </c>
      <c r="R362" t="s">
        <v>110</v>
      </c>
      <c r="S362" t="s">
        <v>477</v>
      </c>
      <c r="T362" s="50">
        <v>100</v>
      </c>
      <c r="U362" s="50">
        <f t="shared" si="80"/>
        <v>75.490196078431367</v>
      </c>
      <c r="V362" s="50">
        <f t="shared" si="81"/>
        <v>70.414201183431956</v>
      </c>
      <c r="W362" s="50">
        <f t="shared" si="82"/>
        <v>51.92307692307692</v>
      </c>
      <c r="X362" s="50">
        <f t="shared" si="83"/>
        <v>77.662721893491124</v>
      </c>
      <c r="Y362" s="50">
        <f t="shared" si="84"/>
        <v>72.586726998491699</v>
      </c>
      <c r="Z362" s="50">
        <f t="shared" si="85"/>
        <v>54.09560273813667</v>
      </c>
      <c r="AA362" s="50">
        <f t="shared" si="86"/>
        <v>-2.1725258150597568</v>
      </c>
      <c r="AB362" s="50">
        <f t="shared" si="87"/>
        <v>-2.1725258150597426</v>
      </c>
      <c r="AC362" s="50">
        <f t="shared" si="88"/>
        <v>-2.1725258150597497</v>
      </c>
      <c r="AF362">
        <v>2.2200000000000002</v>
      </c>
      <c r="AG362">
        <v>1.73</v>
      </c>
      <c r="AH362" s="75" t="s">
        <v>484</v>
      </c>
      <c r="AJ362" t="s">
        <v>436</v>
      </c>
    </row>
    <row r="363" spans="1:36" ht="15" x14ac:dyDescent="0.25">
      <c r="A363">
        <v>2.14</v>
      </c>
      <c r="B363">
        <v>3.13</v>
      </c>
      <c r="C363">
        <v>4.24</v>
      </c>
      <c r="D363" s="43">
        <f t="shared" si="92"/>
        <v>2.2627594121315653E-2</v>
      </c>
      <c r="E363" s="44">
        <f>IF(OR($A363="",$B363="",$C363=""),"",A363*'MPTO_working_3-way'!$I362)</f>
        <v>2.1884230514196155</v>
      </c>
      <c r="F363" s="45">
        <f>IF(OR($A363="",$B363="",$C363=""),"",B363*'MPTO_working_3-way'!$I362)</f>
        <v>3.2008243695997178</v>
      </c>
      <c r="G363" s="46">
        <f>IF(OR($A363="",$B363="",$C363=""),"",C363*'MPTO_working_3-way'!$I362)</f>
        <v>4.3359409990743787</v>
      </c>
      <c r="H363" s="44">
        <f>IF(OR($A363="",$B363="",$C363=""),"",'MPTO_working_3-way'!E362)</f>
        <v>2.1751084629820738</v>
      </c>
      <c r="I363" s="45">
        <f>IF(OR($A363="",$B363="",$C363=""),"",'MPTO_working_3-way'!F362)</f>
        <v>3.2056800905163971</v>
      </c>
      <c r="J363" s="46">
        <f>IF(OR($A363="",$B363="",$C363=""),"",'MPTO_working_3-way'!G362)</f>
        <v>4.3800762987066406</v>
      </c>
      <c r="K363" s="44">
        <f>IF(OR($A363="",$B363="",$C363=""),"",'OddsRatio_working_3-way'!H362)</f>
        <v>2.1808195323650117</v>
      </c>
      <c r="L363" s="45">
        <f>IF(OR($A363="",$B363="",$C363=""),"",'OddsRatio_working_3-way'!I362)</f>
        <v>3.2062680736293636</v>
      </c>
      <c r="M363" s="46">
        <f>IF(OR($A363="",$B363="",$C363=""),"",'OddsRatio_working_3-way'!J362)</f>
        <v>4.3560134077742436</v>
      </c>
      <c r="N363" s="47">
        <f t="shared" si="89"/>
        <v>45.695003959646044</v>
      </c>
      <c r="O363" s="48">
        <f t="shared" si="90"/>
        <v>31.24195158902317</v>
      </c>
      <c r="P363" s="48">
        <f t="shared" si="91"/>
        <v>23.063044451330782</v>
      </c>
      <c r="Q363" t="s">
        <v>177</v>
      </c>
      <c r="R363" t="s">
        <v>59</v>
      </c>
      <c r="S363" t="s">
        <v>477</v>
      </c>
      <c r="T363" s="50">
        <v>100</v>
      </c>
      <c r="U363" s="50">
        <f t="shared" si="80"/>
        <v>53.271028037383175</v>
      </c>
      <c r="V363" s="50">
        <f t="shared" si="81"/>
        <v>68.051118210862612</v>
      </c>
      <c r="W363" s="50">
        <f t="shared" si="82"/>
        <v>76.415094339622627</v>
      </c>
      <c r="X363" s="50">
        <f t="shared" si="83"/>
        <v>55.53378744951474</v>
      </c>
      <c r="Y363" s="50">
        <f t="shared" si="84"/>
        <v>70.313877622994184</v>
      </c>
      <c r="Z363" s="50">
        <f t="shared" si="85"/>
        <v>78.677853751754199</v>
      </c>
      <c r="AA363" s="50">
        <f t="shared" si="86"/>
        <v>-2.2627594121315653</v>
      </c>
      <c r="AB363" s="50">
        <f t="shared" si="87"/>
        <v>-2.2627594121315724</v>
      </c>
      <c r="AC363" s="50">
        <f t="shared" si="88"/>
        <v>-2.2627594121315724</v>
      </c>
      <c r="AF363">
        <v>2.38</v>
      </c>
      <c r="AG363">
        <v>1.64</v>
      </c>
      <c r="AH363" s="75" t="s">
        <v>483</v>
      </c>
      <c r="AJ363" t="s">
        <v>436</v>
      </c>
    </row>
    <row r="364" spans="1:36" ht="15" x14ac:dyDescent="0.25">
      <c r="A364">
        <v>3.31</v>
      </c>
      <c r="B364">
        <v>3.03</v>
      </c>
      <c r="C364">
        <v>2.57</v>
      </c>
      <c r="D364" s="43">
        <f t="shared" si="92"/>
        <v>2.1252865291466305E-2</v>
      </c>
      <c r="E364" s="44">
        <f>IF(OR($A364="",$B364="",$C364=""),"",A364*'MPTO_working_3-way'!$I363)</f>
        <v>3.3803469841147535</v>
      </c>
      <c r="F364" s="45">
        <f>IF(OR($A364="",$B364="",$C364=""),"",B364*'MPTO_working_3-way'!$I363)</f>
        <v>3.0943961818331429</v>
      </c>
      <c r="G364" s="46">
        <f>IF(OR($A364="",$B364="",$C364=""),"",C364*'MPTO_working_3-way'!$I363)</f>
        <v>2.6246198637990683</v>
      </c>
      <c r="H364" s="44">
        <f>IF(OR($A364="",$B364="",$C364=""),"",'MPTO_working_3-way'!E363)</f>
        <v>3.3894798961369403</v>
      </c>
      <c r="I364" s="45">
        <f>IF(OR($A364="",$B364="",$C364=""),"",'MPTO_working_3-way'!F363)</f>
        <v>3.0964668814459668</v>
      </c>
      <c r="J364" s="46">
        <f>IF(OR($A364="",$B364="",$C364=""),"",'MPTO_working_3-way'!G363)</f>
        <v>2.6176587209366677</v>
      </c>
      <c r="K364" s="44">
        <f>IF(OR($A364="",$B364="",$C364=""),"",'OddsRatio_working_3-way'!H363)</f>
        <v>3.3848755784293845</v>
      </c>
      <c r="L364" s="45">
        <f>IF(OR($A364="",$B364="",$C364=""),"",'OddsRatio_working_3-way'!I363)</f>
        <v>3.0957997507409742</v>
      </c>
      <c r="M364" s="46">
        <f>IF(OR($A364="",$B364="",$C364=""),"",'OddsRatio_working_3-way'!J363)</f>
        <v>2.6208894623957288</v>
      </c>
      <c r="N364" s="47">
        <f t="shared" si="89"/>
        <v>29.582761908741755</v>
      </c>
      <c r="O364" s="48">
        <f t="shared" si="90"/>
        <v>32.316482481166737</v>
      </c>
      <c r="P364" s="48">
        <f t="shared" si="91"/>
        <v>38.100755610091525</v>
      </c>
      <c r="Q364" t="s">
        <v>113</v>
      </c>
      <c r="R364" t="s">
        <v>57</v>
      </c>
      <c r="S364" t="s">
        <v>477</v>
      </c>
      <c r="T364" s="50">
        <v>100</v>
      </c>
      <c r="U364" s="50">
        <f t="shared" si="80"/>
        <v>69.78851963746223</v>
      </c>
      <c r="V364" s="50">
        <f t="shared" si="81"/>
        <v>66.996699669967001</v>
      </c>
      <c r="W364" s="50">
        <f t="shared" si="82"/>
        <v>61.089494163424128</v>
      </c>
      <c r="X364" s="50">
        <f t="shared" si="83"/>
        <v>71.913806166608879</v>
      </c>
      <c r="Y364" s="50">
        <f t="shared" si="84"/>
        <v>69.121986199113636</v>
      </c>
      <c r="Z364" s="50">
        <f t="shared" si="85"/>
        <v>63.214780692570763</v>
      </c>
      <c r="AA364" s="50">
        <f t="shared" si="86"/>
        <v>-2.1252865291466492</v>
      </c>
      <c r="AB364" s="50">
        <f t="shared" si="87"/>
        <v>-2.125286529146635</v>
      </c>
      <c r="AC364" s="50">
        <f t="shared" si="88"/>
        <v>-2.125286529146635</v>
      </c>
      <c r="AF364">
        <v>2.5299999999999998</v>
      </c>
      <c r="AG364">
        <v>1.58</v>
      </c>
      <c r="AH364" s="75" t="s">
        <v>493</v>
      </c>
      <c r="AJ364" t="s">
        <v>436</v>
      </c>
    </row>
    <row r="365" spans="1:36" s="50" customFormat="1" ht="15" x14ac:dyDescent="0.25">
      <c r="A365">
        <v>2.65</v>
      </c>
      <c r="B365">
        <v>3</v>
      </c>
      <c r="C365">
        <v>3.1</v>
      </c>
      <c r="D365" s="43">
        <f t="shared" si="92"/>
        <v>3.3272469060661392E-2</v>
      </c>
      <c r="E365" s="44">
        <f>IF(OR($A365="",$B365="",$C365=""),"",A365*'MPTO_working_3-way'!$I364)</f>
        <v>2.7381720430107528</v>
      </c>
      <c r="F365" s="45">
        <f>IF(OR($A365="",$B365="",$C365=""),"",B365*'MPTO_working_3-way'!$I364)</f>
        <v>3.099817407181984</v>
      </c>
      <c r="G365" s="46">
        <f>IF(OR($A365="",$B365="",$C365=""),"",C365*'MPTO_working_3-way'!$I364)</f>
        <v>3.2031446540880504</v>
      </c>
      <c r="H365" s="44">
        <f>IF(OR($A365="",$B365="",$C365=""),"",'MPTO_working_3-way'!E364)</f>
        <v>2.7302437223042837</v>
      </c>
      <c r="I365" s="45">
        <f>IF(OR($A365="",$B365="",$C365=""),"",'MPTO_working_3-way'!F364)</f>
        <v>3.103252885624344</v>
      </c>
      <c r="J365" s="46">
        <f>IF(OR($A365="",$B365="",$C365=""),"",'MPTO_working_3-way'!G364)</f>
        <v>3.2103777681285282</v>
      </c>
      <c r="K365" s="44">
        <f>IF(OR($A365="",$B365="",$C365=""),"",'OddsRatio_working_3-way'!H364)</f>
        <v>2.7339550088784477</v>
      </c>
      <c r="L365" s="45">
        <f>IF(OR($A365="",$B365="",$C365=""),"",'OddsRatio_working_3-way'!I364)</f>
        <v>3.1017636471253907</v>
      </c>
      <c r="M365" s="46">
        <f>IF(OR($A365="",$B365="",$C365=""),"",'OddsRatio_working_3-way'!J364)</f>
        <v>3.206851829481661</v>
      </c>
      <c r="N365" s="47">
        <f t="shared" si="89"/>
        <v>36.520714706459842</v>
      </c>
      <c r="O365" s="48">
        <f t="shared" si="90"/>
        <v>32.259964657372869</v>
      </c>
      <c r="P365" s="48">
        <f t="shared" si="91"/>
        <v>31.219320636167286</v>
      </c>
      <c r="Q365" t="s">
        <v>60</v>
      </c>
      <c r="R365" t="s">
        <v>160</v>
      </c>
      <c r="S365" t="s">
        <v>477</v>
      </c>
      <c r="T365" s="50">
        <v>100</v>
      </c>
      <c r="U365" s="50">
        <f t="shared" si="80"/>
        <v>62.264150943396231</v>
      </c>
      <c r="V365" s="50">
        <f t="shared" si="81"/>
        <v>66.666666666666657</v>
      </c>
      <c r="W365" s="50">
        <f t="shared" si="82"/>
        <v>67.741935483870961</v>
      </c>
      <c r="X365" s="50">
        <f t="shared" si="83"/>
        <v>65.591397849462368</v>
      </c>
      <c r="Y365" s="50">
        <f t="shared" si="84"/>
        <v>69.993913572732808</v>
      </c>
      <c r="Z365" s="50">
        <f t="shared" si="85"/>
        <v>71.069182389937112</v>
      </c>
      <c r="AA365" s="50">
        <f t="shared" si="86"/>
        <v>-3.3272469060661365</v>
      </c>
      <c r="AB365" s="50">
        <f t="shared" si="87"/>
        <v>-3.3272469060661507</v>
      </c>
      <c r="AC365" s="50">
        <f t="shared" si="88"/>
        <v>-3.3272469060661507</v>
      </c>
      <c r="AD365" s="51"/>
      <c r="AF365">
        <v>2.76</v>
      </c>
      <c r="AG365">
        <v>1.48</v>
      </c>
      <c r="AH365" s="76" t="s">
        <v>482</v>
      </c>
      <c r="AI365" s="51"/>
      <c r="AJ365" t="s">
        <v>437</v>
      </c>
    </row>
    <row r="366" spans="1:36" ht="15" x14ac:dyDescent="0.25">
      <c r="A366">
        <v>3.63</v>
      </c>
      <c r="B366">
        <v>3.05</v>
      </c>
      <c r="C366">
        <v>2.33</v>
      </c>
      <c r="D366" s="43">
        <f t="shared" si="92"/>
        <v>3.2535495479151466E-2</v>
      </c>
      <c r="E366" s="44">
        <f>IF(OR($A366="",$B366="",$C366=""),"",A366*'MPTO_working_3-way'!$I365)</f>
        <v>3.7481038485893197</v>
      </c>
      <c r="F366" s="45">
        <f>IF(OR($A366="",$B366="",$C366=""),"",B366*'MPTO_working_3-way'!$I365)</f>
        <v>3.1492332612114118</v>
      </c>
      <c r="G366" s="46">
        <f>IF(OR($A366="",$B366="",$C366=""),"",C366*'MPTO_working_3-way'!$I365)</f>
        <v>2.4058077044664228</v>
      </c>
      <c r="H366" s="44">
        <f>IF(OR($A366="",$B366="",$C366=""),"",'MPTO_working_3-way'!E365)</f>
        <v>3.7787621162786782</v>
      </c>
      <c r="I366" s="45">
        <f>IF(OR($A366="",$B366="",$C366=""),"",'MPTO_working_3-way'!F365)</f>
        <v>3.1543384297839827</v>
      </c>
      <c r="J366" s="46">
        <f>IF(OR($A366="",$B366="",$C366=""),"",'MPTO_working_3-way'!G365)</f>
        <v>2.3904036716998927</v>
      </c>
      <c r="K366" s="44">
        <f>IF(OR($A366="",$B366="",$C366=""),"",'OddsRatio_working_3-way'!H365)</f>
        <v>3.7629136430461427</v>
      </c>
      <c r="L366" s="45">
        <f>IF(OR($A366="",$B366="",$C366=""),"",'OddsRatio_working_3-way'!I365)</f>
        <v>3.1536018890663837</v>
      </c>
      <c r="M366" s="46">
        <f>IF(OR($A366="",$B366="",$C366=""),"",'OddsRatio_working_3-way'!J365)</f>
        <v>2.3972148841259964</v>
      </c>
      <c r="N366" s="47">
        <f t="shared" si="89"/>
        <v>26.680157231405733</v>
      </c>
      <c r="O366" s="48">
        <f t="shared" si="90"/>
        <v>31.753760901640266</v>
      </c>
      <c r="P366" s="48">
        <f t="shared" si="91"/>
        <v>41.566081866953994</v>
      </c>
      <c r="Q366" t="s">
        <v>157</v>
      </c>
      <c r="R366" t="s">
        <v>115</v>
      </c>
      <c r="S366" t="s">
        <v>477</v>
      </c>
      <c r="T366" s="50">
        <v>100</v>
      </c>
      <c r="U366" s="50">
        <f t="shared" si="80"/>
        <v>72.451790633608823</v>
      </c>
      <c r="V366" s="50">
        <f t="shared" si="81"/>
        <v>67.21311475409837</v>
      </c>
      <c r="W366" s="50">
        <f t="shared" si="82"/>
        <v>57.081545064377686</v>
      </c>
      <c r="X366" s="50">
        <f t="shared" si="83"/>
        <v>75.705340181523965</v>
      </c>
      <c r="Y366" s="50">
        <f t="shared" si="84"/>
        <v>70.466664302013498</v>
      </c>
      <c r="Z366" s="50">
        <f t="shared" si="85"/>
        <v>60.335094612292828</v>
      </c>
      <c r="AA366" s="50">
        <f t="shared" si="86"/>
        <v>-3.2535495479151422</v>
      </c>
      <c r="AB366" s="50">
        <f t="shared" si="87"/>
        <v>-3.253549547915128</v>
      </c>
      <c r="AC366" s="50">
        <f t="shared" si="88"/>
        <v>-3.2535495479151422</v>
      </c>
      <c r="AF366">
        <v>2.65</v>
      </c>
      <c r="AG366">
        <v>1.51</v>
      </c>
      <c r="AH366" s="75" t="s">
        <v>482</v>
      </c>
      <c r="AJ366" t="s">
        <v>437</v>
      </c>
    </row>
    <row r="367" spans="1:36" ht="15" x14ac:dyDescent="0.25">
      <c r="A367">
        <v>2.11</v>
      </c>
      <c r="B367">
        <v>2.97</v>
      </c>
      <c r="C367">
        <v>4.4800000000000004</v>
      </c>
      <c r="D367" s="43">
        <f t="shared" si="92"/>
        <v>3.3848271703722066E-2</v>
      </c>
      <c r="E367" s="44">
        <f>IF(OR($A367="",$B367="",$C367=""),"",A367*'MPTO_working_3-way'!$I366)</f>
        <v>2.1814198532948534</v>
      </c>
      <c r="F367" s="45">
        <f>IF(OR($A367="",$B367="",$C367=""),"",B367*'MPTO_working_3-way'!$I366)</f>
        <v>3.0705293669600549</v>
      </c>
      <c r="G367" s="46">
        <f>IF(OR($A367="",$B367="",$C367=""),"",C367*'MPTO_working_3-way'!$I366)</f>
        <v>4.6316402572326751</v>
      </c>
      <c r="H367" s="44">
        <f>IF(OR($A367="",$B367="",$C367=""),"",'MPTO_working_3-way'!E366)</f>
        <v>2.161456980141617</v>
      </c>
      <c r="I367" s="45">
        <f>IF(OR($A367="",$B367="",$C367=""),"",'MPTO_working_3-way'!F366)</f>
        <v>3.0729747349288807</v>
      </c>
      <c r="J367" s="46">
        <f>IF(OR($A367="",$B367="",$C367=""),"",'MPTO_working_3-way'!G366)</f>
        <v>4.718505109520458</v>
      </c>
      <c r="K367" s="44">
        <f>IF(OR($A367="",$B367="",$C367=""),"",'OddsRatio_working_3-way'!H366)</f>
        <v>2.1701750253362055</v>
      </c>
      <c r="L367" s="45">
        <f>IF(OR($A367="",$B367="",$C367=""),"",'OddsRatio_working_3-way'!I366)</f>
        <v>3.0767971170381307</v>
      </c>
      <c r="M367" s="46">
        <f>IF(OR($A367="",$B367="",$C367=""),"",'OddsRatio_working_3-way'!J366)</f>
        <v>4.6686568361891849</v>
      </c>
      <c r="N367" s="47">
        <f t="shared" si="89"/>
        <v>45.841702526434013</v>
      </c>
      <c r="O367" s="48">
        <f t="shared" si="90"/>
        <v>32.567674185446386</v>
      </c>
      <c r="P367" s="48">
        <f t="shared" si="91"/>
        <v>21.590623288119591</v>
      </c>
      <c r="Q367" t="s">
        <v>162</v>
      </c>
      <c r="R367" t="s">
        <v>121</v>
      </c>
      <c r="S367" t="s">
        <v>477</v>
      </c>
      <c r="T367" s="50">
        <v>100</v>
      </c>
      <c r="U367" s="50">
        <f t="shared" si="80"/>
        <v>52.606635071090047</v>
      </c>
      <c r="V367" s="50">
        <f t="shared" si="81"/>
        <v>66.329966329966325</v>
      </c>
      <c r="W367" s="50">
        <f t="shared" si="82"/>
        <v>77.678571428571431</v>
      </c>
      <c r="X367" s="50">
        <f t="shared" si="83"/>
        <v>55.99146224146223</v>
      </c>
      <c r="Y367" s="50">
        <f t="shared" si="84"/>
        <v>69.71479350033853</v>
      </c>
      <c r="Z367" s="50">
        <f t="shared" si="85"/>
        <v>81.063398598943621</v>
      </c>
      <c r="AA367" s="50">
        <f t="shared" si="86"/>
        <v>-3.3848271703721835</v>
      </c>
      <c r="AB367" s="50">
        <f t="shared" si="87"/>
        <v>-3.3848271703722048</v>
      </c>
      <c r="AC367" s="50">
        <f t="shared" si="88"/>
        <v>-3.3848271703721906</v>
      </c>
      <c r="AF367">
        <v>2.96</v>
      </c>
      <c r="AG367">
        <v>1.42</v>
      </c>
      <c r="AH367" s="75" t="s">
        <v>494</v>
      </c>
      <c r="AJ367" t="s">
        <v>437</v>
      </c>
    </row>
    <row r="368" spans="1:36" ht="15" x14ac:dyDescent="0.25">
      <c r="A368">
        <v>2.41</v>
      </c>
      <c r="B368">
        <v>2.77</v>
      </c>
      <c r="C368">
        <v>3.88</v>
      </c>
      <c r="D368" s="43">
        <f t="shared" si="92"/>
        <v>3.3680548423896006E-2</v>
      </c>
      <c r="E368" s="44">
        <f>IF(OR($A368="",$B368="",$C368=""),"",A368*'MPTO_working_3-way'!$I367)</f>
        <v>2.4911701217015896</v>
      </c>
      <c r="F368" s="45">
        <f>IF(OR($A368="",$B368="",$C368=""),"",B368*'MPTO_working_3-way'!$I367)</f>
        <v>2.8632951191341918</v>
      </c>
      <c r="G368" s="46">
        <f>IF(OR($A368="",$B368="",$C368=""),"",C368*'MPTO_working_3-way'!$I367)</f>
        <v>4.0106805278847162</v>
      </c>
      <c r="H368" s="44">
        <f>IF(OR($A368="",$B368="",$C368=""),"",'MPTO_working_3-way'!E367)</f>
        <v>2.4770200050901465</v>
      </c>
      <c r="I368" s="45">
        <f>IF(OR($A368="",$B368="",$C368=""),"",'MPTO_working_3-way'!F367)</f>
        <v>2.858907367824949</v>
      </c>
      <c r="J368" s="46">
        <f>IF(OR($A368="",$B368="",$C368=""),"",'MPTO_working_3-way'!G367)</f>
        <v>4.0567110470340575</v>
      </c>
      <c r="K368" s="44">
        <f>IF(OR($A368="",$B368="",$C368=""),"",'OddsRatio_working_3-way'!H367)</f>
        <v>2.4838677192440026</v>
      </c>
      <c r="L368" s="45">
        <f>IF(OR($A368="",$B368="",$C368=""),"",'OddsRatio_working_3-way'!I367)</f>
        <v>2.862727562455238</v>
      </c>
      <c r="M368" s="46">
        <f>IF(OR($A368="",$B368="",$C368=""),"",'OddsRatio_working_3-way'!J367)</f>
        <v>4.0308787456898774</v>
      </c>
      <c r="N368" s="47">
        <f t="shared" si="89"/>
        <v>40.141778808624743</v>
      </c>
      <c r="O368" s="48">
        <f t="shared" si="90"/>
        <v>34.924796725193374</v>
      </c>
      <c r="P368" s="48">
        <f t="shared" si="91"/>
        <v>24.933424466181869</v>
      </c>
      <c r="Q368" t="s">
        <v>118</v>
      </c>
      <c r="R368" t="s">
        <v>163</v>
      </c>
      <c r="S368" t="s">
        <v>477</v>
      </c>
      <c r="T368" s="50">
        <v>100</v>
      </c>
      <c r="U368" s="50">
        <f t="shared" si="80"/>
        <v>58.50622406639004</v>
      </c>
      <c r="V368" s="50">
        <f t="shared" si="81"/>
        <v>63.898916967509031</v>
      </c>
      <c r="W368" s="50">
        <f t="shared" si="82"/>
        <v>74.226804123711347</v>
      </c>
      <c r="X368" s="50">
        <f t="shared" si="83"/>
        <v>61.874278908779637</v>
      </c>
      <c r="Y368" s="50">
        <f t="shared" si="84"/>
        <v>67.266971809898621</v>
      </c>
      <c r="Z368" s="50">
        <f t="shared" si="85"/>
        <v>77.594858966100929</v>
      </c>
      <c r="AA368" s="50">
        <f t="shared" si="86"/>
        <v>-3.3680548423895971</v>
      </c>
      <c r="AB368" s="50">
        <f t="shared" si="87"/>
        <v>-3.36805484238959</v>
      </c>
      <c r="AC368" s="50">
        <f t="shared" si="88"/>
        <v>-3.3680548423895829</v>
      </c>
      <c r="AF368">
        <v>2.85</v>
      </c>
      <c r="AG368">
        <v>1.45</v>
      </c>
      <c r="AH368" s="76" t="s">
        <v>479</v>
      </c>
      <c r="AJ368" t="s">
        <v>437</v>
      </c>
    </row>
    <row r="369" spans="1:36" ht="15" x14ac:dyDescent="0.25">
      <c r="A369">
        <v>2.2999999999999998</v>
      </c>
      <c r="B369">
        <v>3.19</v>
      </c>
      <c r="C369">
        <v>3.43</v>
      </c>
      <c r="D369" s="43">
        <f t="shared" si="92"/>
        <v>3.9807422024476846E-2</v>
      </c>
      <c r="E369" s="44">
        <f>IF(OR($A369="",$B369="",$C369=""),"",A369*'MPTO_working_3-way'!$I368)</f>
        <v>2.3915570706562965</v>
      </c>
      <c r="F369" s="45">
        <f>IF(OR($A369="",$B369="",$C369=""),"",B369*'MPTO_working_3-way'!$I368)</f>
        <v>3.3169856762580809</v>
      </c>
      <c r="G369" s="46">
        <f>IF(OR($A369="",$B369="",$C369=""),"",C369*'MPTO_working_3-way'!$I368)</f>
        <v>3.5665394575439557</v>
      </c>
      <c r="H369" s="44">
        <f>IF(OR($A369="",$B369="",$C369=""),"",'MPTO_working_3-way'!E368)</f>
        <v>2.3724034363490158</v>
      </c>
      <c r="I369" s="45">
        <f>IF(OR($A369="",$B369="",$C369=""),"",'MPTO_working_3-way'!F368)</f>
        <v>3.3309962713780283</v>
      </c>
      <c r="J369" s="46">
        <f>IF(OR($A369="",$B369="",$C369=""),"",'MPTO_working_3-way'!G368)</f>
        <v>3.5935539699017722</v>
      </c>
      <c r="K369" s="44">
        <f>IF(OR($A369="",$B369="",$C369=""),"",'OddsRatio_working_3-way'!H368)</f>
        <v>2.3806455916234008</v>
      </c>
      <c r="L369" s="45">
        <f>IF(OR($A369="",$B369="",$C369=""),"",'OddsRatio_working_3-way'!I368)</f>
        <v>3.3258568043501899</v>
      </c>
      <c r="M369" s="46">
        <f>IF(OR($A369="",$B369="",$C369=""),"",'OddsRatio_working_3-way'!J368)</f>
        <v>3.5807452212652806</v>
      </c>
      <c r="N369" s="47">
        <f t="shared" si="89"/>
        <v>41.813762768604043</v>
      </c>
      <c r="O369" s="48">
        <f t="shared" si="90"/>
        <v>30.147854033789752</v>
      </c>
      <c r="P369" s="48">
        <f t="shared" si="91"/>
        <v>28.038383197606205</v>
      </c>
      <c r="Q369" t="s">
        <v>130</v>
      </c>
      <c r="R369" t="s">
        <v>167</v>
      </c>
      <c r="S369" t="s">
        <v>477</v>
      </c>
      <c r="T369" s="50">
        <v>100</v>
      </c>
      <c r="U369" s="50">
        <f t="shared" si="80"/>
        <v>56.521739130434774</v>
      </c>
      <c r="V369" s="50">
        <f t="shared" si="81"/>
        <v>68.652037617554868</v>
      </c>
      <c r="W369" s="50">
        <f t="shared" si="82"/>
        <v>70.845481049562679</v>
      </c>
      <c r="X369" s="50">
        <f t="shared" si="83"/>
        <v>60.502481332882454</v>
      </c>
      <c r="Y369" s="50">
        <f t="shared" si="84"/>
        <v>72.63277982000254</v>
      </c>
      <c r="Z369" s="50">
        <f t="shared" si="85"/>
        <v>74.826223252010365</v>
      </c>
      <c r="AA369" s="50">
        <f t="shared" si="86"/>
        <v>-3.9807422024476793</v>
      </c>
      <c r="AB369" s="50">
        <f t="shared" si="87"/>
        <v>-3.9807422024476722</v>
      </c>
      <c r="AC369" s="50">
        <f t="shared" si="88"/>
        <v>-3.9807422024476864</v>
      </c>
      <c r="AF369">
        <v>1.79</v>
      </c>
      <c r="AG369">
        <v>2.0699999999999998</v>
      </c>
      <c r="AH369" s="75" t="s">
        <v>479</v>
      </c>
      <c r="AJ369" t="s">
        <v>442</v>
      </c>
    </row>
    <row r="370" spans="1:36" s="28" customFormat="1" ht="15" x14ac:dyDescent="0.25">
      <c r="A370" s="23">
        <v>3.11</v>
      </c>
      <c r="B370" s="23">
        <v>3.37</v>
      </c>
      <c r="C370" s="23">
        <v>2.38</v>
      </c>
      <c r="D370" s="24">
        <f t="shared" si="92"/>
        <v>3.8447380631529748E-2</v>
      </c>
      <c r="E370" s="25">
        <f>IF(OR($A370="",$B370="",$C370=""),"",A370*'MPTO_working_3-way'!$I369)</f>
        <v>3.2295713537640576</v>
      </c>
      <c r="F370" s="26">
        <f>IF(OR($A370="",$B370="",$C370=""),"",B370*'MPTO_working_3-way'!$I369)</f>
        <v>3.4995676727282552</v>
      </c>
      <c r="G370" s="27">
        <f>IF(OR($A370="",$B370="",$C370=""),"",C370*'MPTO_working_3-way'!$I369)</f>
        <v>2.4715047659030409</v>
      </c>
      <c r="H370" s="25">
        <f>IF(OR($A370="",$B370="",$C370=""),"",'MPTO_working_3-way'!E369)</f>
        <v>3.2391012400852781</v>
      </c>
      <c r="I370" s="26">
        <f>IF(OR($A370="",$B370="",$C370=""),"",'MPTO_working_3-way'!F369)</f>
        <v>3.5221175235332005</v>
      </c>
      <c r="J370" s="27">
        <f>IF(OR($A370="",$B370="",$C370=""),"",'MPTO_working_3-way'!G369)</f>
        <v>2.4548776688014255</v>
      </c>
      <c r="K370" s="25">
        <f>IF(OR($A370="",$B370="",$C370=""),"",'OddsRatio_working_3-way'!H369)</f>
        <v>3.2356827204128153</v>
      </c>
      <c r="L370" s="26">
        <f>IF(OR($A370="",$B370="",$C370=""),"",'OddsRatio_working_3-way'!I369)</f>
        <v>3.5111696907006515</v>
      </c>
      <c r="M370" s="27">
        <f>IF(OR($A370="",$B370="",$C370=""),"",'OddsRatio_working_3-way'!J369)</f>
        <v>2.4622000730662017</v>
      </c>
      <c r="N370" s="77">
        <f t="shared" si="89"/>
        <v>30.963861468318466</v>
      </c>
      <c r="O370" s="78">
        <f t="shared" si="90"/>
        <v>28.574958209635142</v>
      </c>
      <c r="P370" s="78">
        <f t="shared" si="91"/>
        <v>40.461180322046395</v>
      </c>
      <c r="Q370" s="23" t="s">
        <v>126</v>
      </c>
      <c r="R370" s="23" t="s">
        <v>65</v>
      </c>
      <c r="S370" s="23" t="s">
        <v>477</v>
      </c>
      <c r="T370" s="28">
        <v>100</v>
      </c>
      <c r="U370" s="28">
        <f t="shared" si="80"/>
        <v>67.845659163987136</v>
      </c>
      <c r="V370" s="28">
        <f t="shared" si="81"/>
        <v>70.326409495548958</v>
      </c>
      <c r="W370" s="28">
        <f t="shared" si="82"/>
        <v>57.983193277310924</v>
      </c>
      <c r="X370" s="28">
        <f t="shared" si="83"/>
        <v>71.69039722714011</v>
      </c>
      <c r="Y370" s="28">
        <f t="shared" si="84"/>
        <v>74.171147558701932</v>
      </c>
      <c r="Z370" s="28">
        <f t="shared" si="85"/>
        <v>61.827931340463891</v>
      </c>
      <c r="AA370" s="28">
        <f t="shared" si="86"/>
        <v>-3.844738063152974</v>
      </c>
      <c r="AB370" s="28">
        <f t="shared" si="87"/>
        <v>-3.844738063152974</v>
      </c>
      <c r="AC370" s="28">
        <f t="shared" si="88"/>
        <v>-3.8447380631529668</v>
      </c>
      <c r="AD370" s="41"/>
      <c r="AE370" s="41"/>
      <c r="AF370" s="23">
        <v>1.96</v>
      </c>
      <c r="AG370" s="23">
        <v>1.89</v>
      </c>
      <c r="AH370" s="79" t="s">
        <v>484</v>
      </c>
      <c r="AI370" s="41"/>
      <c r="AJ370" s="23" t="s">
        <v>442</v>
      </c>
    </row>
    <row r="371" spans="1:36" ht="15" x14ac:dyDescent="0.25">
      <c r="A371">
        <v>1.23</v>
      </c>
      <c r="B371">
        <v>6.38</v>
      </c>
      <c r="C371">
        <v>16.420000000000002</v>
      </c>
      <c r="D371" s="43">
        <f t="shared" si="92"/>
        <v>3.0649281823002861E-2</v>
      </c>
      <c r="E371" s="44">
        <f>IF(OR($A371="",$B371="",$C371=""),"",A371*'MPTO_working_3-way'!$I370)</f>
        <v>1.2676986166422934</v>
      </c>
      <c r="F371" s="45">
        <f>IF(OR($A371="",$B371="",$C371=""),"",B371*'MPTO_working_3-way'!$I370)</f>
        <v>6.575542418030758</v>
      </c>
      <c r="G371" s="46">
        <f>IF(OR($A371="",$B371="",$C371=""),"",C371*'MPTO_working_3-way'!$I370)</f>
        <v>16.923261207533709</v>
      </c>
      <c r="H371" s="44">
        <f>IF(OR($A371="",$B371="",$C371=""),"",'MPTO_working_3-way'!E370)</f>
        <v>1.2456531333140257</v>
      </c>
      <c r="I371" s="45">
        <f>IF(OR($A371="",$B371="",$C371=""),"",'MPTO_working_3-way'!F370)</f>
        <v>6.82484916978499</v>
      </c>
      <c r="J371" s="46">
        <f>IF(OR($A371="",$B371="",$C371=""),"",'MPTO_working_3-way'!G370)</f>
        <v>19.729737106916456</v>
      </c>
      <c r="K371" s="44">
        <f>IF(OR($A371="",$B371="",$C371=""),"",'OddsRatio_working_3-way'!H370)</f>
        <v>1.2517347940542152</v>
      </c>
      <c r="L371" s="45">
        <f>IF(OR($A371="",$B371="",$C371=""),"",'OddsRatio_working_3-way'!I370)</f>
        <v>6.8884051826594686</v>
      </c>
      <c r="M371" s="46">
        <f>IF(OR($A371="",$B371="",$C371=""),"",'OddsRatio_working_3-way'!J370)</f>
        <v>17.877176192678256</v>
      </c>
      <c r="N371" s="47">
        <f t="shared" ref="N371:N434" si="93">(1/E371)* 100</f>
        <v>78.883102566496689</v>
      </c>
      <c r="O371" s="48">
        <f t="shared" ref="O371:O434" si="94">(1/F371)* 100</f>
        <v>15.207870870970364</v>
      </c>
      <c r="P371" s="48">
        <f t="shared" ref="P371:P434" si="95">(1/G371)* 100</f>
        <v>5.9090265625329419</v>
      </c>
      <c r="Q371" t="s">
        <v>68</v>
      </c>
      <c r="R371" t="s">
        <v>71</v>
      </c>
      <c r="S371" s="38">
        <v>44230</v>
      </c>
      <c r="T371" s="50">
        <v>100</v>
      </c>
      <c r="U371" s="50">
        <f t="shared" ref="U371:U434" si="96">(1/A371)*((T371*A371)-T371)</f>
        <v>18.699186991869919</v>
      </c>
      <c r="V371" s="50">
        <f t="shared" ref="V371:V434" si="97">(1/B371)*((T371*B371)-T371)</f>
        <v>84.326018808777434</v>
      </c>
      <c r="W371" s="50">
        <f t="shared" ref="W371:W434" si="98">(1/C371)*((T371*C371)-T371)</f>
        <v>93.90986601705238</v>
      </c>
      <c r="X371" s="50">
        <f t="shared" ref="X371:X434" si="99">((1/B371)+(1/C371))*T371</f>
        <v>21.764115174170197</v>
      </c>
      <c r="Y371" s="50">
        <f t="shared" ref="Y371:Y434" si="100">((1/A371)+(1/C371))*T371</f>
        <v>87.390946991077698</v>
      </c>
      <c r="Z371" s="50">
        <f t="shared" ref="Z371:Z434" si="101">((1/A371)+(1/B371))*T371</f>
        <v>96.974794199352658</v>
      </c>
      <c r="AA371" s="50">
        <f t="shared" ref="AA371:AA434" si="102">U371-X371</f>
        <v>-3.0649281823002781</v>
      </c>
      <c r="AB371" s="50">
        <f t="shared" ref="AB371:AB434" si="103">V371-Y371</f>
        <v>-3.0649281823002639</v>
      </c>
      <c r="AC371" s="50">
        <f t="shared" ref="AC371:AC434" si="104">W371-Z371</f>
        <v>-3.0649281823002781</v>
      </c>
      <c r="AF371">
        <v>1.75</v>
      </c>
      <c r="AG371">
        <v>2.17</v>
      </c>
      <c r="AH371" s="75" t="s">
        <v>486</v>
      </c>
      <c r="AJ371" t="s">
        <v>443</v>
      </c>
    </row>
    <row r="372" spans="1:36" ht="15" x14ac:dyDescent="0.25">
      <c r="A372">
        <v>2.2200000000000002</v>
      </c>
      <c r="B372">
        <v>3.21</v>
      </c>
      <c r="C372">
        <v>3.76</v>
      </c>
      <c r="D372" s="43">
        <f t="shared" si="92"/>
        <v>2.7934377009739775E-2</v>
      </c>
      <c r="E372" s="44">
        <f>IF(OR($A372="",$B372="",$C372=""),"",A372*'MPTO_working_3-way'!$I371)</f>
        <v>2.2820143169616225</v>
      </c>
      <c r="F372" s="45">
        <f>IF(OR($A372="",$B372="",$C372=""),"",B372*'MPTO_working_3-way'!$I371)</f>
        <v>3.2996693502012646</v>
      </c>
      <c r="G372" s="46">
        <f>IF(OR($A372="",$B372="",$C372=""),"",C372*'MPTO_working_3-way'!$I371)</f>
        <v>3.8650332575566213</v>
      </c>
      <c r="H372" s="44">
        <f>IF(OR($A372="",$B372="",$C372=""),"",'MPTO_working_3-way'!E371)</f>
        <v>2.2668592425244309</v>
      </c>
      <c r="I372" s="45">
        <f>IF(OR($A372="",$B372="",$C372=""),"",'MPTO_working_3-way'!F371)</f>
        <v>3.3089023752905753</v>
      </c>
      <c r="J372" s="46">
        <f>IF(OR($A372="",$B372="",$C372=""),"",'MPTO_working_3-way'!G371)</f>
        <v>3.8964178187689908</v>
      </c>
      <c r="K372" s="44">
        <f>IF(OR($A372="",$B372="",$C372=""),"",'OddsRatio_working_3-way'!H371)</f>
        <v>2.2733244185380657</v>
      </c>
      <c r="L372" s="45">
        <f>IF(OR($A372="",$B372="",$C372=""),"",'OddsRatio_working_3-way'!I371)</f>
        <v>3.3065958729255112</v>
      </c>
      <c r="M372" s="46">
        <f>IF(OR($A372="",$B372="",$C372=""),"",'OddsRatio_working_3-way'!J371)</f>
        <v>3.880635569807426</v>
      </c>
      <c r="N372" s="47">
        <f t="shared" si="93"/>
        <v>43.820934538721275</v>
      </c>
      <c r="O372" s="48">
        <f t="shared" si="94"/>
        <v>30.30606687724649</v>
      </c>
      <c r="P372" s="48">
        <f t="shared" si="95"/>
        <v>25.872998584032246</v>
      </c>
      <c r="Q372" t="s">
        <v>48</v>
      </c>
      <c r="R372" t="s">
        <v>79</v>
      </c>
      <c r="S372" s="38">
        <v>44230</v>
      </c>
      <c r="T372" s="50">
        <v>100</v>
      </c>
      <c r="U372" s="50">
        <f t="shared" si="96"/>
        <v>54.954954954954964</v>
      </c>
      <c r="V372" s="50">
        <f t="shared" si="97"/>
        <v>68.847352024922117</v>
      </c>
      <c r="W372" s="50">
        <f t="shared" si="98"/>
        <v>73.40425531914893</v>
      </c>
      <c r="X372" s="50">
        <f t="shared" si="99"/>
        <v>57.748392655928946</v>
      </c>
      <c r="Y372" s="50">
        <f t="shared" si="100"/>
        <v>71.640789725896099</v>
      </c>
      <c r="Z372" s="50">
        <f t="shared" si="101"/>
        <v>76.197693020122912</v>
      </c>
      <c r="AA372" s="50">
        <f t="shared" si="102"/>
        <v>-2.7934377009739819</v>
      </c>
      <c r="AB372" s="50">
        <f t="shared" si="103"/>
        <v>-2.7934377009739819</v>
      </c>
      <c r="AC372" s="50">
        <f t="shared" si="104"/>
        <v>-2.7934377009739819</v>
      </c>
      <c r="AF372">
        <v>2.4700000000000002</v>
      </c>
      <c r="AG372">
        <v>1.59</v>
      </c>
      <c r="AH372" s="75" t="s">
        <v>497</v>
      </c>
      <c r="AJ372" t="s">
        <v>433</v>
      </c>
    </row>
    <row r="373" spans="1:36" s="50" customFormat="1" ht="15" x14ac:dyDescent="0.25">
      <c r="A373">
        <v>3.1</v>
      </c>
      <c r="B373">
        <v>3.06</v>
      </c>
      <c r="C373">
        <v>2.64</v>
      </c>
      <c r="D373" s="43">
        <f t="shared" si="92"/>
        <v>2.8165909570084136E-2</v>
      </c>
      <c r="E373" s="44">
        <f>IF(OR($A373="",$B373="",$C373=""),"",A373*'MPTO_working_3-way'!$I372)</f>
        <v>3.1873143196672609</v>
      </c>
      <c r="F373" s="45">
        <f>IF(OR($A373="",$B373="",$C373=""),"",B373*'MPTO_working_3-way'!$I372)</f>
        <v>3.1461876832844573</v>
      </c>
      <c r="G373" s="46">
        <f>IF(OR($A373="",$B373="",$C373=""),"",C373*'MPTO_working_3-way'!$I372)</f>
        <v>2.7143580012650221</v>
      </c>
      <c r="H373" s="44">
        <f>IF(OR($A373="",$B373="",$C373=""),"",'MPTO_working_3-way'!E372)</f>
        <v>3.1929294886833062</v>
      </c>
      <c r="I373" s="45">
        <f>IF(OR($A373="",$B373="",$C373=""),"",'MPTO_working_3-way'!F372)</f>
        <v>3.1505117702116521</v>
      </c>
      <c r="J373" s="46">
        <f>IF(OR($A373="",$B373="",$C373=""),"",'MPTO_working_3-way'!G372)</f>
        <v>2.707098135528728</v>
      </c>
      <c r="K373" s="44">
        <f>IF(OR($A373="",$B373="",$C373=""),"",'OddsRatio_working_3-way'!H372)</f>
        <v>3.1902556357083385</v>
      </c>
      <c r="L373" s="45">
        <f>IF(OR($A373="",$B373="",$C373=""),"",'OddsRatio_working_3-way'!I372)</f>
        <v>3.1485364807424654</v>
      </c>
      <c r="M373" s="46">
        <f>IF(OR($A373="",$B373="",$C373=""),"",'OddsRatio_working_3-way'!J372)</f>
        <v>2.7104853536007982</v>
      </c>
      <c r="N373" s="47">
        <f t="shared" si="93"/>
        <v>31.374376660297337</v>
      </c>
      <c r="O373" s="48">
        <f t="shared" si="94"/>
        <v>31.784499231020181</v>
      </c>
      <c r="P373" s="48">
        <f t="shared" si="95"/>
        <v>36.841124108682486</v>
      </c>
      <c r="Q373" t="s">
        <v>208</v>
      </c>
      <c r="R373" t="s">
        <v>77</v>
      </c>
      <c r="S373" s="38">
        <v>44230</v>
      </c>
      <c r="T373" s="50">
        <v>100</v>
      </c>
      <c r="U373" s="50">
        <f t="shared" si="96"/>
        <v>67.741935483870961</v>
      </c>
      <c r="V373" s="50">
        <f t="shared" si="97"/>
        <v>67.320261437908499</v>
      </c>
      <c r="W373" s="50">
        <f t="shared" si="98"/>
        <v>62.121212121212118</v>
      </c>
      <c r="X373" s="50">
        <f t="shared" si="99"/>
        <v>70.55852644087939</v>
      </c>
      <c r="Y373" s="50">
        <f t="shared" si="100"/>
        <v>70.136852394916914</v>
      </c>
      <c r="Z373" s="50">
        <f t="shared" si="101"/>
        <v>64.93780307822054</v>
      </c>
      <c r="AA373" s="50">
        <f t="shared" si="102"/>
        <v>-2.8165909570084295</v>
      </c>
      <c r="AB373" s="50">
        <f t="shared" si="103"/>
        <v>-2.8165909570084153</v>
      </c>
      <c r="AC373" s="50">
        <f t="shared" si="104"/>
        <v>-2.8165909570084224</v>
      </c>
      <c r="AD373" s="51"/>
      <c r="AF373">
        <v>2.58</v>
      </c>
      <c r="AG373">
        <v>1.55</v>
      </c>
      <c r="AH373" s="75" t="s">
        <v>480</v>
      </c>
      <c r="AI373" s="51"/>
      <c r="AJ373" t="s">
        <v>433</v>
      </c>
    </row>
    <row r="374" spans="1:36" s="50" customFormat="1" ht="15" x14ac:dyDescent="0.25">
      <c r="A374">
        <v>2.54</v>
      </c>
      <c r="B374">
        <v>3.11</v>
      </c>
      <c r="C374">
        <v>3.2</v>
      </c>
      <c r="D374" s="43">
        <f t="shared" si="92"/>
        <v>2.7744195761703505E-2</v>
      </c>
      <c r="E374" s="44">
        <f>IF(OR($A374="",$B374="",$C374=""),"",A374*'MPTO_working_3-way'!$I373)</f>
        <v>2.6104702572347271</v>
      </c>
      <c r="F374" s="45">
        <f>IF(OR($A374="",$B374="",$C374=""),"",B374*'MPTO_working_3-way'!$I373)</f>
        <v>3.1962844488188979</v>
      </c>
      <c r="G374" s="46">
        <f>IF(OR($A374="",$B374="",$C374=""),"",C374*'MPTO_working_3-way'!$I373)</f>
        <v>3.2887814264374513</v>
      </c>
      <c r="H374" s="44">
        <f>IF(OR($A374="",$B374="",$C374=""),"",'MPTO_working_3-way'!E373)</f>
        <v>2.6011000635232495</v>
      </c>
      <c r="I374" s="45">
        <f>IF(OR($A374="",$B374="",$C374=""),"",'MPTO_working_3-way'!F373)</f>
        <v>3.2020970599611198</v>
      </c>
      <c r="J374" s="46">
        <f>IF(OR($A374="",$B374="",$C374=""),"",'MPTO_working_3-way'!G373)</f>
        <v>3.2975881945724819</v>
      </c>
      <c r="K374" s="44">
        <f>IF(OR($A374="",$B374="",$C374=""),"",'OddsRatio_working_3-way'!H373)</f>
        <v>2.6053796561527935</v>
      </c>
      <c r="L374" s="45">
        <f>IF(OR($A374="",$B374="",$C374=""),"",'OddsRatio_working_3-way'!I373)</f>
        <v>3.1995786197937619</v>
      </c>
      <c r="M374" s="46">
        <f>IF(OR($A374="",$B374="",$C374=""),"",'OddsRatio_working_3-way'!J373)</f>
        <v>3.2933995087897046</v>
      </c>
      <c r="N374" s="47">
        <f t="shared" si="93"/>
        <v>38.307274224962853</v>
      </c>
      <c r="O374" s="48">
        <f t="shared" si="94"/>
        <v>31.286326858972874</v>
      </c>
      <c r="P374" s="48">
        <f t="shared" si="95"/>
        <v>30.406398916064266</v>
      </c>
      <c r="Q374" t="s">
        <v>47</v>
      </c>
      <c r="R374" t="s">
        <v>80</v>
      </c>
      <c r="S374" s="38">
        <v>44230</v>
      </c>
      <c r="T374" s="50">
        <v>100</v>
      </c>
      <c r="U374" s="50">
        <f t="shared" si="96"/>
        <v>60.629921259842511</v>
      </c>
      <c r="V374" s="50">
        <f t="shared" si="97"/>
        <v>67.845659163987136</v>
      </c>
      <c r="W374" s="50">
        <f t="shared" si="98"/>
        <v>68.75</v>
      </c>
      <c r="X374" s="50">
        <f t="shared" si="99"/>
        <v>63.404340836012864</v>
      </c>
      <c r="Y374" s="50">
        <f t="shared" si="100"/>
        <v>70.620078740157481</v>
      </c>
      <c r="Z374" s="50">
        <f t="shared" si="101"/>
        <v>71.524419576170345</v>
      </c>
      <c r="AA374" s="50">
        <f t="shared" si="102"/>
        <v>-2.7744195761703523</v>
      </c>
      <c r="AB374" s="50">
        <f t="shared" si="103"/>
        <v>-2.7744195761703452</v>
      </c>
      <c r="AC374" s="50">
        <f t="shared" si="104"/>
        <v>-2.7744195761703452</v>
      </c>
      <c r="AD374" s="51"/>
      <c r="AF374">
        <v>2.4</v>
      </c>
      <c r="AG374">
        <v>1.62</v>
      </c>
      <c r="AH374" s="76" t="s">
        <v>482</v>
      </c>
      <c r="AI374" s="51"/>
      <c r="AJ374" t="s">
        <v>433</v>
      </c>
    </row>
    <row r="375" spans="1:36" s="50" customFormat="1" ht="15" x14ac:dyDescent="0.25">
      <c r="A375">
        <v>2.33</v>
      </c>
      <c r="B375">
        <v>3.12</v>
      </c>
      <c r="C375">
        <v>3.59</v>
      </c>
      <c r="D375" s="43">
        <f t="shared" si="92"/>
        <v>2.824890190246987E-2</v>
      </c>
      <c r="E375" s="44">
        <f>IF(OR($A375="",$B375="",$C375=""),"",A375*'MPTO_working_3-way'!$I374)</f>
        <v>2.3958199414327548</v>
      </c>
      <c r="F375" s="45">
        <f>IF(OR($A375="",$B375="",$C375=""),"",B375*'MPTO_working_3-way'!$I374)</f>
        <v>3.2081365739357062</v>
      </c>
      <c r="G375" s="46">
        <f>IF(OR($A375="",$B375="",$C375=""),"",C375*'MPTO_working_3-way'!$I374)</f>
        <v>3.6914135578298666</v>
      </c>
      <c r="H375" s="44">
        <f>IF(OR($A375="",$B375="",$C375=""),"",'MPTO_working_3-way'!E374)</f>
        <v>2.3822668890378882</v>
      </c>
      <c r="I375" s="45">
        <f>IF(OR($A375="",$B375="",$C375=""),"",'MPTO_working_3-way'!F374)</f>
        <v>3.2144364726099384</v>
      </c>
      <c r="J375" s="46">
        <f>IF(OR($A375="",$B375="",$C375=""),"",'MPTO_working_3-way'!G374)</f>
        <v>3.7156042142861345</v>
      </c>
      <c r="K375" s="44">
        <f>IF(OR($A375="",$B375="",$C375=""),"",'OddsRatio_working_3-way'!H374)</f>
        <v>2.3882212837909016</v>
      </c>
      <c r="L375" s="45">
        <f>IF(OR($A375="",$B375="",$C375=""),"",'OddsRatio_working_3-way'!I374)</f>
        <v>3.2128038508546699</v>
      </c>
      <c r="M375" s="46">
        <f>IF(OR($A375="",$B375="",$C375=""),"",'OddsRatio_working_3-way'!J374)</f>
        <v>3.7033782894875449</v>
      </c>
      <c r="N375" s="47">
        <f t="shared" si="93"/>
        <v>41.739363743753515</v>
      </c>
      <c r="O375" s="48">
        <f t="shared" si="94"/>
        <v>31.170742795815926</v>
      </c>
      <c r="P375" s="48">
        <f t="shared" si="95"/>
        <v>27.089893460430559</v>
      </c>
      <c r="Q375" t="s">
        <v>76</v>
      </c>
      <c r="R375" t="s">
        <v>87</v>
      </c>
      <c r="S375" s="38">
        <v>44230</v>
      </c>
      <c r="T375" s="50">
        <v>100</v>
      </c>
      <c r="U375" s="50">
        <f t="shared" si="96"/>
        <v>57.081545064377686</v>
      </c>
      <c r="V375" s="50">
        <f t="shared" si="97"/>
        <v>67.948717948717942</v>
      </c>
      <c r="W375" s="50">
        <f t="shared" si="98"/>
        <v>72.14484679665739</v>
      </c>
      <c r="X375" s="50">
        <f t="shared" si="99"/>
        <v>59.906435254624668</v>
      </c>
      <c r="Y375" s="50">
        <f t="shared" si="100"/>
        <v>70.773608138964931</v>
      </c>
      <c r="Z375" s="50">
        <f t="shared" si="101"/>
        <v>74.969736986904365</v>
      </c>
      <c r="AA375" s="50">
        <f t="shared" si="102"/>
        <v>-2.8248901902469825</v>
      </c>
      <c r="AB375" s="50">
        <f t="shared" si="103"/>
        <v>-2.8248901902469896</v>
      </c>
      <c r="AC375" s="50">
        <f t="shared" si="104"/>
        <v>-2.8248901902469754</v>
      </c>
      <c r="AD375" s="51"/>
      <c r="AF375">
        <v>2.58</v>
      </c>
      <c r="AG375">
        <v>1.55</v>
      </c>
      <c r="AH375" s="75" t="s">
        <v>483</v>
      </c>
      <c r="AI375" s="51"/>
      <c r="AJ375" t="s">
        <v>433</v>
      </c>
    </row>
    <row r="376" spans="1:36" s="50" customFormat="1" ht="15" x14ac:dyDescent="0.25">
      <c r="A376">
        <v>1.99</v>
      </c>
      <c r="B376">
        <v>3.41</v>
      </c>
      <c r="C376">
        <v>4.3099999999999996</v>
      </c>
      <c r="D376" s="43">
        <f t="shared" si="92"/>
        <v>2.7786256263798492E-2</v>
      </c>
      <c r="E376" s="44">
        <f>IF(OR($A376="",$B376="",$C376=""),"",A376*'MPTO_working_3-way'!$I375)</f>
        <v>2.0452946499649589</v>
      </c>
      <c r="F376" s="45">
        <f>IF(OR($A376="",$B376="",$C376=""),"",B376*'MPTO_working_3-way'!$I375)</f>
        <v>3.5047511338595529</v>
      </c>
      <c r="G376" s="46">
        <f>IF(OR($A376="",$B376="",$C376=""),"",C376*'MPTO_working_3-way'!$I375)</f>
        <v>4.4297587644969711</v>
      </c>
      <c r="H376" s="44">
        <f>IF(OR($A376="",$B376="",$C376=""),"",'MPTO_working_3-way'!E375)</f>
        <v>2.0273675258982902</v>
      </c>
      <c r="I376" s="45">
        <f>IF(OR($A376="",$B376="",$C376=""),"",'MPTO_working_3-way'!F375)</f>
        <v>3.521212973947498</v>
      </c>
      <c r="J376" s="46">
        <f>IF(OR($A376="",$B376="",$C376=""),"",'MPTO_working_3-way'!G375)</f>
        <v>4.4892073068809459</v>
      </c>
      <c r="K376" s="44">
        <f>IF(OR($A376="",$B376="",$C376=""),"",'OddsRatio_working_3-way'!H375)</f>
        <v>2.0345389265296974</v>
      </c>
      <c r="L376" s="45">
        <f>IF(OR($A376="",$B376="",$C376=""),"",'OddsRatio_working_3-way'!I375)</f>
        <v>3.5184230433702739</v>
      </c>
      <c r="M376" s="46">
        <f>IF(OR($A376="",$B376="",$C376=""),"",'OddsRatio_working_3-way'!J375)</f>
        <v>4.4589129765790894</v>
      </c>
      <c r="N376" s="47">
        <f t="shared" si="93"/>
        <v>48.892710887261771</v>
      </c>
      <c r="O376" s="48">
        <f t="shared" si="94"/>
        <v>28.532696382888833</v>
      </c>
      <c r="P376" s="48">
        <f t="shared" si="95"/>
        <v>22.574592729849403</v>
      </c>
      <c r="Q376" t="s">
        <v>278</v>
      </c>
      <c r="R376" t="s">
        <v>44</v>
      </c>
      <c r="S376" s="38">
        <v>44230</v>
      </c>
      <c r="T376" s="50">
        <v>100</v>
      </c>
      <c r="U376" s="50">
        <f t="shared" si="96"/>
        <v>49.748743718592962</v>
      </c>
      <c r="V376" s="50">
        <f t="shared" si="97"/>
        <v>70.674486803519059</v>
      </c>
      <c r="W376" s="50">
        <f t="shared" si="98"/>
        <v>76.798143851508115</v>
      </c>
      <c r="X376" s="50">
        <f t="shared" si="99"/>
        <v>52.527369344972819</v>
      </c>
      <c r="Y376" s="50">
        <f t="shared" si="100"/>
        <v>73.453112429898908</v>
      </c>
      <c r="Z376" s="50">
        <f t="shared" si="101"/>
        <v>79.576769477887964</v>
      </c>
      <c r="AA376" s="50">
        <f t="shared" si="102"/>
        <v>-2.7786256263798563</v>
      </c>
      <c r="AB376" s="50">
        <f t="shared" si="103"/>
        <v>-2.7786256263798492</v>
      </c>
      <c r="AC376" s="50">
        <f t="shared" si="104"/>
        <v>-2.7786256263798492</v>
      </c>
      <c r="AD376" s="51"/>
      <c r="AF376">
        <v>2.46</v>
      </c>
      <c r="AG376">
        <v>1.59</v>
      </c>
      <c r="AH376" s="75" t="s">
        <v>484</v>
      </c>
      <c r="AI376" s="51"/>
      <c r="AJ376" t="s">
        <v>433</v>
      </c>
    </row>
    <row r="377" spans="1:36" ht="15" x14ac:dyDescent="0.25">
      <c r="A377">
        <v>2.4</v>
      </c>
      <c r="B377">
        <v>3.33</v>
      </c>
      <c r="C377">
        <v>3.21</v>
      </c>
      <c r="D377" s="43">
        <f t="shared" si="92"/>
        <v>2.8493446717745785E-2</v>
      </c>
      <c r="E377" s="44">
        <f>IF(OR($A377="",$B377="",$C377=""),"",A377*'MPTO_working_3-way'!$I376)</f>
        <v>2.4683842721225897</v>
      </c>
      <c r="F377" s="45">
        <f>IF(OR($A377="",$B377="",$C377=""),"",B377*'MPTO_working_3-way'!$I376)</f>
        <v>3.4248831775700936</v>
      </c>
      <c r="G377" s="46">
        <f>IF(OR($A377="",$B377="",$C377=""),"",C377*'MPTO_working_3-way'!$I376)</f>
        <v>3.3014639639639638</v>
      </c>
      <c r="H377" s="44">
        <f>IF(OR($A377="",$B377="",$C377=""),"",'MPTO_working_3-way'!E376)</f>
        <v>2.4559835491171431</v>
      </c>
      <c r="I377" s="45">
        <f>IF(OR($A377="",$B377="",$C377=""),"",'MPTO_working_3-way'!F376)</f>
        <v>3.4387601637458887</v>
      </c>
      <c r="J377" s="46">
        <f>IF(OR($A377="",$B377="",$C377=""),"",'MPTO_working_3-way'!G376)</f>
        <v>3.3109440215581656</v>
      </c>
      <c r="K377" s="44">
        <f>IF(OR($A377="",$B377="",$C377=""),"",'OddsRatio_working_3-way'!H376)</f>
        <v>2.4614622447506886</v>
      </c>
      <c r="L377" s="45">
        <f>IF(OR($A377="",$B377="",$C377=""),"",'OddsRatio_working_3-way'!I376)</f>
        <v>3.4322907359065029</v>
      </c>
      <c r="M377" s="46">
        <f>IF(OR($A377="",$B377="",$C377=""),"",'OddsRatio_working_3-way'!J376)</f>
        <v>3.3070225434993015</v>
      </c>
      <c r="N377" s="47">
        <f t="shared" si="93"/>
        <v>40.512330729610809</v>
      </c>
      <c r="O377" s="48">
        <f t="shared" si="94"/>
        <v>29.1980762015213</v>
      </c>
      <c r="P377" s="48">
        <f t="shared" si="95"/>
        <v>30.289593068867894</v>
      </c>
      <c r="Q377" t="s">
        <v>46</v>
      </c>
      <c r="R377" t="s">
        <v>49</v>
      </c>
      <c r="S377" s="38">
        <v>44230</v>
      </c>
      <c r="T377" s="50">
        <v>100</v>
      </c>
      <c r="U377" s="50">
        <f t="shared" si="96"/>
        <v>58.333333333333336</v>
      </c>
      <c r="V377" s="50">
        <f t="shared" si="97"/>
        <v>69.969969969969966</v>
      </c>
      <c r="W377" s="50">
        <f t="shared" si="98"/>
        <v>68.847352024922117</v>
      </c>
      <c r="X377" s="50">
        <f t="shared" si="99"/>
        <v>61.182678005107903</v>
      </c>
      <c r="Y377" s="50">
        <f t="shared" si="100"/>
        <v>72.819314641744555</v>
      </c>
      <c r="Z377" s="50">
        <f t="shared" si="101"/>
        <v>71.696696696696691</v>
      </c>
      <c r="AA377" s="50">
        <f t="shared" si="102"/>
        <v>-2.849344671774567</v>
      </c>
      <c r="AB377" s="50">
        <f t="shared" si="103"/>
        <v>-2.8493446717745883</v>
      </c>
      <c r="AC377" s="50">
        <f t="shared" si="104"/>
        <v>-2.8493446717745741</v>
      </c>
      <c r="AF377">
        <v>2.1</v>
      </c>
      <c r="AG377">
        <v>1.79</v>
      </c>
      <c r="AH377" s="75" t="s">
        <v>479</v>
      </c>
      <c r="AJ377" t="s">
        <v>433</v>
      </c>
    </row>
    <row r="378" spans="1:36" ht="15" x14ac:dyDescent="0.25">
      <c r="A378">
        <v>2.86</v>
      </c>
      <c r="B378">
        <v>3.44</v>
      </c>
      <c r="C378">
        <v>2.5499999999999998</v>
      </c>
      <c r="D378" s="43">
        <f t="shared" si="92"/>
        <v>3.2504886814052281E-2</v>
      </c>
      <c r="E378" s="44">
        <f>IF(OR($A378="",$B378="",$C378=""),"",A378*'MPTO_working_3-way'!$I377)</f>
        <v>2.9529639762881894</v>
      </c>
      <c r="F378" s="45">
        <f>IF(OR($A378="",$B378="",$C378=""),"",B378*'MPTO_working_3-way'!$I377)</f>
        <v>3.5518168106403398</v>
      </c>
      <c r="G378" s="46">
        <f>IF(OR($A378="",$B378="",$C378=""),"",C378*'MPTO_working_3-way'!$I377)</f>
        <v>2.6328874613758333</v>
      </c>
      <c r="H378" s="44">
        <f>IF(OR($A378="",$B378="",$C378=""),"",'MPTO_working_3-way'!E377)</f>
        <v>2.9514598133685115</v>
      </c>
      <c r="I378" s="45">
        <f>IF(OR($A378="",$B378="",$C378=""),"",'MPTO_working_3-way'!F377)</f>
        <v>3.5731805510190129</v>
      </c>
      <c r="J378" s="46">
        <f>IF(OR($A378="",$B378="",$C378=""),"",'MPTO_working_3-way'!G377)</f>
        <v>2.6224562469599006</v>
      </c>
      <c r="K378" s="44">
        <f>IF(OR($A378="",$B378="",$C378=""),"",'OddsRatio_working_3-way'!H377)</f>
        <v>2.9529106916258239</v>
      </c>
      <c r="L378" s="45">
        <f>IF(OR($A378="",$B378="",$C378=""),"",'OddsRatio_working_3-way'!I377)</f>
        <v>3.5618828427779632</v>
      </c>
      <c r="M378" s="46">
        <f>IF(OR($A378="",$B378="",$C378=""),"",'OddsRatio_working_3-way'!J377)</f>
        <v>2.6274255763548529</v>
      </c>
      <c r="N378" s="47">
        <f t="shared" si="93"/>
        <v>33.86428036473977</v>
      </c>
      <c r="O378" s="48">
        <f t="shared" si="94"/>
        <v>28.154605186963877</v>
      </c>
      <c r="P378" s="48">
        <f t="shared" si="95"/>
        <v>37.981114448296367</v>
      </c>
      <c r="Q378" t="s">
        <v>281</v>
      </c>
      <c r="R378" t="s">
        <v>283</v>
      </c>
      <c r="S378" s="38">
        <v>44230</v>
      </c>
      <c r="T378" s="50">
        <v>100</v>
      </c>
      <c r="U378" s="50">
        <f t="shared" si="96"/>
        <v>65.03496503496504</v>
      </c>
      <c r="V378" s="50">
        <f t="shared" si="97"/>
        <v>70.930232558139537</v>
      </c>
      <c r="W378" s="50">
        <f t="shared" si="98"/>
        <v>60.784313725490193</v>
      </c>
      <c r="X378" s="50">
        <f t="shared" si="99"/>
        <v>68.28545371637027</v>
      </c>
      <c r="Y378" s="50">
        <f t="shared" si="100"/>
        <v>74.180721239544781</v>
      </c>
      <c r="Z378" s="50">
        <f t="shared" si="101"/>
        <v>64.034802406895437</v>
      </c>
      <c r="AA378" s="50">
        <f t="shared" si="102"/>
        <v>-3.2504886814052298</v>
      </c>
      <c r="AB378" s="50">
        <f t="shared" si="103"/>
        <v>-3.2504886814052441</v>
      </c>
      <c r="AC378" s="50">
        <f t="shared" si="104"/>
        <v>-3.2504886814052441</v>
      </c>
      <c r="AF378">
        <v>1.93</v>
      </c>
      <c r="AG378">
        <v>1.93</v>
      </c>
      <c r="AH378" s="75" t="s">
        <v>489</v>
      </c>
      <c r="AJ378" t="s">
        <v>444</v>
      </c>
    </row>
    <row r="379" spans="1:36" ht="15" x14ac:dyDescent="0.25">
      <c r="A379">
        <v>3.64</v>
      </c>
      <c r="B379">
        <v>3.56</v>
      </c>
      <c r="C379">
        <v>2.09</v>
      </c>
      <c r="D379" s="43">
        <f t="shared" si="92"/>
        <v>3.4093050651300194E-2</v>
      </c>
      <c r="E379" s="44">
        <f>IF(OR($A379="",$B379="",$C379=""),"",A379*'MPTO_working_3-way'!$I378)</f>
        <v>3.764098704370733</v>
      </c>
      <c r="F379" s="45">
        <f>IF(OR($A379="",$B379="",$C379=""),"",B379*'MPTO_working_3-way'!$I378)</f>
        <v>3.6813712603186288</v>
      </c>
      <c r="G379" s="46">
        <f>IF(OR($A379="",$B379="",$C379=""),"",C379*'MPTO_working_3-way'!$I378)</f>
        <v>2.1612544758612171</v>
      </c>
      <c r="H379" s="44">
        <f>IF(OR($A379="",$B379="",$C379=""),"",'MPTO_working_3-way'!E378)</f>
        <v>3.7970705102417739</v>
      </c>
      <c r="I379" s="45">
        <f>IF(OR($A379="",$B379="",$C379=""),"",'MPTO_working_3-way'!F378)</f>
        <v>3.7100998307903175</v>
      </c>
      <c r="J379" s="46">
        <f>IF(OR($A379="",$B379="",$C379=""),"",'MPTO_working_3-way'!G378)</f>
        <v>2.1408483421733049</v>
      </c>
      <c r="K379" s="44">
        <f>IF(OR($A379="",$B379="",$C379=""),"",'OddsRatio_working_3-way'!H378)</f>
        <v>3.7831384368936161</v>
      </c>
      <c r="L379" s="45">
        <f>IF(OR($A379="",$B379="",$C379=""),"",'OddsRatio_working_3-way'!I378)</f>
        <v>3.6988009085029003</v>
      </c>
      <c r="M379" s="46">
        <f>IF(OR($A379="",$B379="",$C379=""),"",'OddsRatio_working_3-way'!J378)</f>
        <v>2.149098824323501</v>
      </c>
      <c r="N379" s="47">
        <f t="shared" si="93"/>
        <v>26.566784734917732</v>
      </c>
      <c r="O379" s="48">
        <f t="shared" si="94"/>
        <v>27.163791133455213</v>
      </c>
      <c r="P379" s="48">
        <f t="shared" si="95"/>
        <v>46.269424131627062</v>
      </c>
      <c r="Q379" t="s">
        <v>84</v>
      </c>
      <c r="R379" t="s">
        <v>43</v>
      </c>
      <c r="S379" s="38">
        <v>44230</v>
      </c>
      <c r="T379" s="50">
        <v>100</v>
      </c>
      <c r="U379" s="50">
        <f t="shared" si="96"/>
        <v>72.527472527472526</v>
      </c>
      <c r="V379" s="50">
        <f t="shared" si="97"/>
        <v>71.910112359550567</v>
      </c>
      <c r="W379" s="50">
        <f t="shared" si="98"/>
        <v>52.153110047846894</v>
      </c>
      <c r="X379" s="50">
        <f t="shared" si="99"/>
        <v>75.936777592602553</v>
      </c>
      <c r="Y379" s="50">
        <f t="shared" si="100"/>
        <v>75.31941742468058</v>
      </c>
      <c r="Z379" s="50">
        <f t="shared" si="101"/>
        <v>55.562415112976907</v>
      </c>
      <c r="AA379" s="50">
        <f t="shared" si="102"/>
        <v>-3.4093050651300274</v>
      </c>
      <c r="AB379" s="50">
        <f t="shared" si="103"/>
        <v>-3.4093050651300132</v>
      </c>
      <c r="AC379" s="50">
        <f t="shared" si="104"/>
        <v>-3.4093050651300132</v>
      </c>
      <c r="AF379">
        <v>1.97</v>
      </c>
      <c r="AG379">
        <v>1.89</v>
      </c>
      <c r="AH379" s="75" t="s">
        <v>484</v>
      </c>
      <c r="AJ379" t="s">
        <v>444</v>
      </c>
    </row>
    <row r="380" spans="1:36" ht="15" x14ac:dyDescent="0.25">
      <c r="A380">
        <v>2.64</v>
      </c>
      <c r="B380">
        <v>3.13</v>
      </c>
      <c r="C380">
        <v>2.98</v>
      </c>
      <c r="D380" s="43">
        <f t="shared" si="92"/>
        <v>3.3847166477910307E-2</v>
      </c>
      <c r="E380" s="44">
        <f>IF(OR($A380="",$B380="",$C380=""),"",A380*'MPTO_working_3-way'!$I379)</f>
        <v>2.7293565195016831</v>
      </c>
      <c r="F380" s="45">
        <f>IF(OR($A380="",$B380="",$C380=""),"",B380*'MPTO_working_3-way'!$I379)</f>
        <v>3.2359416310758591</v>
      </c>
      <c r="G380" s="46">
        <f>IF(OR($A380="",$B380="",$C380=""),"",C380*'MPTO_working_3-way'!$I379)</f>
        <v>3.0808645561041725</v>
      </c>
      <c r="H380" s="44">
        <f>IF(OR($A380="",$B380="",$C380=""),"",'MPTO_working_3-way'!E379)</f>
        <v>2.7210477865341498</v>
      </c>
      <c r="I380" s="45">
        <f>IF(OR($A380="",$B380="",$C380=""),"",'MPTO_working_3-way'!F379)</f>
        <v>3.2445786514978652</v>
      </c>
      <c r="J380" s="46">
        <f>IF(OR($A380="",$B380="",$C380=""),"",'MPTO_working_3-way'!G379)</f>
        <v>3.0836779353732169</v>
      </c>
      <c r="K380" s="44">
        <f>IF(OR($A380="",$B380="",$C380=""),"",'OddsRatio_working_3-way'!H379)</f>
        <v>2.7249373952006199</v>
      </c>
      <c r="L380" s="45">
        <f>IF(OR($A380="",$B380="",$C380=""),"",'OddsRatio_working_3-way'!I379)</f>
        <v>3.2403150315715372</v>
      </c>
      <c r="M380" s="46">
        <f>IF(OR($A380="",$B380="",$C380=""),"",'OddsRatio_working_3-way'!J379)</f>
        <v>3.082546367376358</v>
      </c>
      <c r="N380" s="47">
        <f t="shared" si="93"/>
        <v>36.638672626856994</v>
      </c>
      <c r="O380" s="48">
        <f t="shared" si="94"/>
        <v>30.902905985591843</v>
      </c>
      <c r="P380" s="48">
        <f t="shared" si="95"/>
        <v>32.458421387551169</v>
      </c>
      <c r="Q380" t="s">
        <v>293</v>
      </c>
      <c r="R380" t="s">
        <v>286</v>
      </c>
      <c r="S380" s="38">
        <v>44230</v>
      </c>
      <c r="T380" s="50">
        <v>100</v>
      </c>
      <c r="U380" s="50">
        <f t="shared" si="96"/>
        <v>62.121212121212118</v>
      </c>
      <c r="V380" s="50">
        <f t="shared" si="97"/>
        <v>68.051118210862612</v>
      </c>
      <c r="W380" s="50">
        <f t="shared" si="98"/>
        <v>66.442953020134226</v>
      </c>
      <c r="X380" s="50">
        <f t="shared" si="99"/>
        <v>65.505928769003148</v>
      </c>
      <c r="Y380" s="50">
        <f t="shared" si="100"/>
        <v>71.435834858653664</v>
      </c>
      <c r="Z380" s="50">
        <f t="shared" si="101"/>
        <v>69.827669667925264</v>
      </c>
      <c r="AA380" s="50">
        <f t="shared" si="102"/>
        <v>-3.3847166477910307</v>
      </c>
      <c r="AB380" s="50">
        <f t="shared" si="103"/>
        <v>-3.384716647791052</v>
      </c>
      <c r="AC380" s="50">
        <f t="shared" si="104"/>
        <v>-3.3847166477910378</v>
      </c>
      <c r="AF380">
        <v>2.34</v>
      </c>
      <c r="AG380">
        <v>1.63</v>
      </c>
      <c r="AH380" s="75" t="s">
        <v>480</v>
      </c>
      <c r="AJ380" t="s">
        <v>444</v>
      </c>
    </row>
    <row r="381" spans="1:36" ht="15" x14ac:dyDescent="0.25">
      <c r="A381">
        <v>2.2400000000000002</v>
      </c>
      <c r="B381">
        <v>3.38</v>
      </c>
      <c r="C381">
        <v>3.43</v>
      </c>
      <c r="D381" s="43">
        <f t="shared" si="92"/>
        <v>3.3831749098625075E-2</v>
      </c>
      <c r="E381" s="44">
        <f>IF(OR($A381="",$B381="",$C381=""),"",A381*'MPTO_working_3-way'!$I380)</f>
        <v>2.3157831179809203</v>
      </c>
      <c r="F381" s="45">
        <f>IF(OR($A381="",$B381="",$C381=""),"",B381*'MPTO_working_3-way'!$I380)</f>
        <v>3.4943513119533525</v>
      </c>
      <c r="G381" s="46">
        <f>IF(OR($A381="",$B381="",$C381=""),"",C381*'MPTO_working_3-way'!$I380)</f>
        <v>3.5460428994082842</v>
      </c>
      <c r="H381" s="44">
        <f>IF(OR($A381="",$B381="",$C381=""),"",'MPTO_working_3-way'!E380)</f>
        <v>2.2980511607470278</v>
      </c>
      <c r="I381" s="45">
        <f>IF(OR($A381="",$B381="",$C381=""),"",'MPTO_working_3-way'!F380)</f>
        <v>3.5139412645771397</v>
      </c>
      <c r="J381" s="46">
        <f>IF(OR($A381="",$B381="",$C381=""),"",'MPTO_working_3-way'!G380)</f>
        <v>3.5680142391468825</v>
      </c>
      <c r="K381" s="44">
        <f>IF(OR($A381="",$B381="",$C381=""),"",'OddsRatio_working_3-way'!H380)</f>
        <v>2.3055443069988253</v>
      </c>
      <c r="L381" s="45">
        <f>IF(OR($A381="",$B381="",$C381=""),"",'OddsRatio_working_3-way'!I380)</f>
        <v>3.5058027827880669</v>
      </c>
      <c r="M381" s="46">
        <f>IF(OR($A381="",$B381="",$C381=""),"",'OddsRatio_working_3-way'!J380)</f>
        <v>3.5584456983928594</v>
      </c>
      <c r="N381" s="47">
        <f t="shared" si="93"/>
        <v>43.181936694999216</v>
      </c>
      <c r="O381" s="48">
        <f t="shared" si="94"/>
        <v>28.617614851123747</v>
      </c>
      <c r="P381" s="48">
        <f t="shared" si="95"/>
        <v>28.200448453877037</v>
      </c>
      <c r="Q381" t="s">
        <v>451</v>
      </c>
      <c r="R381" t="s">
        <v>467</v>
      </c>
      <c r="S381" s="38">
        <v>44230</v>
      </c>
      <c r="T381" s="50">
        <v>100</v>
      </c>
      <c r="U381" s="50">
        <f t="shared" si="96"/>
        <v>55.357142857142868</v>
      </c>
      <c r="V381" s="50">
        <f t="shared" si="97"/>
        <v>70.414201183431956</v>
      </c>
      <c r="W381" s="50">
        <f t="shared" si="98"/>
        <v>70.845481049562679</v>
      </c>
      <c r="X381" s="50">
        <f t="shared" si="99"/>
        <v>58.740317767005365</v>
      </c>
      <c r="Y381" s="50">
        <f t="shared" si="100"/>
        <v>73.79737609329446</v>
      </c>
      <c r="Z381" s="50">
        <f t="shared" si="101"/>
        <v>74.228655959425183</v>
      </c>
      <c r="AA381" s="50">
        <f t="shared" si="102"/>
        <v>-3.3831749098624968</v>
      </c>
      <c r="AB381" s="50">
        <f t="shared" si="103"/>
        <v>-3.3831749098625039</v>
      </c>
      <c r="AC381" s="50">
        <f t="shared" si="104"/>
        <v>-3.3831749098625039</v>
      </c>
      <c r="AF381">
        <v>2.14</v>
      </c>
      <c r="AG381">
        <v>1.75</v>
      </c>
      <c r="AH381" s="75" t="s">
        <v>482</v>
      </c>
      <c r="AJ381" t="s">
        <v>444</v>
      </c>
    </row>
    <row r="382" spans="1:36" ht="15" x14ac:dyDescent="0.25">
      <c r="A382">
        <v>2.31</v>
      </c>
      <c r="B382">
        <v>3.56</v>
      </c>
      <c r="C382">
        <v>3.13</v>
      </c>
      <c r="D382" s="43">
        <f t="shared" si="92"/>
        <v>3.3288127196301032E-2</v>
      </c>
      <c r="E382" s="44">
        <f>IF(OR($A382="",$B382="",$C382=""),"",A382*'MPTO_working_3-way'!$I381)</f>
        <v>2.3868955738234554</v>
      </c>
      <c r="F382" s="45">
        <f>IF(OR($A382="",$B382="",$C382=""),"",B382*'MPTO_working_3-way'!$I381)</f>
        <v>3.6785057328188318</v>
      </c>
      <c r="G382" s="46">
        <f>IF(OR($A382="",$B382="",$C382=""),"",C382*'MPTO_working_3-way'!$I381)</f>
        <v>3.2341918381244219</v>
      </c>
      <c r="H382" s="44">
        <f>IF(OR($A382="",$B382="",$C382=""),"",'MPTO_working_3-way'!E381)</f>
        <v>2.3707671672423016</v>
      </c>
      <c r="I382" s="45">
        <f>IF(OR($A382="",$B382="",$C382=""),"",'MPTO_working_3-way'!F381)</f>
        <v>3.7064102891475632</v>
      </c>
      <c r="J382" s="46">
        <f>IF(OR($A382="",$B382="",$C382=""),"",'MPTO_working_3-way'!G381)</f>
        <v>3.2426181138733372</v>
      </c>
      <c r="K382" s="44">
        <f>IF(OR($A382="",$B382="",$C382=""),"",'OddsRatio_working_3-way'!H381)</f>
        <v>2.3777906981070598</v>
      </c>
      <c r="L382" s="45">
        <f>IF(OR($A382="",$B382="",$C382=""),"",'OddsRatio_working_3-way'!I381)</f>
        <v>3.6924764787435662</v>
      </c>
      <c r="M382" s="46">
        <f>IF(OR($A382="",$B382="",$C382=""),"",'OddsRatio_working_3-way'!J381)</f>
        <v>3.240224570204608</v>
      </c>
      <c r="N382" s="47">
        <f t="shared" si="93"/>
        <v>41.895423116401659</v>
      </c>
      <c r="O382" s="48">
        <f t="shared" si="94"/>
        <v>27.184951516541528</v>
      </c>
      <c r="P382" s="48">
        <f t="shared" si="95"/>
        <v>30.91962536705682</v>
      </c>
      <c r="Q382" t="s">
        <v>455</v>
      </c>
      <c r="R382" t="s">
        <v>284</v>
      </c>
      <c r="S382" s="38">
        <v>44230</v>
      </c>
      <c r="T382" s="50">
        <v>100</v>
      </c>
      <c r="U382" s="50">
        <f t="shared" si="96"/>
        <v>56.709956709956707</v>
      </c>
      <c r="V382" s="50">
        <f t="shared" si="97"/>
        <v>71.910112359550567</v>
      </c>
      <c r="W382" s="50">
        <f t="shared" si="98"/>
        <v>68.051118210862612</v>
      </c>
      <c r="X382" s="50">
        <f t="shared" si="99"/>
        <v>60.038769429586814</v>
      </c>
      <c r="Y382" s="50">
        <f t="shared" si="100"/>
        <v>75.23892507918066</v>
      </c>
      <c r="Z382" s="50">
        <f t="shared" si="101"/>
        <v>71.379930930492733</v>
      </c>
      <c r="AA382" s="50">
        <f t="shared" si="102"/>
        <v>-3.3288127196301076</v>
      </c>
      <c r="AB382" s="50">
        <f t="shared" si="103"/>
        <v>-3.3288127196300934</v>
      </c>
      <c r="AC382" s="50">
        <f t="shared" si="104"/>
        <v>-3.3288127196301218</v>
      </c>
      <c r="AF382">
        <v>1.7</v>
      </c>
      <c r="AG382">
        <v>2.12</v>
      </c>
      <c r="AH382" s="75" t="s">
        <v>479</v>
      </c>
      <c r="AJ382" t="s">
        <v>444</v>
      </c>
    </row>
    <row r="383" spans="1:36" ht="15" x14ac:dyDescent="0.25">
      <c r="A383">
        <v>2.88</v>
      </c>
      <c r="B383">
        <v>3.32</v>
      </c>
      <c r="C383">
        <v>2.6</v>
      </c>
      <c r="D383" s="43">
        <f t="shared" si="92"/>
        <v>3.3042426114715306E-2</v>
      </c>
      <c r="E383" s="44">
        <f>IF(OR($A383="",$B383="",$C383=""),"",A383*'MPTO_working_3-way'!$I382)</f>
        <v>2.9751621872103802</v>
      </c>
      <c r="F383" s="45">
        <f>IF(OR($A383="",$B383="",$C383=""),"",B383*'MPTO_working_3-way'!$I382)</f>
        <v>3.4297008547008545</v>
      </c>
      <c r="G383" s="46">
        <f>IF(OR($A383="",$B383="",$C383=""),"",C383*'MPTO_working_3-way'!$I382)</f>
        <v>2.68591030789826</v>
      </c>
      <c r="H383" s="44">
        <f>IF(OR($A383="",$B383="",$C383=""),"",'MPTO_working_3-way'!E382)</f>
        <v>2.9743485030245802</v>
      </c>
      <c r="I383" s="45">
        <f>IF(OR($A383="",$B383="",$C383=""),"",'MPTO_working_3-way'!F382)</f>
        <v>3.446010083834814</v>
      </c>
      <c r="J383" s="46">
        <f>IF(OR($A383="",$B383="",$C383=""),"",'MPTO_working_3-way'!G382)</f>
        <v>2.6766506264858227</v>
      </c>
      <c r="K383" s="44">
        <f>IF(OR($A383="",$B383="",$C383=""),"",'OddsRatio_working_3-way'!H382)</f>
        <v>2.9752439554664223</v>
      </c>
      <c r="L383" s="45">
        <f>IF(OR($A383="",$B383="",$C383=""),"",'OddsRatio_working_3-way'!I382)</f>
        <v>3.4375350939798399</v>
      </c>
      <c r="M383" s="46">
        <f>IF(OR($A383="",$B383="",$C383=""),"",'OddsRatio_working_3-way'!J382)</f>
        <v>2.6810586855033383</v>
      </c>
      <c r="N383" s="47">
        <f t="shared" si="93"/>
        <v>33.611612983614727</v>
      </c>
      <c r="O383" s="48">
        <f t="shared" si="94"/>
        <v>29.157061865304346</v>
      </c>
      <c r="P383" s="48">
        <f t="shared" si="95"/>
        <v>37.231325151080924</v>
      </c>
      <c r="Q383" t="s">
        <v>289</v>
      </c>
      <c r="R383" t="s">
        <v>458</v>
      </c>
      <c r="S383" s="38">
        <v>44230</v>
      </c>
      <c r="T383" s="50">
        <v>100</v>
      </c>
      <c r="U383" s="50">
        <f t="shared" si="96"/>
        <v>65.277777777777771</v>
      </c>
      <c r="V383" s="50">
        <f t="shared" si="97"/>
        <v>69.879518072289159</v>
      </c>
      <c r="W383" s="50">
        <f t="shared" si="98"/>
        <v>61.538461538461533</v>
      </c>
      <c r="X383" s="50">
        <f t="shared" si="99"/>
        <v>68.582020389249294</v>
      </c>
      <c r="Y383" s="50">
        <f t="shared" si="100"/>
        <v>73.183760683760681</v>
      </c>
      <c r="Z383" s="50">
        <f t="shared" si="101"/>
        <v>64.84270414993307</v>
      </c>
      <c r="AA383" s="50">
        <f t="shared" si="102"/>
        <v>-3.3042426114715227</v>
      </c>
      <c r="AB383" s="50">
        <f t="shared" si="103"/>
        <v>-3.3042426114715227</v>
      </c>
      <c r="AC383" s="50">
        <f t="shared" si="104"/>
        <v>-3.3042426114715369</v>
      </c>
      <c r="AF383">
        <v>2.04</v>
      </c>
      <c r="AG383">
        <v>1.84</v>
      </c>
      <c r="AH383" s="75" t="s">
        <v>483</v>
      </c>
      <c r="AJ383" t="s">
        <v>444</v>
      </c>
    </row>
    <row r="384" spans="1:36" ht="15" x14ac:dyDescent="0.25">
      <c r="A384">
        <v>1.32</v>
      </c>
      <c r="B384">
        <v>5.47</v>
      </c>
      <c r="C384">
        <v>10.37</v>
      </c>
      <c r="D384" s="43">
        <f t="shared" si="92"/>
        <v>3.6823129494825135E-2</v>
      </c>
      <c r="E384" s="44">
        <f>IF(OR($A384="",$B384="",$C384=""),"",A384*'MPTO_working_3-way'!$I383)</f>
        <v>1.3686065309331692</v>
      </c>
      <c r="F384" s="45">
        <f>IF(OR($A384="",$B384="",$C384=""),"",B384*'MPTO_working_3-way'!$I383)</f>
        <v>5.6714225183366933</v>
      </c>
      <c r="G384" s="46">
        <f>IF(OR($A384="",$B384="",$C384=""),"",C384*'MPTO_working_3-way'!$I383)</f>
        <v>10.751855852861336</v>
      </c>
      <c r="H384" s="44">
        <f>IF(OR($A384="",$B384="",$C384=""),"",'MPTO_working_3-way'!E383)</f>
        <v>1.3417390942631819</v>
      </c>
      <c r="I384" s="45">
        <f>IF(OR($A384="",$B384="",$C384=""),"",'MPTO_working_3-way'!F383)</f>
        <v>5.8636932897233498</v>
      </c>
      <c r="J384" s="46">
        <f>IF(OR($A384="",$B384="",$C384=""),"",'MPTO_working_3-way'!G383)</f>
        <v>11.882462634457971</v>
      </c>
      <c r="K384" s="44">
        <f>IF(OR($A384="",$B384="",$C384=""),"",'OddsRatio_working_3-way'!H383)</f>
        <v>1.3495339565372608</v>
      </c>
      <c r="L384" s="45">
        <f>IF(OR($A384="",$B384="",$C384=""),"",'OddsRatio_working_3-way'!I383)</f>
        <v>5.8825524553798632</v>
      </c>
      <c r="M384" s="46">
        <f>IF(OR($A384="",$B384="",$C384=""),"",'OddsRatio_working_3-way'!J383)</f>
        <v>11.234791164856672</v>
      </c>
      <c r="N384" s="47">
        <f t="shared" si="93"/>
        <v>73.067019438973517</v>
      </c>
      <c r="O384" s="48">
        <f t="shared" si="94"/>
        <v>17.632260632439685</v>
      </c>
      <c r="P384" s="48">
        <f t="shared" si="95"/>
        <v>9.3007199285867959</v>
      </c>
      <c r="Q384" t="s">
        <v>83</v>
      </c>
      <c r="R384" t="s">
        <v>285</v>
      </c>
      <c r="S384" s="38">
        <v>44230</v>
      </c>
      <c r="T384" s="50">
        <v>100</v>
      </c>
      <c r="U384" s="50">
        <f t="shared" si="96"/>
        <v>24.242424242424242</v>
      </c>
      <c r="V384" s="50">
        <f t="shared" si="97"/>
        <v>81.71846435100548</v>
      </c>
      <c r="W384" s="50">
        <f t="shared" si="98"/>
        <v>90.356798457087748</v>
      </c>
      <c r="X384" s="50">
        <f t="shared" si="99"/>
        <v>27.924737191906761</v>
      </c>
      <c r="Y384" s="50">
        <f t="shared" si="100"/>
        <v>85.400777300488002</v>
      </c>
      <c r="Z384" s="50">
        <f t="shared" si="101"/>
        <v>94.039111406570271</v>
      </c>
      <c r="AA384" s="50">
        <f t="shared" si="102"/>
        <v>-3.6823129494825189</v>
      </c>
      <c r="AB384" s="50">
        <f t="shared" si="103"/>
        <v>-3.6823129494825224</v>
      </c>
      <c r="AC384" s="50">
        <f t="shared" si="104"/>
        <v>-3.6823129494825224</v>
      </c>
      <c r="AF384">
        <v>1.71</v>
      </c>
      <c r="AG384">
        <v>2.2000000000000002</v>
      </c>
      <c r="AH384" s="75" t="s">
        <v>478</v>
      </c>
      <c r="AJ384" t="s">
        <v>444</v>
      </c>
    </row>
    <row r="385" spans="1:36" ht="15" x14ac:dyDescent="0.25">
      <c r="A385">
        <v>2.12</v>
      </c>
      <c r="B385">
        <v>3.36</v>
      </c>
      <c r="C385">
        <v>3.78</v>
      </c>
      <c r="D385" s="43">
        <f t="shared" si="92"/>
        <v>3.3867425376859384E-2</v>
      </c>
      <c r="E385" s="44">
        <f>IF(OR($A385="",$B385="",$C385=""),"",A385*'MPTO_working_3-way'!$I384)</f>
        <v>2.1917989417989419</v>
      </c>
      <c r="F385" s="45">
        <f>IF(OR($A385="",$B385="",$C385=""),"",B385*'MPTO_working_3-way'!$I384)</f>
        <v>3.4737945492662474</v>
      </c>
      <c r="G385" s="46">
        <f>IF(OR($A385="",$B385="",$C385=""),"",C385*'MPTO_working_3-way'!$I384)</f>
        <v>3.9080188679245285</v>
      </c>
      <c r="H385" s="44">
        <f>IF(OR($A385="",$B385="",$C385=""),"",'MPTO_working_3-way'!E384)</f>
        <v>2.1719820031440293</v>
      </c>
      <c r="I385" s="45">
        <f>IF(OR($A385="",$B385="",$C385=""),"",'MPTO_working_3-way'!F384)</f>
        <v>3.4924748678017319</v>
      </c>
      <c r="J385" s="46">
        <f>IF(OR($A385="",$B385="",$C385=""),"",'MPTO_working_3-way'!G384)</f>
        <v>3.9484939066452061</v>
      </c>
      <c r="K385" s="44">
        <f>IF(OR($A385="",$B385="",$C385=""),"",'OddsRatio_working_3-way'!H384)</f>
        <v>2.1801182338864331</v>
      </c>
      <c r="L385" s="45">
        <f>IF(OR($A385="",$B385="",$C385=""),"",'OddsRatio_working_3-way'!I384)</f>
        <v>3.486677707117841</v>
      </c>
      <c r="M385" s="46">
        <f>IF(OR($A385="",$B385="",$C385=""),"",'OddsRatio_working_3-way'!J384)</f>
        <v>3.9292220448252531</v>
      </c>
      <c r="N385" s="47">
        <f t="shared" si="93"/>
        <v>45.624622812311408</v>
      </c>
      <c r="O385" s="48">
        <f t="shared" si="94"/>
        <v>28.786964393482194</v>
      </c>
      <c r="P385" s="48">
        <f t="shared" si="95"/>
        <v>25.588412794206395</v>
      </c>
      <c r="Q385" t="s">
        <v>288</v>
      </c>
      <c r="R385" t="s">
        <v>291</v>
      </c>
      <c r="S385" s="38">
        <v>44230</v>
      </c>
      <c r="T385" s="50">
        <v>100</v>
      </c>
      <c r="U385" s="50">
        <f t="shared" si="96"/>
        <v>52.830188679245275</v>
      </c>
      <c r="V385" s="50">
        <f t="shared" si="97"/>
        <v>70.238095238095241</v>
      </c>
      <c r="W385" s="50">
        <f t="shared" si="98"/>
        <v>73.544973544973558</v>
      </c>
      <c r="X385" s="50">
        <f t="shared" si="99"/>
        <v>56.216931216931222</v>
      </c>
      <c r="Y385" s="50">
        <f t="shared" si="100"/>
        <v>73.624837775781174</v>
      </c>
      <c r="Z385" s="50">
        <f t="shared" si="101"/>
        <v>76.931716082659477</v>
      </c>
      <c r="AA385" s="50">
        <f t="shared" si="102"/>
        <v>-3.3867425376859472</v>
      </c>
      <c r="AB385" s="50">
        <f t="shared" si="103"/>
        <v>-3.386742537685933</v>
      </c>
      <c r="AC385" s="50">
        <f t="shared" si="104"/>
        <v>-3.3867425376859188</v>
      </c>
      <c r="AF385">
        <v>2.2000000000000002</v>
      </c>
      <c r="AG385">
        <v>1.71</v>
      </c>
      <c r="AH385" s="75" t="s">
        <v>480</v>
      </c>
      <c r="AJ385" t="s">
        <v>444</v>
      </c>
    </row>
    <row r="386" spans="1:36" ht="15" x14ac:dyDescent="0.25">
      <c r="A386">
        <v>2.78</v>
      </c>
      <c r="B386">
        <v>3.36</v>
      </c>
      <c r="C386">
        <v>2.66</v>
      </c>
      <c r="D386" s="43">
        <f t="shared" si="92"/>
        <v>3.3271127458935013E-2</v>
      </c>
      <c r="E386" s="44">
        <f>IF(OR($A386="",$B386="",$C386=""),"",A386*'MPTO_working_3-way'!$I385)</f>
        <v>2.8724937343358392</v>
      </c>
      <c r="F386" s="45">
        <f>IF(OR($A386="",$B386="",$C386=""),"",B386*'MPTO_working_3-way'!$I385)</f>
        <v>3.4717909882620215</v>
      </c>
      <c r="G386" s="46">
        <f>IF(OR($A386="",$B386="",$C386=""),"",C386*'MPTO_working_3-way'!$I385)</f>
        <v>2.7485011990407671</v>
      </c>
      <c r="H386" s="44">
        <f>IF(OR($A386="",$B386="",$C386=""),"",'MPTO_working_3-way'!E385)</f>
        <v>2.8684374986531274</v>
      </c>
      <c r="I386" s="45">
        <f>IF(OR($A386="",$B386="",$C386=""),"",'MPTO_working_3-way'!F385)</f>
        <v>3.4900521253946111</v>
      </c>
      <c r="J386" s="46">
        <f>IF(OR($A386="",$B386="",$C386=""),"",'MPTO_working_3-way'!G385)</f>
        <v>2.7408563580279957</v>
      </c>
      <c r="K386" s="44">
        <f>IF(OR($A386="",$B386="",$C386=""),"",'OddsRatio_working_3-way'!H385)</f>
        <v>2.8708021021506234</v>
      </c>
      <c r="L386" s="45">
        <f>IF(OR($A386="",$B386="",$C386=""),"",'OddsRatio_working_3-way'!I385)</f>
        <v>3.4803893039749845</v>
      </c>
      <c r="M386" s="46">
        <f>IF(OR($A386="",$B386="",$C386=""),"",'OddsRatio_working_3-way'!J385)</f>
        <v>2.7446806121179979</v>
      </c>
      <c r="N386" s="47">
        <f t="shared" si="93"/>
        <v>34.812956701930418</v>
      </c>
      <c r="O386" s="48">
        <f t="shared" si="94"/>
        <v>28.803577271240048</v>
      </c>
      <c r="P386" s="48">
        <f t="shared" si="95"/>
        <v>36.383466026829538</v>
      </c>
      <c r="Q386" t="s">
        <v>290</v>
      </c>
      <c r="R386" t="s">
        <v>292</v>
      </c>
      <c r="S386" s="38">
        <v>44230</v>
      </c>
      <c r="T386" s="50">
        <v>100</v>
      </c>
      <c r="U386" s="50">
        <f t="shared" si="96"/>
        <v>64.02877697841727</v>
      </c>
      <c r="V386" s="50">
        <f t="shared" si="97"/>
        <v>70.238095238095241</v>
      </c>
      <c r="W386" s="50">
        <f t="shared" si="98"/>
        <v>62.406015037593981</v>
      </c>
      <c r="X386" s="50">
        <f t="shared" si="99"/>
        <v>67.355889724310771</v>
      </c>
      <c r="Y386" s="50">
        <f t="shared" si="100"/>
        <v>73.565207983988756</v>
      </c>
      <c r="Z386" s="50">
        <f t="shared" si="101"/>
        <v>65.733127783487504</v>
      </c>
      <c r="AA386" s="50">
        <f t="shared" si="102"/>
        <v>-3.3271127458935013</v>
      </c>
      <c r="AB386" s="50">
        <f t="shared" si="103"/>
        <v>-3.3271127458935155</v>
      </c>
      <c r="AC386" s="50">
        <f t="shared" si="104"/>
        <v>-3.3271127458935226</v>
      </c>
      <c r="AF386">
        <v>2.08</v>
      </c>
      <c r="AG386">
        <v>1.79</v>
      </c>
      <c r="AH386" s="75" t="s">
        <v>478</v>
      </c>
      <c r="AJ386" t="s">
        <v>444</v>
      </c>
    </row>
    <row r="387" spans="1:36" ht="15" x14ac:dyDescent="0.25">
      <c r="A387">
        <v>2.9</v>
      </c>
      <c r="B387">
        <v>3.36</v>
      </c>
      <c r="C387">
        <v>2.57</v>
      </c>
      <c r="D387" s="43">
        <f t="shared" si="92"/>
        <v>3.1551692191702951E-2</v>
      </c>
      <c r="E387" s="44">
        <f>IF(OR($A387="",$B387="",$C387=""),"",A387*'MPTO_working_3-way'!$I386)</f>
        <v>2.9914999073559385</v>
      </c>
      <c r="F387" s="45">
        <f>IF(OR($A387="",$B387="",$C387=""),"",B387*'MPTO_working_3-way'!$I386)</f>
        <v>3.4660136857641217</v>
      </c>
      <c r="G387" s="46">
        <f>IF(OR($A387="",$B387="",$C387=""),"",C387*'MPTO_working_3-way'!$I386)</f>
        <v>2.6510878489326766</v>
      </c>
      <c r="H387" s="44">
        <f>IF(OR($A387="",$B387="",$C387=""),"",'MPTO_working_3-way'!E386)</f>
        <v>2.9912324988413519</v>
      </c>
      <c r="I387" s="45">
        <f>IF(OR($A387="",$B387="",$C387=""),"",'MPTO_working_3-way'!F386)</f>
        <v>3.483084888969664</v>
      </c>
      <c r="J387" s="46">
        <f>IF(OR($A387="",$B387="",$C387=""),"",'MPTO_working_3-way'!G386)</f>
        <v>2.641395013269165</v>
      </c>
      <c r="K387" s="44">
        <f>IF(OR($A387="",$B387="",$C387=""),"",'OddsRatio_working_3-way'!H386)</f>
        <v>2.9919413335827181</v>
      </c>
      <c r="L387" s="45">
        <f>IF(OR($A387="",$B387="",$C387=""),"",'OddsRatio_working_3-way'!I386)</f>
        <v>3.4742008143448508</v>
      </c>
      <c r="M387" s="46">
        <f>IF(OR($A387="",$B387="",$C387=""),"",'OddsRatio_working_3-way'!J386)</f>
        <v>2.6459725756446675</v>
      </c>
      <c r="N387" s="47">
        <f t="shared" si="93"/>
        <v>33.428047165940185</v>
      </c>
      <c r="O387" s="48">
        <f t="shared" si="94"/>
        <v>28.851588327745993</v>
      </c>
      <c r="P387" s="48">
        <f t="shared" si="95"/>
        <v>37.720364506313828</v>
      </c>
      <c r="Q387" t="s">
        <v>466</v>
      </c>
      <c r="R387" t="s">
        <v>295</v>
      </c>
      <c r="S387" s="38">
        <v>44230</v>
      </c>
      <c r="T387" s="50">
        <v>100</v>
      </c>
      <c r="U387" s="50">
        <f t="shared" si="96"/>
        <v>65.517241379310349</v>
      </c>
      <c r="V387" s="50">
        <f t="shared" si="97"/>
        <v>70.238095238095241</v>
      </c>
      <c r="W387" s="50">
        <f t="shared" si="98"/>
        <v>61.089494163424128</v>
      </c>
      <c r="X387" s="50">
        <f t="shared" si="99"/>
        <v>68.672410598480639</v>
      </c>
      <c r="Y387" s="50">
        <f t="shared" si="100"/>
        <v>73.393264457265531</v>
      </c>
      <c r="Z387" s="50">
        <f t="shared" si="101"/>
        <v>64.244663382594425</v>
      </c>
      <c r="AA387" s="50">
        <f t="shared" si="102"/>
        <v>-3.1551692191702898</v>
      </c>
      <c r="AB387" s="50">
        <f t="shared" si="103"/>
        <v>-3.1551692191702898</v>
      </c>
      <c r="AC387" s="50">
        <f t="shared" si="104"/>
        <v>-3.1551692191702969</v>
      </c>
      <c r="AF387">
        <v>2.1800000000000002</v>
      </c>
      <c r="AG387">
        <v>1.72</v>
      </c>
      <c r="AH387" s="75" t="s">
        <v>485</v>
      </c>
      <c r="AJ387" t="s">
        <v>444</v>
      </c>
    </row>
    <row r="388" spans="1:36" ht="15" x14ac:dyDescent="0.25">
      <c r="A388">
        <v>2</v>
      </c>
      <c r="B388">
        <v>3.39</v>
      </c>
      <c r="C388">
        <v>4.16</v>
      </c>
      <c r="D388" s="43">
        <f t="shared" si="92"/>
        <v>3.5369866122078486E-2</v>
      </c>
      <c r="E388" s="44">
        <f>IF(OR($A388="",$B388="",$C388=""),"",A388*'MPTO_working_3-way'!$I387)</f>
        <v>2.070739732244157</v>
      </c>
      <c r="F388" s="45">
        <f>IF(OR($A388="",$B388="",$C388=""),"",B388*'MPTO_working_3-way'!$I387)</f>
        <v>3.5099038461538461</v>
      </c>
      <c r="G388" s="46">
        <f>IF(OR($A388="",$B388="",$C388=""),"",C388*'MPTO_working_3-way'!$I387)</f>
        <v>4.3071386430678462</v>
      </c>
      <c r="H388" s="44">
        <f>IF(OR($A388="",$B388="",$C388=""),"",'MPTO_working_3-way'!E387)</f>
        <v>2.0482987005441835</v>
      </c>
      <c r="I388" s="45">
        <f>IF(OR($A388="",$B388="",$C388=""),"",'MPTO_working_3-way'!F387)</f>
        <v>3.5311321069675823</v>
      </c>
      <c r="J388" s="46">
        <f>IF(OR($A388="",$B388="",$C388=""),"",'MPTO_working_3-way'!G387)</f>
        <v>4.3745553809248081</v>
      </c>
      <c r="K388" s="44">
        <f>IF(OR($A388="",$B388="",$C388=""),"",'OddsRatio_working_3-way'!H387)</f>
        <v>2.0572385635233692</v>
      </c>
      <c r="L388" s="45">
        <f>IF(OR($A388="",$B388="",$C388=""),"",'OddsRatio_working_3-way'!I387)</f>
        <v>3.5268001668208524</v>
      </c>
      <c r="M388" s="46">
        <f>IF(OR($A388="",$B388="",$C388=""),"",'OddsRatio_working_3-way'!J387)</f>
        <v>4.3408738607338471</v>
      </c>
      <c r="N388" s="47">
        <f t="shared" si="93"/>
        <v>48.291921211955184</v>
      </c>
      <c r="O388" s="48">
        <f t="shared" si="94"/>
        <v>28.490808974604825</v>
      </c>
      <c r="P388" s="48">
        <f t="shared" si="95"/>
        <v>23.217269813439994</v>
      </c>
      <c r="Q388" t="s">
        <v>294</v>
      </c>
      <c r="R388" t="s">
        <v>282</v>
      </c>
      <c r="S388" s="38">
        <v>44230</v>
      </c>
      <c r="T388" s="50">
        <v>100</v>
      </c>
      <c r="U388" s="50">
        <f t="shared" si="96"/>
        <v>50</v>
      </c>
      <c r="V388" s="50">
        <f t="shared" si="97"/>
        <v>70.501474926253692</v>
      </c>
      <c r="W388" s="50">
        <f t="shared" si="98"/>
        <v>75.961538461538453</v>
      </c>
      <c r="X388" s="50">
        <f t="shared" si="99"/>
        <v>53.536986612207848</v>
      </c>
      <c r="Y388" s="50">
        <f t="shared" si="100"/>
        <v>74.038461538461547</v>
      </c>
      <c r="Z388" s="50">
        <f t="shared" si="101"/>
        <v>79.498525073746308</v>
      </c>
      <c r="AA388" s="50">
        <f t="shared" si="102"/>
        <v>-3.5369866122078477</v>
      </c>
      <c r="AB388" s="50">
        <f t="shared" si="103"/>
        <v>-3.5369866122078548</v>
      </c>
      <c r="AC388" s="50">
        <f t="shared" si="104"/>
        <v>-3.5369866122078548</v>
      </c>
      <c r="AF388">
        <v>2.2000000000000002</v>
      </c>
      <c r="AG388">
        <v>1.71</v>
      </c>
      <c r="AH388" s="75" t="s">
        <v>482</v>
      </c>
      <c r="AJ388" t="s">
        <v>444</v>
      </c>
    </row>
    <row r="389" spans="1:36" ht="15" x14ac:dyDescent="0.25">
      <c r="A389">
        <v>1.46</v>
      </c>
      <c r="B389">
        <v>4.5999999999999996</v>
      </c>
      <c r="C389">
        <v>7.42</v>
      </c>
      <c r="D389" s="43">
        <f t="shared" si="92"/>
        <v>3.709370068501161E-2</v>
      </c>
      <c r="E389" s="44">
        <f>IF(OR($A389="",$B389="",$C389=""),"",A389*'MPTO_working_3-way'!$I388)</f>
        <v>1.5141568030001169</v>
      </c>
      <c r="F389" s="45">
        <f>IF(OR($A389="",$B389="",$C389=""),"",B389*'MPTO_working_3-way'!$I388)</f>
        <v>4.7706310231510534</v>
      </c>
      <c r="G389" s="46">
        <f>IF(OR($A389="",$B389="",$C389=""),"",C389*'MPTO_working_3-way'!$I388)</f>
        <v>7.6952352590827857</v>
      </c>
      <c r="H389" s="44">
        <f>IF(OR($A389="",$B389="",$C389=""),"",'MPTO_working_3-way'!E388)</f>
        <v>1.4868408489836447</v>
      </c>
      <c r="I389" s="45">
        <f>IF(OR($A389="",$B389="",$C389=""),"",'MPTO_working_3-way'!F388)</f>
        <v>4.8774126361451051</v>
      </c>
      <c r="J389" s="46">
        <f>IF(OR($A389="",$B389="",$C389=""),"",'MPTO_working_3-way'!G388)</f>
        <v>8.1695126429545653</v>
      </c>
      <c r="K389" s="44">
        <f>IF(OR($A389="",$B389="",$C389=""),"",'OddsRatio_working_3-way'!H388)</f>
        <v>1.495517165939523</v>
      </c>
      <c r="L389" s="45">
        <f>IF(OR($A389="",$B389="",$C389=""),"",'OddsRatio_working_3-way'!I388)</f>
        <v>4.8779604290919174</v>
      </c>
      <c r="M389" s="46">
        <f>IF(OR($A389="",$B389="",$C389=""),"",'OddsRatio_working_3-way'!J388)</f>
        <v>7.9156960985472526</v>
      </c>
      <c r="N389" s="47">
        <f t="shared" si="93"/>
        <v>66.043358126359308</v>
      </c>
      <c r="O389" s="48">
        <f t="shared" si="94"/>
        <v>20.961587579235779</v>
      </c>
      <c r="P389" s="48">
        <f t="shared" si="95"/>
        <v>12.995054294404932</v>
      </c>
      <c r="Q389" t="s">
        <v>280</v>
      </c>
      <c r="R389" t="s">
        <v>287</v>
      </c>
      <c r="S389" s="38">
        <v>44230</v>
      </c>
      <c r="T389" s="50">
        <v>100</v>
      </c>
      <c r="U389" s="50">
        <f t="shared" si="96"/>
        <v>31.506849315068493</v>
      </c>
      <c r="V389" s="50">
        <f t="shared" si="97"/>
        <v>78.260869565217391</v>
      </c>
      <c r="W389" s="50">
        <f t="shared" si="98"/>
        <v>86.52291105121293</v>
      </c>
      <c r="X389" s="50">
        <f t="shared" si="99"/>
        <v>35.216219383569666</v>
      </c>
      <c r="Y389" s="50">
        <f t="shared" si="100"/>
        <v>81.970239633718563</v>
      </c>
      <c r="Z389" s="50">
        <f t="shared" si="101"/>
        <v>90.232281119714102</v>
      </c>
      <c r="AA389" s="50">
        <f t="shared" si="102"/>
        <v>-3.7093700685011726</v>
      </c>
      <c r="AB389" s="50">
        <f t="shared" si="103"/>
        <v>-3.7093700685011726</v>
      </c>
      <c r="AC389" s="50">
        <f t="shared" si="104"/>
        <v>-3.7093700685011726</v>
      </c>
      <c r="AF389">
        <v>1.83</v>
      </c>
      <c r="AG389">
        <v>2.0499999999999998</v>
      </c>
      <c r="AH389" s="75" t="s">
        <v>479</v>
      </c>
      <c r="AJ389" t="s">
        <v>444</v>
      </c>
    </row>
    <row r="390" spans="1:36" ht="15" x14ac:dyDescent="0.25">
      <c r="A390">
        <v>2.23</v>
      </c>
      <c r="B390">
        <v>3.47</v>
      </c>
      <c r="C390">
        <v>3.36</v>
      </c>
      <c r="D390" s="43">
        <f t="shared" si="92"/>
        <v>3.4233978932936004E-2</v>
      </c>
      <c r="E390" s="44">
        <f>IF(OR($A390="",$B390="",$C390=""),"",A390*'MPTO_working_3-way'!$I389)</f>
        <v>2.3063417730204474</v>
      </c>
      <c r="F390" s="45">
        <f>IF(OR($A390="",$B390="",$C390=""),"",B390*'MPTO_working_3-way'!$I389)</f>
        <v>3.588791906897288</v>
      </c>
      <c r="G390" s="46">
        <f>IF(OR($A390="",$B390="",$C390=""),"",C390*'MPTO_working_3-way'!$I389)</f>
        <v>3.4750261692146647</v>
      </c>
      <c r="H390" s="44">
        <f>IF(OR($A390="",$B390="",$C390=""),"",'MPTO_working_3-way'!E389)</f>
        <v>2.2882291569734794</v>
      </c>
      <c r="I390" s="45">
        <f>IF(OR($A390="",$B390="",$C390=""),"",'MPTO_working_3-way'!F389)</f>
        <v>3.613067735343507</v>
      </c>
      <c r="J390" s="46">
        <f>IF(OR($A390="",$B390="",$C390=""),"",'MPTO_working_3-way'!G389)</f>
        <v>3.4939658351271996</v>
      </c>
      <c r="K390" s="44">
        <f>IF(OR($A390="",$B390="",$C390=""),"",'OddsRatio_working_3-way'!H389)</f>
        <v>2.2958642612476194</v>
      </c>
      <c r="L390" s="45">
        <f>IF(OR($A390="",$B390="",$C390=""),"",'OddsRatio_working_3-way'!I389)</f>
        <v>3.6022640042939997</v>
      </c>
      <c r="M390" s="46">
        <f>IF(OR($A390="",$B390="",$C390=""),"",'OddsRatio_working_3-way'!J389)</f>
        <v>3.4863737045076273</v>
      </c>
      <c r="N390" s="47">
        <f t="shared" si="93"/>
        <v>43.358708223472583</v>
      </c>
      <c r="O390" s="48">
        <f t="shared" si="94"/>
        <v>27.864530068686989</v>
      </c>
      <c r="P390" s="48">
        <f t="shared" si="95"/>
        <v>28.776761707840436</v>
      </c>
      <c r="Q390" t="s">
        <v>302</v>
      </c>
      <c r="R390" t="s">
        <v>459</v>
      </c>
      <c r="S390" s="38">
        <v>44230</v>
      </c>
      <c r="T390" s="50">
        <v>100</v>
      </c>
      <c r="U390" s="50">
        <f t="shared" si="96"/>
        <v>55.156950672645742</v>
      </c>
      <c r="V390" s="50">
        <f t="shared" si="97"/>
        <v>71.181556195965413</v>
      </c>
      <c r="W390" s="50">
        <f t="shared" si="98"/>
        <v>70.238095238095241</v>
      </c>
      <c r="X390" s="50">
        <f t="shared" si="99"/>
        <v>58.580348565939346</v>
      </c>
      <c r="Y390" s="50">
        <f t="shared" si="100"/>
        <v>74.604954089259024</v>
      </c>
      <c r="Z390" s="50">
        <f t="shared" si="101"/>
        <v>73.661493131388838</v>
      </c>
      <c r="AA390" s="50">
        <f t="shared" si="102"/>
        <v>-3.423397893293604</v>
      </c>
      <c r="AB390" s="50">
        <f t="shared" si="103"/>
        <v>-3.4233978932936111</v>
      </c>
      <c r="AC390" s="50">
        <f t="shared" si="104"/>
        <v>-3.4233978932935969</v>
      </c>
      <c r="AF390">
        <v>1.98</v>
      </c>
      <c r="AG390">
        <v>1.89</v>
      </c>
      <c r="AH390" s="75" t="s">
        <v>494</v>
      </c>
      <c r="AJ390" t="s">
        <v>439</v>
      </c>
    </row>
    <row r="391" spans="1:36" ht="15" x14ac:dyDescent="0.25">
      <c r="A391">
        <v>3.03</v>
      </c>
      <c r="B391">
        <v>3.22</v>
      </c>
      <c r="C391">
        <v>2.5499999999999998</v>
      </c>
      <c r="D391" s="43">
        <f t="shared" ref="D391:D454" si="105">IF(OR($A391="",$B391="",$C391=""),"",(1/A391)+(1/B391)+(1/C391)-1)</f>
        <v>3.2748872256608053E-2</v>
      </c>
      <c r="E391" s="44">
        <f>IF(OR($A391="",$B391="",$C391=""),"",A391*'MPTO_working_3-way'!$I390)</f>
        <v>3.1292290829375222</v>
      </c>
      <c r="F391" s="45">
        <f>IF(OR($A391="",$B391="",$C391=""),"",B391*'MPTO_working_3-way'!$I390)</f>
        <v>3.3254513686662781</v>
      </c>
      <c r="G391" s="46">
        <f>IF(OR($A391="",$B391="",$C391=""),"",C391*'MPTO_working_3-way'!$I390)</f>
        <v>2.6335096242543505</v>
      </c>
      <c r="H391" s="44">
        <f>IF(OR($A391="",$B391="",$C391=""),"",'MPTO_working_3-way'!E390)</f>
        <v>3.1336497296398593</v>
      </c>
      <c r="I391" s="45">
        <f>IF(OR($A391="",$B391="",$C391=""),"",'MPTO_working_3-way'!F390)</f>
        <v>3.3373078950651309</v>
      </c>
      <c r="J391" s="46">
        <f>IF(OR($A391="",$B391="",$C391=""),"",'MPTO_working_3-way'!G390)</f>
        <v>2.6230156847488821</v>
      </c>
      <c r="K391" s="44">
        <f>IF(OR($A391="",$B391="",$C391=""),"",'OddsRatio_working_3-way'!H390)</f>
        <v>3.1319366633639536</v>
      </c>
      <c r="L391" s="45">
        <f>IF(OR($A391="",$B391="",$C391=""),"",'OddsRatio_working_3-way'!I390)</f>
        <v>3.3314775333339788</v>
      </c>
      <c r="M391" s="46">
        <f>IF(OR($A391="",$B391="",$C391=""),"",'OddsRatio_working_3-way'!J390)</f>
        <v>2.6278334129133625</v>
      </c>
      <c r="N391" s="47">
        <f t="shared" si="93"/>
        <v>31.956752717549954</v>
      </c>
      <c r="O391" s="48">
        <f t="shared" si="94"/>
        <v>30.071105818067185</v>
      </c>
      <c r="P391" s="48">
        <f t="shared" si="95"/>
        <v>37.972141464382879</v>
      </c>
      <c r="Q391" t="s">
        <v>464</v>
      </c>
      <c r="R391" t="s">
        <v>460</v>
      </c>
      <c r="S391" s="38">
        <v>44230</v>
      </c>
      <c r="T391" s="50">
        <v>100</v>
      </c>
      <c r="U391" s="50">
        <f t="shared" si="96"/>
        <v>66.996699669967001</v>
      </c>
      <c r="V391" s="50">
        <f t="shared" si="97"/>
        <v>68.944099378881987</v>
      </c>
      <c r="W391" s="50">
        <f t="shared" si="98"/>
        <v>60.784313725490193</v>
      </c>
      <c r="X391" s="50">
        <f t="shared" si="99"/>
        <v>70.27158689562782</v>
      </c>
      <c r="Y391" s="50">
        <f t="shared" si="100"/>
        <v>72.218986604542806</v>
      </c>
      <c r="Z391" s="50">
        <f t="shared" si="101"/>
        <v>64.059200951151013</v>
      </c>
      <c r="AA391" s="50">
        <f t="shared" si="102"/>
        <v>-3.2748872256608195</v>
      </c>
      <c r="AB391" s="50">
        <f t="shared" si="103"/>
        <v>-3.2748872256608195</v>
      </c>
      <c r="AC391" s="50">
        <f t="shared" si="104"/>
        <v>-3.2748872256608195</v>
      </c>
      <c r="AF391">
        <v>2.19</v>
      </c>
      <c r="AG391">
        <v>1.72</v>
      </c>
      <c r="AH391" s="75" t="s">
        <v>484</v>
      </c>
      <c r="AJ391" t="s">
        <v>439</v>
      </c>
    </row>
    <row r="392" spans="1:36" ht="15" x14ac:dyDescent="0.25">
      <c r="A392">
        <v>2.52</v>
      </c>
      <c r="B392">
        <v>3.2</v>
      </c>
      <c r="C392">
        <v>3.08</v>
      </c>
      <c r="D392" s="43">
        <f t="shared" si="105"/>
        <v>3.400072150072142E-2</v>
      </c>
      <c r="E392" s="44">
        <f>IF(OR($A392="",$B392="",$C392=""),"",A392*'MPTO_working_3-way'!$I391)</f>
        <v>2.605681818181818</v>
      </c>
      <c r="F392" s="45">
        <f>IF(OR($A392="",$B392="",$C392=""),"",B392*'MPTO_working_3-way'!$I391)</f>
        <v>3.3088023088023086</v>
      </c>
      <c r="G392" s="46">
        <f>IF(OR($A392="",$B392="",$C392=""),"",C392*'MPTO_working_3-way'!$I391)</f>
        <v>3.1847222222222222</v>
      </c>
      <c r="H392" s="44">
        <f>IF(OR($A392="",$B392="",$C392=""),"",'MPTO_working_3-way'!E391)</f>
        <v>2.594088746783124</v>
      </c>
      <c r="I392" s="45">
        <f>IF(OR($A392="",$B392="",$C392=""),"",'MPTO_working_3-way'!F391)</f>
        <v>3.3204232381712919</v>
      </c>
      <c r="J392" s="46">
        <f>IF(OR($A392="",$B392="",$C392=""),"",'MPTO_working_3-way'!G391)</f>
        <v>3.1914036265950303</v>
      </c>
      <c r="K392" s="44">
        <f>IF(OR($A392="",$B392="",$C392=""),"",'OddsRatio_working_3-way'!H391)</f>
        <v>2.5993578980463137</v>
      </c>
      <c r="L392" s="45">
        <f>IF(OR($A392="",$B392="",$C392=""),"",'OddsRatio_working_3-way'!I391)</f>
        <v>3.314860115593349</v>
      </c>
      <c r="M392" s="46">
        <f>IF(OR($A392="",$B392="",$C392=""),"",'OddsRatio_working_3-way'!J391)</f>
        <v>3.188595018379166</v>
      </c>
      <c r="N392" s="47">
        <f t="shared" si="93"/>
        <v>38.377671173135639</v>
      </c>
      <c r="O392" s="48">
        <f t="shared" si="94"/>
        <v>30.222416048844309</v>
      </c>
      <c r="P392" s="48">
        <f t="shared" si="95"/>
        <v>31.399912778020063</v>
      </c>
      <c r="Q392" t="s">
        <v>297</v>
      </c>
      <c r="R392" t="s">
        <v>307</v>
      </c>
      <c r="S392" s="38">
        <v>44230</v>
      </c>
      <c r="T392" s="50">
        <v>100</v>
      </c>
      <c r="U392" s="50">
        <f t="shared" si="96"/>
        <v>60.317460317460316</v>
      </c>
      <c r="V392" s="50">
        <f t="shared" si="97"/>
        <v>68.75</v>
      </c>
      <c r="W392" s="50">
        <f t="shared" si="98"/>
        <v>67.532467532467535</v>
      </c>
      <c r="X392" s="50">
        <f t="shared" si="99"/>
        <v>63.717532467532465</v>
      </c>
      <c r="Y392" s="50">
        <f t="shared" si="100"/>
        <v>72.150072150072148</v>
      </c>
      <c r="Z392" s="50">
        <f t="shared" si="101"/>
        <v>70.932539682539669</v>
      </c>
      <c r="AA392" s="50">
        <f t="shared" si="102"/>
        <v>-3.4000721500721482</v>
      </c>
      <c r="AB392" s="50">
        <f t="shared" si="103"/>
        <v>-3.4000721500721482</v>
      </c>
      <c r="AC392" s="50">
        <f t="shared" si="104"/>
        <v>-3.400072150072134</v>
      </c>
      <c r="AF392">
        <v>2.23</v>
      </c>
      <c r="AG392">
        <v>1.69</v>
      </c>
      <c r="AH392" s="75" t="s">
        <v>479</v>
      </c>
      <c r="AJ392" t="s">
        <v>439</v>
      </c>
    </row>
    <row r="393" spans="1:36" ht="15" x14ac:dyDescent="0.25">
      <c r="A393">
        <v>2.2200000000000002</v>
      </c>
      <c r="B393">
        <v>3.07</v>
      </c>
      <c r="C393">
        <v>3.87</v>
      </c>
      <c r="D393" s="43">
        <f t="shared" si="105"/>
        <v>3.4581282289789073E-2</v>
      </c>
      <c r="E393" s="44">
        <f>IF(OR($A393="",$B393="",$C393=""),"",A393*'MPTO_working_3-way'!$I392)</f>
        <v>2.2967704466833321</v>
      </c>
      <c r="F393" s="45">
        <f>IF(OR($A393="",$B393="",$C393=""),"",B393*'MPTO_working_3-way'!$I392)</f>
        <v>3.1761645366296523</v>
      </c>
      <c r="G393" s="46">
        <f>IF(OR($A393="",$B393="",$C393=""),"",C393*'MPTO_working_3-way'!$I392)</f>
        <v>4.0038295624614841</v>
      </c>
      <c r="H393" s="44">
        <f>IF(OR($A393="",$B393="",$C393=""),"",'MPTO_working_3-way'!E392)</f>
        <v>2.278302089701997</v>
      </c>
      <c r="I393" s="45">
        <f>IF(OR($A393="",$B393="",$C393=""),"",'MPTO_working_3-way'!F392)</f>
        <v>3.1826273872784179</v>
      </c>
      <c r="J393" s="46">
        <f>IF(OR($A393="",$B393="",$C393=""),"",'MPTO_working_3-way'!G392)</f>
        <v>4.0507011892742613</v>
      </c>
      <c r="K393" s="44">
        <f>IF(OR($A393="",$B393="",$C393=""),"",'OddsRatio_working_3-way'!H392)</f>
        <v>2.2862890787981494</v>
      </c>
      <c r="L393" s="45">
        <f>IF(OR($A393="",$B393="",$C393=""),"",'OddsRatio_working_3-way'!I392)</f>
        <v>3.1824740927148927</v>
      </c>
      <c r="M393" s="46">
        <f>IF(OR($A393="",$B393="",$C393=""),"",'OddsRatio_working_3-way'!J392)</f>
        <v>4.0259423411071218</v>
      </c>
      <c r="N393" s="47">
        <f t="shared" si="93"/>
        <v>43.539396871117759</v>
      </c>
      <c r="O393" s="48">
        <f t="shared" si="94"/>
        <v>31.484515001264313</v>
      </c>
      <c r="P393" s="48">
        <f t="shared" si="95"/>
        <v>24.976088127617938</v>
      </c>
      <c r="Q393" t="s">
        <v>298</v>
      </c>
      <c r="R393" t="s">
        <v>246</v>
      </c>
      <c r="S393" s="38">
        <v>44230</v>
      </c>
      <c r="T393" s="50">
        <v>100</v>
      </c>
      <c r="U393" s="50">
        <f t="shared" si="96"/>
        <v>54.954954954954964</v>
      </c>
      <c r="V393" s="50">
        <f t="shared" si="97"/>
        <v>67.426710097719877</v>
      </c>
      <c r="W393" s="50">
        <f t="shared" si="98"/>
        <v>74.160206718346245</v>
      </c>
      <c r="X393" s="50">
        <f t="shared" si="99"/>
        <v>58.413083183933878</v>
      </c>
      <c r="Y393" s="50">
        <f t="shared" si="100"/>
        <v>70.884838326698784</v>
      </c>
      <c r="Z393" s="50">
        <f t="shared" si="101"/>
        <v>77.618334947325167</v>
      </c>
      <c r="AA393" s="50">
        <f t="shared" si="102"/>
        <v>-3.4581282289789144</v>
      </c>
      <c r="AB393" s="50">
        <f t="shared" si="103"/>
        <v>-3.4581282289789073</v>
      </c>
      <c r="AC393" s="50">
        <f t="shared" si="104"/>
        <v>-3.4581282289789215</v>
      </c>
      <c r="AF393">
        <v>2.4900000000000002</v>
      </c>
      <c r="AG393">
        <v>1.57</v>
      </c>
      <c r="AH393" s="75" t="s">
        <v>484</v>
      </c>
      <c r="AJ393" t="s">
        <v>439</v>
      </c>
    </row>
    <row r="394" spans="1:36" ht="15" x14ac:dyDescent="0.25">
      <c r="A394">
        <v>1.65</v>
      </c>
      <c r="B394">
        <v>3.81</v>
      </c>
      <c r="C394">
        <v>5.92</v>
      </c>
      <c r="D394" s="43">
        <f t="shared" si="105"/>
        <v>3.7446716580574746E-2</v>
      </c>
      <c r="E394" s="44">
        <f>IF(OR($A394="",$B394="",$C394=""),"",A394*'MPTO_working_3-way'!$I393)</f>
        <v>1.7117870823579482</v>
      </c>
      <c r="F394" s="45">
        <f>IF(OR($A394="",$B394="",$C394=""),"",B394*'MPTO_working_3-way'!$I393)</f>
        <v>3.9526719901719898</v>
      </c>
      <c r="G394" s="46">
        <f>IF(OR($A394="",$B394="",$C394=""),"",C394*'MPTO_working_3-way'!$I393)</f>
        <v>6.1416845621570024</v>
      </c>
      <c r="H394" s="44">
        <f>IF(OR($A394="",$B394="",$C394=""),"",'MPTO_working_3-way'!E393)</f>
        <v>1.6846975146962559</v>
      </c>
      <c r="I394" s="45">
        <f>IF(OR($A394="",$B394="",$C394=""),"",'MPTO_working_3-way'!F393)</f>
        <v>4.0002407706380199</v>
      </c>
      <c r="J394" s="46">
        <f>IF(OR($A394="",$B394="",$C394=""),"",'MPTO_working_3-way'!G393)</f>
        <v>6.3923627094655391</v>
      </c>
      <c r="K394" s="44">
        <f>IF(OR($A394="",$B394="",$C394=""),"",'OddsRatio_working_3-way'!H393)</f>
        <v>1.6942800033252094</v>
      </c>
      <c r="L394" s="45">
        <f>IF(OR($A394="",$B394="",$C394=""),"",'OddsRatio_working_3-way'!I393)</f>
        <v>4.0014258605289834</v>
      </c>
      <c r="M394" s="46">
        <f>IF(OR($A394="",$B394="",$C394=""),"",'OddsRatio_working_3-way'!J393)</f>
        <v>6.2551655636308174</v>
      </c>
      <c r="N394" s="47">
        <f t="shared" si="93"/>
        <v>58.418480330072512</v>
      </c>
      <c r="O394" s="48">
        <f t="shared" si="94"/>
        <v>25.299341875228247</v>
      </c>
      <c r="P394" s="48">
        <f t="shared" si="95"/>
        <v>16.282177794699262</v>
      </c>
      <c r="Q394" t="s">
        <v>299</v>
      </c>
      <c r="R394" t="s">
        <v>305</v>
      </c>
      <c r="S394" s="38">
        <v>44230</v>
      </c>
      <c r="T394" s="50">
        <v>100</v>
      </c>
      <c r="U394" s="50">
        <f t="shared" si="96"/>
        <v>39.393939393939398</v>
      </c>
      <c r="V394" s="50">
        <f t="shared" si="97"/>
        <v>73.753280839895012</v>
      </c>
      <c r="W394" s="50">
        <f t="shared" si="98"/>
        <v>83.108108108108112</v>
      </c>
      <c r="X394" s="50">
        <f t="shared" si="99"/>
        <v>43.138611051996875</v>
      </c>
      <c r="Y394" s="50">
        <f t="shared" si="100"/>
        <v>77.497952497952511</v>
      </c>
      <c r="Z394" s="50">
        <f t="shared" si="101"/>
        <v>86.852779766165582</v>
      </c>
      <c r="AA394" s="50">
        <f t="shared" si="102"/>
        <v>-3.7446716580574773</v>
      </c>
      <c r="AB394" s="50">
        <f t="shared" si="103"/>
        <v>-3.7446716580574986</v>
      </c>
      <c r="AC394" s="50">
        <f t="shared" si="104"/>
        <v>-3.7446716580574702</v>
      </c>
      <c r="AF394">
        <v>2.17</v>
      </c>
      <c r="AG394">
        <v>1.74</v>
      </c>
      <c r="AH394" s="75" t="s">
        <v>479</v>
      </c>
      <c r="AJ394" t="s">
        <v>439</v>
      </c>
    </row>
    <row r="395" spans="1:36" ht="15" x14ac:dyDescent="0.25">
      <c r="A395">
        <v>3.91</v>
      </c>
      <c r="B395">
        <v>3.53</v>
      </c>
      <c r="C395">
        <v>2.02</v>
      </c>
      <c r="D395" s="43">
        <f t="shared" si="105"/>
        <v>3.4090099633989901E-2</v>
      </c>
      <c r="E395" s="44">
        <f>IF(OR($A395="",$B395="",$C395=""),"",A395*'MPTO_working_3-way'!$I394)</f>
        <v>4.0432922895689005</v>
      </c>
      <c r="F395" s="45">
        <f>IF(OR($A395="",$B395="",$C395=""),"",B395*'MPTO_working_3-way'!$I394)</f>
        <v>3.6503380517079842</v>
      </c>
      <c r="G395" s="46">
        <f>IF(OR($A395="",$B395="",$C395=""),"",C395*'MPTO_working_3-way'!$I394)</f>
        <v>2.0888620012606598</v>
      </c>
      <c r="H395" s="44">
        <f>IF(OR($A395="",$B395="",$C395=""),"",'MPTO_working_3-way'!E394)</f>
        <v>4.0918018803654128</v>
      </c>
      <c r="I395" s="45">
        <f>IF(OR($A395="",$B395="",$C395=""),"",'MPTO_working_3-way'!F394)</f>
        <v>3.6775149966061602</v>
      </c>
      <c r="J395" s="46">
        <f>IF(OR($A395="",$B395="",$C395=""),"",'MPTO_working_3-way'!G394)</f>
        <v>2.067456394958668</v>
      </c>
      <c r="K395" s="44">
        <f>IF(OR($A395="",$B395="",$C395=""),"",'OddsRatio_working_3-way'!H394)</f>
        <v>4.0696247730553212</v>
      </c>
      <c r="L395" s="45">
        <f>IF(OR($A395="",$B395="",$C395=""),"",'OddsRatio_working_3-way'!I394)</f>
        <v>3.6687803009724962</v>
      </c>
      <c r="M395" s="46">
        <f>IF(OR($A395="",$B395="",$C395=""),"",'OddsRatio_working_3-way'!J394)</f>
        <v>2.0759509513802157</v>
      </c>
      <c r="N395" s="47">
        <f t="shared" si="93"/>
        <v>24.73232030689082</v>
      </c>
      <c r="O395" s="48">
        <f t="shared" si="94"/>
        <v>27.394723059473968</v>
      </c>
      <c r="P395" s="48">
        <f t="shared" si="95"/>
        <v>47.872956633635198</v>
      </c>
      <c r="Q395" t="s">
        <v>245</v>
      </c>
      <c r="R395" t="s">
        <v>461</v>
      </c>
      <c r="S395" s="38">
        <v>44230</v>
      </c>
      <c r="T395" s="50">
        <v>100</v>
      </c>
      <c r="U395" s="50">
        <f t="shared" si="96"/>
        <v>74.424552429667528</v>
      </c>
      <c r="V395" s="50">
        <f t="shared" si="97"/>
        <v>71.671388101982998</v>
      </c>
      <c r="W395" s="50">
        <f t="shared" si="98"/>
        <v>50.495049504950494</v>
      </c>
      <c r="X395" s="50">
        <f t="shared" si="99"/>
        <v>77.833562393066501</v>
      </c>
      <c r="Y395" s="50">
        <f t="shared" si="100"/>
        <v>75.080398065381985</v>
      </c>
      <c r="Z395" s="50">
        <f t="shared" si="101"/>
        <v>53.904059468349487</v>
      </c>
      <c r="AA395" s="50">
        <f t="shared" si="102"/>
        <v>-3.4090099633989723</v>
      </c>
      <c r="AB395" s="50">
        <f t="shared" si="103"/>
        <v>-3.4090099633989865</v>
      </c>
      <c r="AC395" s="50">
        <f t="shared" si="104"/>
        <v>-3.4090099633989936</v>
      </c>
      <c r="AF395">
        <v>2.0699999999999998</v>
      </c>
      <c r="AG395">
        <v>1.8</v>
      </c>
      <c r="AH395" s="75" t="s">
        <v>483</v>
      </c>
      <c r="AJ395" t="s">
        <v>439</v>
      </c>
    </row>
    <row r="396" spans="1:36" ht="15" x14ac:dyDescent="0.25">
      <c r="A396">
        <v>1.87</v>
      </c>
      <c r="B396">
        <v>3.64</v>
      </c>
      <c r="C396">
        <v>4.43</v>
      </c>
      <c r="D396" s="43">
        <f t="shared" si="105"/>
        <v>3.5218267325556996E-2</v>
      </c>
      <c r="E396" s="44">
        <f>IF(OR($A396="",$B396="",$C396=""),"",A396*'MPTO_working_3-way'!$I395)</f>
        <v>1.9358581598987916</v>
      </c>
      <c r="F396" s="45">
        <f>IF(OR($A396="",$B396="",$C396=""),"",B396*'MPTO_working_3-way'!$I395)</f>
        <v>3.7681944930650277</v>
      </c>
      <c r="G396" s="46">
        <f>IF(OR($A396="",$B396="",$C396=""),"",C396*'MPTO_working_3-way'!$I395)</f>
        <v>4.5860169242522169</v>
      </c>
      <c r="H396" s="44">
        <f>IF(OR($A396="",$B396="",$C396=""),"",'MPTO_working_3-way'!E395)</f>
        <v>1.9119730080283006</v>
      </c>
      <c r="I396" s="45">
        <f>IF(OR($A396="",$B396="",$C396=""),"",'MPTO_working_3-way'!F395)</f>
        <v>3.8024859182245683</v>
      </c>
      <c r="J396" s="46">
        <f>IF(OR($A396="",$B396="",$C396=""),"",'MPTO_working_3-way'!G395)</f>
        <v>4.6730235891103513</v>
      </c>
      <c r="K396" s="44">
        <f>IF(OR($A396="",$B396="",$C396=""),"",'OddsRatio_working_3-way'!H395)</f>
        <v>1.9210247125863398</v>
      </c>
      <c r="L396" s="45">
        <f>IF(OR($A396="",$B396="",$C396=""),"",'OddsRatio_working_3-way'!I395)</f>
        <v>3.794833610606823</v>
      </c>
      <c r="M396" s="46">
        <f>IF(OR($A396="",$B396="",$C396=""),"",'OddsRatio_working_3-way'!J395)</f>
        <v>4.6311663955990152</v>
      </c>
      <c r="N396" s="47">
        <f t="shared" si="93"/>
        <v>51.656677163386853</v>
      </c>
      <c r="O396" s="48">
        <f t="shared" si="94"/>
        <v>26.537908322948738</v>
      </c>
      <c r="P396" s="48">
        <f t="shared" si="95"/>
        <v>21.805414513664431</v>
      </c>
      <c r="Q396" t="s">
        <v>463</v>
      </c>
      <c r="R396" t="s">
        <v>306</v>
      </c>
      <c r="S396" s="38">
        <v>44230</v>
      </c>
      <c r="T396" s="50">
        <v>100</v>
      </c>
      <c r="U396" s="50">
        <f t="shared" si="96"/>
        <v>46.524064171122987</v>
      </c>
      <c r="V396" s="50">
        <f t="shared" si="97"/>
        <v>72.527472527472526</v>
      </c>
      <c r="W396" s="50">
        <f t="shared" si="98"/>
        <v>77.426636568848764</v>
      </c>
      <c r="X396" s="50">
        <f t="shared" si="99"/>
        <v>50.045890903678711</v>
      </c>
      <c r="Y396" s="50">
        <f t="shared" si="100"/>
        <v>76.049299260028235</v>
      </c>
      <c r="Z396" s="50">
        <f t="shared" si="101"/>
        <v>80.948463301404459</v>
      </c>
      <c r="AA396" s="50">
        <f t="shared" si="102"/>
        <v>-3.5218267325557235</v>
      </c>
      <c r="AB396" s="50">
        <f t="shared" si="103"/>
        <v>-3.5218267325557093</v>
      </c>
      <c r="AC396" s="50">
        <f t="shared" si="104"/>
        <v>-3.5218267325556951</v>
      </c>
      <c r="AF396">
        <v>1.89</v>
      </c>
      <c r="AG396">
        <v>1.98</v>
      </c>
      <c r="AH396" s="75" t="s">
        <v>485</v>
      </c>
      <c r="AJ396" t="s">
        <v>439</v>
      </c>
    </row>
    <row r="397" spans="1:36" ht="15" x14ac:dyDescent="0.25">
      <c r="A397">
        <v>3.23</v>
      </c>
      <c r="B397">
        <v>3.25</v>
      </c>
      <c r="C397">
        <v>2.4</v>
      </c>
      <c r="D397" s="43">
        <f t="shared" si="105"/>
        <v>3.3956497578788714E-2</v>
      </c>
      <c r="E397" s="44">
        <f>IF(OR($A397="",$B397="",$C397=""),"",A397*'MPTO_working_3-way'!$I396)</f>
        <v>3.3396794871794877</v>
      </c>
      <c r="F397" s="45">
        <f>IF(OR($A397="",$B397="",$C397=""),"",B397*'MPTO_working_3-way'!$I396)</f>
        <v>3.3603586171310633</v>
      </c>
      <c r="G397" s="46">
        <f>IF(OR($A397="",$B397="",$C397=""),"",C397*'MPTO_working_3-way'!$I396)</f>
        <v>2.4814955941890928</v>
      </c>
      <c r="H397" s="44">
        <f>IF(OR($A397="",$B397="",$C397=""),"",'MPTO_working_3-way'!E396)</f>
        <v>3.3525693628157649</v>
      </c>
      <c r="I397" s="45">
        <f>IF(OR($A397="",$B397="",$C397=""),"",'MPTO_working_3-way'!F396)</f>
        <v>3.3741211133680058</v>
      </c>
      <c r="J397" s="46">
        <f>IF(OR($A397="",$B397="",$C397=""),"",'MPTO_working_3-way'!G396)</f>
        <v>2.4670170055814866</v>
      </c>
      <c r="K397" s="44">
        <f>IF(OR($A397="",$B397="",$C397=""),"",'OddsRatio_working_3-way'!H396)</f>
        <v>3.3469142181944034</v>
      </c>
      <c r="L397" s="45">
        <f>IF(OR($A397="",$B397="",$C397=""),"",'OddsRatio_working_3-way'!I396)</f>
        <v>3.3679627762051147</v>
      </c>
      <c r="M397" s="46">
        <f>IF(OR($A397="",$B397="",$C397=""),"",'OddsRatio_working_3-way'!J396)</f>
        <v>2.4733990607498493</v>
      </c>
      <c r="N397" s="47">
        <f t="shared" si="93"/>
        <v>29.942993147661177</v>
      </c>
      <c r="O397" s="48">
        <f t="shared" si="94"/>
        <v>29.758728574444802</v>
      </c>
      <c r="P397" s="48">
        <f t="shared" si="95"/>
        <v>40.298278277894006</v>
      </c>
      <c r="Q397" t="s">
        <v>300</v>
      </c>
      <c r="R397" t="s">
        <v>468</v>
      </c>
      <c r="S397" s="38">
        <v>44230</v>
      </c>
      <c r="T397" s="50">
        <v>100</v>
      </c>
      <c r="U397" s="50">
        <f t="shared" si="96"/>
        <v>69.040247678018574</v>
      </c>
      <c r="V397" s="50">
        <f t="shared" si="97"/>
        <v>69.230769230769241</v>
      </c>
      <c r="W397" s="50">
        <f t="shared" si="98"/>
        <v>58.333333333333336</v>
      </c>
      <c r="X397" s="50">
        <f t="shared" si="99"/>
        <v>72.435897435897445</v>
      </c>
      <c r="Y397" s="50">
        <f t="shared" si="100"/>
        <v>72.626418988648098</v>
      </c>
      <c r="Z397" s="50">
        <f t="shared" si="101"/>
        <v>61.7289830912122</v>
      </c>
      <c r="AA397" s="50">
        <f t="shared" si="102"/>
        <v>-3.3956497578788714</v>
      </c>
      <c r="AB397" s="50">
        <f t="shared" si="103"/>
        <v>-3.3956497578788571</v>
      </c>
      <c r="AC397" s="50">
        <f t="shared" si="104"/>
        <v>-3.3956497578788642</v>
      </c>
      <c r="AF397">
        <v>2.38</v>
      </c>
      <c r="AG397">
        <v>1.62</v>
      </c>
      <c r="AH397" s="75" t="s">
        <v>484</v>
      </c>
      <c r="AJ397" t="s">
        <v>439</v>
      </c>
    </row>
    <row r="398" spans="1:36" ht="15" x14ac:dyDescent="0.25">
      <c r="A398">
        <v>2.99</v>
      </c>
      <c r="B398">
        <v>3.6</v>
      </c>
      <c r="C398">
        <v>2.37</v>
      </c>
      <c r="D398" s="43">
        <f t="shared" si="105"/>
        <v>3.4166866582936883E-2</v>
      </c>
      <c r="E398" s="44">
        <f>IF(OR($A398="",$B398="",$C398=""),"",A398*'MPTO_working_3-way'!$I397)</f>
        <v>3.0921589310829813</v>
      </c>
      <c r="F398" s="45">
        <f>IF(OR($A398="",$B398="",$C398=""),"",B398*'MPTO_working_3-way'!$I397)</f>
        <v>3.723000719698573</v>
      </c>
      <c r="G398" s="46">
        <f>IF(OR($A398="",$B398="",$C398=""),"",C398*'MPTO_working_3-way'!$I397)</f>
        <v>2.4509754738015603</v>
      </c>
      <c r="H398" s="44">
        <f>IF(OR($A398="",$B398="",$C398=""),"",'MPTO_working_3-way'!E397)</f>
        <v>3.0954078524921553</v>
      </c>
      <c r="I398" s="45">
        <f>IF(OR($A398="",$B398="",$C398=""),"",'MPTO_working_3-way'!F397)</f>
        <v>3.7539112623165032</v>
      </c>
      <c r="J398" s="46">
        <f>IF(OR($A398="",$B398="",$C398=""),"",'MPTO_working_3-way'!G397)</f>
        <v>2.4357452074099673</v>
      </c>
      <c r="K398" s="44">
        <f>IF(OR($A398="",$B398="",$C398=""),"",'OddsRatio_working_3-way'!H397)</f>
        <v>3.095431428421934</v>
      </c>
      <c r="L398" s="45">
        <f>IF(OR($A398="",$B398="",$C398=""),"",'OddsRatio_working_3-way'!I397)</f>
        <v>3.7377496049733803</v>
      </c>
      <c r="M398" s="46">
        <f>IF(OR($A398="",$B398="",$C398=""),"",'OddsRatio_working_3-way'!J397)</f>
        <v>2.4425834456975126</v>
      </c>
      <c r="N398" s="47">
        <f t="shared" si="93"/>
        <v>32.339864227152297</v>
      </c>
      <c r="O398" s="48">
        <f t="shared" si="94"/>
        <v>26.86005389977371</v>
      </c>
      <c r="P398" s="48">
        <f t="shared" si="95"/>
        <v>40.800081873073999</v>
      </c>
      <c r="Q398" t="s">
        <v>457</v>
      </c>
      <c r="R398" t="s">
        <v>296</v>
      </c>
      <c r="S398" s="38">
        <v>44230</v>
      </c>
      <c r="T398" s="50">
        <v>100</v>
      </c>
      <c r="U398" s="50">
        <f t="shared" si="96"/>
        <v>66.555183946488299</v>
      </c>
      <c r="V398" s="50">
        <f t="shared" si="97"/>
        <v>72.222222222222229</v>
      </c>
      <c r="W398" s="50">
        <f t="shared" si="98"/>
        <v>57.805907172995774</v>
      </c>
      <c r="X398" s="50">
        <f t="shared" si="99"/>
        <v>69.971870604781998</v>
      </c>
      <c r="Y398" s="50">
        <f t="shared" si="100"/>
        <v>75.638908880515913</v>
      </c>
      <c r="Z398" s="50">
        <f t="shared" si="101"/>
        <v>61.222593831289487</v>
      </c>
      <c r="AA398" s="50">
        <f t="shared" si="102"/>
        <v>-3.416686658293699</v>
      </c>
      <c r="AB398" s="50">
        <f t="shared" si="103"/>
        <v>-3.4166866582936848</v>
      </c>
      <c r="AC398" s="50">
        <f t="shared" si="104"/>
        <v>-3.4166866582937132</v>
      </c>
      <c r="AF398">
        <v>1.74</v>
      </c>
      <c r="AG398">
        <v>2.16</v>
      </c>
      <c r="AH398" s="75" t="s">
        <v>493</v>
      </c>
      <c r="AJ398" t="s">
        <v>439</v>
      </c>
    </row>
    <row r="399" spans="1:36" ht="15" x14ac:dyDescent="0.25">
      <c r="A399">
        <v>1.95</v>
      </c>
      <c r="B399">
        <v>3.43</v>
      </c>
      <c r="C399">
        <v>4.32</v>
      </c>
      <c r="D399" s="43">
        <f t="shared" si="105"/>
        <v>3.5847183806367422E-2</v>
      </c>
      <c r="E399" s="44">
        <f>IF(OR($A399="",$B399="",$C399=""),"",A399*'MPTO_working_3-way'!$I398)</f>
        <v>2.0199020084224166</v>
      </c>
      <c r="F399" s="45">
        <f>IF(OR($A399="",$B399="",$C399=""),"",B399*'MPTO_working_3-way'!$I398)</f>
        <v>3.5529558404558403</v>
      </c>
      <c r="G399" s="46">
        <f>IF(OR($A399="",$B399="",$C399=""),"",C399*'MPTO_working_3-way'!$I398)</f>
        <v>4.4748598340435075</v>
      </c>
      <c r="H399" s="44">
        <f>IF(OR($A399="",$B399="",$C399=""),"",'MPTO_working_3-way'!E398)</f>
        <v>1.9965202586451118</v>
      </c>
      <c r="I399" s="45">
        <f>IF(OR($A399="",$B399="",$C399=""),"",'MPTO_working_3-way'!F398)</f>
        <v>3.5765874381401059</v>
      </c>
      <c r="J399" s="46">
        <f>IF(OR($A399="",$B399="",$C399=""),"",'MPTO_working_3-way'!G398)</f>
        <v>4.5551358611687398</v>
      </c>
      <c r="K399" s="44">
        <f>IF(OR($A399="",$B399="",$C399=""),"",'OddsRatio_working_3-way'!H398)</f>
        <v>2.0056965053775508</v>
      </c>
      <c r="L399" s="45">
        <f>IF(OR($A399="",$B399="",$C399=""),"",'OddsRatio_working_3-way'!I398)</f>
        <v>3.5724657979657346</v>
      </c>
      <c r="M399" s="46">
        <f>IF(OR($A399="",$B399="",$C399=""),"",'OddsRatio_working_3-way'!J398)</f>
        <v>4.5146446293194398</v>
      </c>
      <c r="N399" s="47">
        <f t="shared" si="93"/>
        <v>49.507352130463978</v>
      </c>
      <c r="O399" s="48">
        <f t="shared" si="94"/>
        <v>28.145579199534914</v>
      </c>
      <c r="P399" s="48">
        <f t="shared" si="95"/>
        <v>22.347068670001104</v>
      </c>
      <c r="Q399" t="s">
        <v>304</v>
      </c>
      <c r="R399" t="s">
        <v>469</v>
      </c>
      <c r="S399" s="38">
        <v>44230</v>
      </c>
      <c r="T399" s="50">
        <v>100</v>
      </c>
      <c r="U399" s="50">
        <f t="shared" si="96"/>
        <v>48.717948717948723</v>
      </c>
      <c r="V399" s="50">
        <f t="shared" si="97"/>
        <v>70.845481049562679</v>
      </c>
      <c r="W399" s="50">
        <f t="shared" si="98"/>
        <v>76.851851851851848</v>
      </c>
      <c r="X399" s="50">
        <f t="shared" si="99"/>
        <v>52.302667098585466</v>
      </c>
      <c r="Y399" s="50">
        <f t="shared" si="100"/>
        <v>74.430199430199437</v>
      </c>
      <c r="Z399" s="50">
        <f t="shared" si="101"/>
        <v>80.436570232488606</v>
      </c>
      <c r="AA399" s="50">
        <f t="shared" si="102"/>
        <v>-3.584718380636744</v>
      </c>
      <c r="AB399" s="50">
        <f t="shared" si="103"/>
        <v>-3.5847183806367582</v>
      </c>
      <c r="AC399" s="50">
        <f t="shared" si="104"/>
        <v>-3.5847183806367582</v>
      </c>
      <c r="AF399">
        <v>2.2799999999999998</v>
      </c>
      <c r="AG399">
        <v>1.66</v>
      </c>
      <c r="AH399" s="75" t="s">
        <v>479</v>
      </c>
      <c r="AJ399" t="s">
        <v>439</v>
      </c>
    </row>
    <row r="400" spans="1:36" ht="15" x14ac:dyDescent="0.25">
      <c r="A400">
        <v>3.14</v>
      </c>
      <c r="B400">
        <v>3.16</v>
      </c>
      <c r="C400">
        <v>2.5099999999999998</v>
      </c>
      <c r="D400" s="43">
        <f t="shared" si="105"/>
        <v>3.3333408284141441E-2</v>
      </c>
      <c r="E400" s="44">
        <f>IF(OR($A400="",$B400="",$C400=""),"",A400*'MPTO_working_3-way'!$I399)</f>
        <v>3.2446669020122041</v>
      </c>
      <c r="F400" s="45">
        <f>IF(OR($A400="",$B400="",$C400=""),"",B400*'MPTO_working_3-way'!$I399)</f>
        <v>3.2653335701778872</v>
      </c>
      <c r="G400" s="46">
        <f>IF(OR($A400="",$B400="",$C400=""),"",C400*'MPTO_working_3-way'!$I399)</f>
        <v>2.5936668547931947</v>
      </c>
      <c r="H400" s="44">
        <f>IF(OR($A400="",$B400="",$C400=""),"",'MPTO_working_3-way'!E399)</f>
        <v>3.2535116621112539</v>
      </c>
      <c r="I400" s="45">
        <f>IF(OR($A400="",$B400="",$C400=""),"",'MPTO_working_3-way'!F399)</f>
        <v>3.2749887525322143</v>
      </c>
      <c r="J400" s="46">
        <f>IF(OR($A400="",$B400="",$C400=""),"",'MPTO_working_3-way'!G399)</f>
        <v>2.5820095390597175</v>
      </c>
      <c r="K400" s="44">
        <f>IF(OR($A400="",$B400="",$C400=""),"",'OddsRatio_working_3-way'!H399)</f>
        <v>3.2495332535753483</v>
      </c>
      <c r="L400" s="45">
        <f>IF(OR($A400="",$B400="",$C400=""),"",'OddsRatio_working_3-way'!I399)</f>
        <v>3.2705569288424083</v>
      </c>
      <c r="M400" s="46">
        <f>IF(OR($A400="",$B400="",$C400=""),"",'OddsRatio_working_3-way'!J399)</f>
        <v>2.5872874826629793</v>
      </c>
      <c r="N400" s="47">
        <f t="shared" si="93"/>
        <v>30.819804627089535</v>
      </c>
      <c r="O400" s="48">
        <f t="shared" si="94"/>
        <v>30.624742572487701</v>
      </c>
      <c r="P400" s="48">
        <f t="shared" si="95"/>
        <v>38.555452800422771</v>
      </c>
      <c r="Q400" t="s">
        <v>301</v>
      </c>
      <c r="R400" t="s">
        <v>456</v>
      </c>
      <c r="S400" s="38">
        <v>44230</v>
      </c>
      <c r="T400" s="50">
        <v>100</v>
      </c>
      <c r="U400" s="50">
        <f t="shared" si="96"/>
        <v>68.152866242038215</v>
      </c>
      <c r="V400" s="50">
        <f t="shared" si="97"/>
        <v>68.35443037974683</v>
      </c>
      <c r="W400" s="50">
        <f t="shared" si="98"/>
        <v>60.15936254980079</v>
      </c>
      <c r="X400" s="50">
        <f t="shared" si="99"/>
        <v>71.486207070452366</v>
      </c>
      <c r="Y400" s="50">
        <f t="shared" si="100"/>
        <v>71.687771208160996</v>
      </c>
      <c r="Z400" s="50">
        <f t="shared" si="101"/>
        <v>63.492703378214941</v>
      </c>
      <c r="AA400" s="50">
        <f t="shared" si="102"/>
        <v>-3.3333408284141512</v>
      </c>
      <c r="AB400" s="50">
        <f t="shared" si="103"/>
        <v>-3.3333408284141655</v>
      </c>
      <c r="AC400" s="50">
        <f t="shared" si="104"/>
        <v>-3.3333408284141512</v>
      </c>
      <c r="AF400">
        <v>2.33</v>
      </c>
      <c r="AG400">
        <v>1.64</v>
      </c>
      <c r="AH400" s="75" t="s">
        <v>487</v>
      </c>
      <c r="AJ400" t="s">
        <v>439</v>
      </c>
    </row>
    <row r="401" spans="1:36" ht="15" x14ac:dyDescent="0.25">
      <c r="A401">
        <v>2.5499999999999998</v>
      </c>
      <c r="B401">
        <v>3.11</v>
      </c>
      <c r="C401">
        <v>3.13</v>
      </c>
      <c r="D401" s="43">
        <f t="shared" si="105"/>
        <v>3.3189088996600447E-2</v>
      </c>
      <c r="E401" s="44">
        <f>IF(OR($A401="",$B401="",$C401=""),"",A401*'MPTO_working_3-way'!$I400)</f>
        <v>2.6346321769413308</v>
      </c>
      <c r="F401" s="45">
        <f>IF(OR($A401="",$B401="",$C401=""),"",B401*'MPTO_working_3-way'!$I400)</f>
        <v>3.2132180667794272</v>
      </c>
      <c r="G401" s="46">
        <f>IF(OR($A401="",$B401="",$C401=""),"",C401*'MPTO_working_3-way'!$I400)</f>
        <v>3.2338818485593595</v>
      </c>
      <c r="H401" s="44">
        <f>IF(OR($A401="",$B401="",$C401=""),"",'MPTO_working_3-way'!E400)</f>
        <v>2.6240256682170462</v>
      </c>
      <c r="I401" s="45">
        <f>IF(OR($A401="",$B401="",$C401=""),"",'MPTO_working_3-way'!F400)</f>
        <v>3.220815447998576</v>
      </c>
      <c r="J401" s="46">
        <f>IF(OR($A401="",$B401="",$C401=""),"",'MPTO_working_3-way'!G400)</f>
        <v>3.2422710362590195</v>
      </c>
      <c r="K401" s="44">
        <f>IF(OR($A401="",$B401="",$C401=""),"",'OddsRatio_working_3-way'!H400)</f>
        <v>2.628872581737637</v>
      </c>
      <c r="L401" s="45">
        <f>IF(OR($A401="",$B401="",$C401=""),"",'OddsRatio_working_3-way'!I400)</f>
        <v>3.2173684822363957</v>
      </c>
      <c r="M401" s="46">
        <f>IF(OR($A401="",$B401="",$C401=""),"",'OddsRatio_working_3-way'!J400)</f>
        <v>3.2383861929684952</v>
      </c>
      <c r="N401" s="47">
        <f t="shared" si="93"/>
        <v>37.955962458522286</v>
      </c>
      <c r="O401" s="48">
        <f t="shared" si="94"/>
        <v>31.121448318080976</v>
      </c>
      <c r="P401" s="48">
        <f t="shared" si="95"/>
        <v>30.922589223396745</v>
      </c>
      <c r="Q401" t="s">
        <v>303</v>
      </c>
      <c r="R401" t="s">
        <v>462</v>
      </c>
      <c r="S401" s="38">
        <v>44230</v>
      </c>
      <c r="T401" s="50">
        <v>100</v>
      </c>
      <c r="U401" s="50">
        <f t="shared" si="96"/>
        <v>60.784313725490193</v>
      </c>
      <c r="V401" s="50">
        <f t="shared" si="97"/>
        <v>67.845659163987136</v>
      </c>
      <c r="W401" s="50">
        <f t="shared" si="98"/>
        <v>68.051118210862612</v>
      </c>
      <c r="X401" s="50">
        <f t="shared" si="99"/>
        <v>64.103222625150252</v>
      </c>
      <c r="Y401" s="50">
        <f t="shared" si="100"/>
        <v>71.164568063647195</v>
      </c>
      <c r="Z401" s="50">
        <f t="shared" si="101"/>
        <v>71.37002711052267</v>
      </c>
      <c r="AA401" s="50">
        <f t="shared" si="102"/>
        <v>-3.3189088996600589</v>
      </c>
      <c r="AB401" s="50">
        <f t="shared" si="103"/>
        <v>-3.3189088996600589</v>
      </c>
      <c r="AC401" s="50">
        <f t="shared" si="104"/>
        <v>-3.3189088996600589</v>
      </c>
      <c r="AF401">
        <v>2.35</v>
      </c>
      <c r="AG401">
        <v>1.63</v>
      </c>
      <c r="AH401" s="75" t="s">
        <v>479</v>
      </c>
      <c r="AJ401" t="s">
        <v>439</v>
      </c>
    </row>
    <row r="402" spans="1:36" ht="15" x14ac:dyDescent="0.25">
      <c r="A402">
        <v>2.5499999999999998</v>
      </c>
      <c r="B402">
        <v>3.02</v>
      </c>
      <c r="C402">
        <v>3.07</v>
      </c>
      <c r="D402" s="43">
        <f t="shared" si="105"/>
        <v>4.9015589582468877E-2</v>
      </c>
      <c r="E402" s="44">
        <f>IF(OR($A402="",$B402="",$C402=""),"",A402*'MPTO_working_3-way'!$I401)</f>
        <v>2.6749897534352955</v>
      </c>
      <c r="F402" s="45">
        <f>IF(OR($A402="",$B402="",$C402=""),"",B402*'MPTO_working_3-way'!$I401)</f>
        <v>3.1680270805390562</v>
      </c>
      <c r="G402" s="46">
        <f>IF(OR($A402="",$B402="",$C402=""),"",C402*'MPTO_working_3-way'!$I401)</f>
        <v>3.2204778600181792</v>
      </c>
      <c r="H402" s="44">
        <f>IF(OR($A402="",$B402="",$C402=""),"",'MPTO_working_3-way'!E401)</f>
        <v>2.6608600818521744</v>
      </c>
      <c r="I402" s="45">
        <f>IF(OR($A402="",$B402="",$C402=""),"",'MPTO_working_3-way'!F401)</f>
        <v>3.1767482566813596</v>
      </c>
      <c r="J402" s="46">
        <f>IF(OR($A402="",$B402="",$C402=""),"",'MPTO_working_3-way'!G401)</f>
        <v>3.2321208776636339</v>
      </c>
      <c r="K402" s="44">
        <f>IF(OR($A402="",$B402="",$C402=""),"",'OddsRatio_working_3-way'!H401)</f>
        <v>2.6673048366462009</v>
      </c>
      <c r="L402" s="45">
        <f>IF(OR($A402="",$B402="",$C402=""),"",'OddsRatio_working_3-way'!I401)</f>
        <v>3.1728746903389196</v>
      </c>
      <c r="M402" s="46">
        <f>IF(OR($A402="",$B402="",$C402=""),"",'OddsRatio_working_3-way'!J401)</f>
        <v>3.2266587173275059</v>
      </c>
      <c r="N402" s="47">
        <f t="shared" si="93"/>
        <v>37.383320766585086</v>
      </c>
      <c r="O402" s="48">
        <f t="shared" si="94"/>
        <v>31.565386739997336</v>
      </c>
      <c r="P402" s="48">
        <f t="shared" si="95"/>
        <v>31.051292493417581</v>
      </c>
      <c r="Q402" t="s">
        <v>452</v>
      </c>
      <c r="R402" t="s">
        <v>500</v>
      </c>
      <c r="S402" s="38">
        <v>44230</v>
      </c>
      <c r="T402" s="50">
        <v>100</v>
      </c>
      <c r="U402" s="50">
        <f t="shared" si="96"/>
        <v>60.784313725490193</v>
      </c>
      <c r="V402" s="50">
        <f t="shared" si="97"/>
        <v>66.88741721854305</v>
      </c>
      <c r="W402" s="50">
        <f t="shared" si="98"/>
        <v>67.426710097719877</v>
      </c>
      <c r="X402" s="50">
        <f t="shared" si="99"/>
        <v>65.685872683737088</v>
      </c>
      <c r="Y402" s="50">
        <f t="shared" si="100"/>
        <v>71.788976176789944</v>
      </c>
      <c r="Z402" s="50">
        <f t="shared" si="101"/>
        <v>72.328269055966771</v>
      </c>
      <c r="AA402" s="50">
        <f t="shared" si="102"/>
        <v>-4.9015589582468948</v>
      </c>
      <c r="AB402" s="50">
        <f t="shared" si="103"/>
        <v>-4.9015589582468948</v>
      </c>
      <c r="AC402" s="50">
        <f t="shared" si="104"/>
        <v>-4.9015589582468948</v>
      </c>
      <c r="AF402">
        <v>2.06</v>
      </c>
      <c r="AG402">
        <v>1.76</v>
      </c>
      <c r="AH402" s="75" t="s">
        <v>479</v>
      </c>
      <c r="AJ402" t="s">
        <v>445</v>
      </c>
    </row>
    <row r="403" spans="1:36" ht="15" x14ac:dyDescent="0.25">
      <c r="A403">
        <v>3.04</v>
      </c>
      <c r="B403">
        <v>3.18</v>
      </c>
      <c r="C403">
        <v>2.4900000000000002</v>
      </c>
      <c r="D403" s="43">
        <f t="shared" si="105"/>
        <v>4.5019202928895163E-2</v>
      </c>
      <c r="E403" s="44">
        <f>IF(OR($A403="",$B403="",$C403=""),"",A403*'MPTO_working_3-way'!$I402)</f>
        <v>3.1768583769038412</v>
      </c>
      <c r="F403" s="45">
        <f>IF(OR($A403="",$B403="",$C403=""),"",B403*'MPTO_working_3-way'!$I402)</f>
        <v>3.323161065313887</v>
      </c>
      <c r="G403" s="46">
        <f>IF(OR($A403="",$B403="",$C403=""),"",C403*'MPTO_working_3-way'!$I402)</f>
        <v>2.6020978152929493</v>
      </c>
      <c r="H403" s="44">
        <f>IF(OR($A403="",$B403="",$C403=""),"",'MPTO_working_3-way'!E402)</f>
        <v>3.1853122201261455</v>
      </c>
      <c r="I403" s="45">
        <f>IF(OR($A403="",$B403="",$C403=""),"",'MPTO_working_3-way'!F402)</f>
        <v>3.3393552167644973</v>
      </c>
      <c r="J403" s="46">
        <f>IF(OR($A403="",$B403="",$C403=""),"",'MPTO_working_3-way'!G402)</f>
        <v>2.5866527057452116</v>
      </c>
      <c r="K403" s="44">
        <f>IF(OR($A403="",$B403="",$C403=""),"",'OddsRatio_working_3-way'!H402)</f>
        <v>3.1818617813779353</v>
      </c>
      <c r="L403" s="45">
        <f>IF(OR($A403="",$B403="",$C403=""),"",'OddsRatio_working_3-way'!I402)</f>
        <v>3.3315973938254406</v>
      </c>
      <c r="M403" s="46">
        <f>IF(OR($A403="",$B403="",$C403=""),"",'OddsRatio_working_3-way'!J402)</f>
        <v>2.5936147324770222</v>
      </c>
      <c r="N403" s="47">
        <f t="shared" si="93"/>
        <v>31.477638640429344</v>
      </c>
      <c r="O403" s="48">
        <f t="shared" si="94"/>
        <v>30.091830649970184</v>
      </c>
      <c r="P403" s="48">
        <f t="shared" si="95"/>
        <v>38.430530709600482</v>
      </c>
      <c r="Q403" t="s">
        <v>501</v>
      </c>
      <c r="R403" t="s">
        <v>311</v>
      </c>
      <c r="S403" s="38">
        <v>44230</v>
      </c>
      <c r="T403" s="50">
        <v>100</v>
      </c>
      <c r="U403" s="50">
        <f t="shared" si="96"/>
        <v>67.10526315789474</v>
      </c>
      <c r="V403" s="50">
        <f t="shared" si="97"/>
        <v>68.55345911949685</v>
      </c>
      <c r="W403" s="50">
        <f t="shared" si="98"/>
        <v>59.839357429718881</v>
      </c>
      <c r="X403" s="50">
        <f t="shared" si="99"/>
        <v>71.607183450784262</v>
      </c>
      <c r="Y403" s="50">
        <f t="shared" si="100"/>
        <v>73.055379412386372</v>
      </c>
      <c r="Z403" s="50">
        <f t="shared" si="101"/>
        <v>64.341277722608396</v>
      </c>
      <c r="AA403" s="50">
        <f t="shared" si="102"/>
        <v>-4.5019202928895226</v>
      </c>
      <c r="AB403" s="50">
        <f t="shared" si="103"/>
        <v>-4.5019202928895226</v>
      </c>
      <c r="AC403" s="50">
        <f t="shared" si="104"/>
        <v>-4.5019202928895155</v>
      </c>
      <c r="AF403">
        <v>1.91</v>
      </c>
      <c r="AG403">
        <v>1.93</v>
      </c>
      <c r="AH403" s="76" t="s">
        <v>482</v>
      </c>
      <c r="AJ403" t="s">
        <v>445</v>
      </c>
    </row>
    <row r="404" spans="1:36" ht="15" x14ac:dyDescent="0.25">
      <c r="A404">
        <v>2.04</v>
      </c>
      <c r="B404">
        <v>3.53</v>
      </c>
      <c r="C404">
        <v>3.59</v>
      </c>
      <c r="D404" s="43">
        <f t="shared" si="105"/>
        <v>5.2033729444968646E-2</v>
      </c>
      <c r="E404" s="44">
        <f>IF(OR($A404="",$B404="",$C404=""),"",A404*'MPTO_working_3-way'!$I403)</f>
        <v>2.146148808067736</v>
      </c>
      <c r="F404" s="45">
        <f>IF(OR($A404="",$B404="",$C404=""),"",B404*'MPTO_working_3-way'!$I403)</f>
        <v>3.713679064940739</v>
      </c>
      <c r="G404" s="46">
        <f>IF(OR($A404="",$B404="",$C404=""),"",C404*'MPTO_working_3-way'!$I403)</f>
        <v>3.7768010887074372</v>
      </c>
      <c r="H404" s="44">
        <f>IF(OR($A404="",$B404="",$C404=""),"",'MPTO_working_3-way'!E403)</f>
        <v>2.1148288540412445</v>
      </c>
      <c r="I404" s="45">
        <f>IF(OR($A404="",$B404="",$C404=""),"",'MPTO_working_3-way'!F403)</f>
        <v>3.7602248622198187</v>
      </c>
      <c r="J404" s="46">
        <f>IF(OR($A404="",$B404="",$C404=""),"",'MPTO_working_3-way'!G403)</f>
        <v>3.8283819735489577</v>
      </c>
      <c r="K404" s="44">
        <f>IF(OR($A404="",$B404="",$C404=""),"",'OddsRatio_working_3-way'!H403)</f>
        <v>2.1271856166780858</v>
      </c>
      <c r="L404" s="45">
        <f>IF(OR($A404="",$B404="",$C404=""),"",'OddsRatio_working_3-way'!I403)</f>
        <v>3.74209577903419</v>
      </c>
      <c r="M404" s="46">
        <f>IF(OR($A404="",$B404="",$C404=""),"",'OddsRatio_working_3-way'!J403)</f>
        <v>3.8071257184579248</v>
      </c>
      <c r="N404" s="47">
        <f t="shared" si="93"/>
        <v>46.595091460612196</v>
      </c>
      <c r="O404" s="48">
        <f t="shared" si="94"/>
        <v>26.927474951741893</v>
      </c>
      <c r="P404" s="48">
        <f t="shared" si="95"/>
        <v>26.477433587645926</v>
      </c>
      <c r="Q404" t="s">
        <v>313</v>
      </c>
      <c r="R404" t="s">
        <v>310</v>
      </c>
      <c r="S404" s="38">
        <v>44230</v>
      </c>
      <c r="T404" s="50">
        <v>100</v>
      </c>
      <c r="U404" s="50">
        <f t="shared" si="96"/>
        <v>50.980392156862742</v>
      </c>
      <c r="V404" s="50">
        <f t="shared" si="97"/>
        <v>71.671388101982998</v>
      </c>
      <c r="W404" s="50">
        <f t="shared" si="98"/>
        <v>72.14484679665739</v>
      </c>
      <c r="X404" s="50">
        <f t="shared" si="99"/>
        <v>56.183765101359619</v>
      </c>
      <c r="Y404" s="50">
        <f t="shared" si="100"/>
        <v>76.874761046479875</v>
      </c>
      <c r="Z404" s="50">
        <f t="shared" si="101"/>
        <v>77.348219741154239</v>
      </c>
      <c r="AA404" s="50">
        <f t="shared" si="102"/>
        <v>-5.203372944496877</v>
      </c>
      <c r="AB404" s="50">
        <f t="shared" si="103"/>
        <v>-5.203372944496877</v>
      </c>
      <c r="AC404" s="50">
        <f t="shared" si="104"/>
        <v>-5.2033729444968486</v>
      </c>
      <c r="AF404">
        <v>2.12</v>
      </c>
      <c r="AG404">
        <v>1.72</v>
      </c>
      <c r="AH404" s="75" t="s">
        <v>484</v>
      </c>
      <c r="AJ404" t="s">
        <v>445</v>
      </c>
    </row>
    <row r="405" spans="1:36" ht="15" x14ac:dyDescent="0.25">
      <c r="A405">
        <v>2.16</v>
      </c>
      <c r="B405">
        <v>3.18</v>
      </c>
      <c r="C405">
        <v>3.74</v>
      </c>
      <c r="D405" s="43">
        <f t="shared" si="105"/>
        <v>4.4808050912379382E-2</v>
      </c>
      <c r="E405" s="44">
        <f>IF(OR($A405="",$B405="",$C405=""),"",A405*'MPTO_working_3-way'!$I404)</f>
        <v>2.2567853899707395</v>
      </c>
      <c r="F405" s="45">
        <f>IF(OR($A405="",$B405="",$C405=""),"",B405*'MPTO_working_3-way'!$I404)</f>
        <v>3.3224896019013666</v>
      </c>
      <c r="G405" s="46">
        <f>IF(OR($A405="",$B405="",$C405=""),"",C405*'MPTO_working_3-way'!$I404)</f>
        <v>3.907582110412299</v>
      </c>
      <c r="H405" s="44">
        <f>IF(OR($A405="",$B405="",$C405=""),"",'MPTO_working_3-way'!E404)</f>
        <v>2.2320086078427011</v>
      </c>
      <c r="I405" s="45">
        <f>IF(OR($A405="",$B405="",$C405=""),"",'MPTO_working_3-way'!F404)</f>
        <v>3.3385705285089591</v>
      </c>
      <c r="J405" s="46">
        <f>IF(OR($A405="",$B405="",$C405=""),"",'MPTO_working_3-way'!G404)</f>
        <v>3.9612798807852578</v>
      </c>
      <c r="K405" s="44">
        <f>IF(OR($A405="",$B405="",$C405=""),"",'OddsRatio_working_3-way'!H404)</f>
        <v>2.2423367431743766</v>
      </c>
      <c r="L405" s="45">
        <f>IF(OR($A405="",$B405="",$C405=""),"",'OddsRatio_working_3-way'!I404)</f>
        <v>3.3347362932070186</v>
      </c>
      <c r="M405" s="46">
        <f>IF(OR($A405="",$B405="",$C405=""),"",'OddsRatio_working_3-way'!J404)</f>
        <v>3.9344850657739596</v>
      </c>
      <c r="N405" s="47">
        <f t="shared" si="93"/>
        <v>44.310815040014305</v>
      </c>
      <c r="O405" s="48">
        <f t="shared" si="94"/>
        <v>30.097912102651225</v>
      </c>
      <c r="P405" s="48">
        <f t="shared" si="95"/>
        <v>25.591272857334467</v>
      </c>
      <c r="Q405" t="s">
        <v>502</v>
      </c>
      <c r="R405" t="s">
        <v>318</v>
      </c>
      <c r="S405" s="38">
        <v>44230</v>
      </c>
      <c r="T405" s="50">
        <v>100</v>
      </c>
      <c r="U405" s="50">
        <f t="shared" si="96"/>
        <v>53.703703703703695</v>
      </c>
      <c r="V405" s="50">
        <f t="shared" si="97"/>
        <v>68.55345911949685</v>
      </c>
      <c r="W405" s="50">
        <f t="shared" si="98"/>
        <v>73.262032085561486</v>
      </c>
      <c r="X405" s="50">
        <f t="shared" si="99"/>
        <v>58.184508794941635</v>
      </c>
      <c r="Y405" s="50">
        <f t="shared" si="100"/>
        <v>73.03426421073479</v>
      </c>
      <c r="Z405" s="50">
        <f t="shared" si="101"/>
        <v>77.742837176799441</v>
      </c>
      <c r="AA405" s="50">
        <f t="shared" si="102"/>
        <v>-4.48080509123794</v>
      </c>
      <c r="AB405" s="50">
        <f t="shared" si="103"/>
        <v>-4.48080509123794</v>
      </c>
      <c r="AC405" s="50">
        <f t="shared" si="104"/>
        <v>-4.4808050912379542</v>
      </c>
      <c r="AF405">
        <v>2.08</v>
      </c>
      <c r="AG405">
        <v>1.76</v>
      </c>
      <c r="AH405" s="75" t="s">
        <v>489</v>
      </c>
      <c r="AJ405" t="s">
        <v>445</v>
      </c>
    </row>
    <row r="406" spans="1:36" ht="15" x14ac:dyDescent="0.25">
      <c r="A406">
        <v>5.12</v>
      </c>
      <c r="B406">
        <v>3.9</v>
      </c>
      <c r="C406">
        <v>1.66</v>
      </c>
      <c r="D406" s="43">
        <f t="shared" si="105"/>
        <v>5.4132394964473418E-2</v>
      </c>
      <c r="E406" s="44">
        <f>IF(OR($A406="",$B406="",$C406=""),"",A406*'MPTO_working_3-way'!$I405)</f>
        <v>5.397157862218104</v>
      </c>
      <c r="F406" s="45">
        <f>IF(OR($A406="",$B406="",$C406=""),"",B406*'MPTO_working_3-way'!$I405)</f>
        <v>4.1111163403614466</v>
      </c>
      <c r="G406" s="46">
        <f>IF(OR($A406="",$B406="",$C406=""),"",C406*'MPTO_working_3-way'!$I405)</f>
        <v>1.7498597756410257</v>
      </c>
      <c r="H406" s="44">
        <f>IF(OR($A406="",$B406="",$C406=""),"",'MPTO_working_3-way'!E405)</f>
        <v>5.64116435061222</v>
      </c>
      <c r="I406" s="45">
        <f>IF(OR($A406="",$B406="",$C406=""),"",'MPTO_working_3-way'!F405)</f>
        <v>4.1952269896824408</v>
      </c>
      <c r="J406" s="46">
        <f>IF(OR($A406="",$B406="",$C406=""),"",'MPTO_working_3-way'!G405)</f>
        <v>1.7112577456974465</v>
      </c>
      <c r="K406" s="44">
        <f>IF(OR($A406="",$B406="",$C406=""),"",'OddsRatio_working_3-way'!H405)</f>
        <v>5.5225627550095506</v>
      </c>
      <c r="L406" s="45">
        <f>IF(OR($A406="",$B406="",$C406=""),"",'OddsRatio_working_3-way'!I405)</f>
        <v>4.1833572790115765</v>
      </c>
      <c r="M406" s="46">
        <f>IF(OR($A406="",$B406="",$C406=""),"",'OddsRatio_working_3-way'!J405)</f>
        <v>1.7244882083267723</v>
      </c>
      <c r="N406" s="47">
        <f t="shared" si="93"/>
        <v>18.528270351333092</v>
      </c>
      <c r="O406" s="48">
        <f t="shared" si="94"/>
        <v>24.324293384314213</v>
      </c>
      <c r="P406" s="48">
        <f t="shared" si="95"/>
        <v>57.147436264352677</v>
      </c>
      <c r="Q406" t="s">
        <v>308</v>
      </c>
      <c r="R406" t="s">
        <v>317</v>
      </c>
      <c r="S406" s="38">
        <v>44230</v>
      </c>
      <c r="T406" s="50">
        <v>100</v>
      </c>
      <c r="U406" s="50">
        <f t="shared" si="96"/>
        <v>80.46875</v>
      </c>
      <c r="V406" s="50">
        <f t="shared" si="97"/>
        <v>74.358974358974365</v>
      </c>
      <c r="W406" s="50">
        <f t="shared" si="98"/>
        <v>39.759036144578317</v>
      </c>
      <c r="X406" s="50">
        <f t="shared" si="99"/>
        <v>85.881989496447346</v>
      </c>
      <c r="Y406" s="50">
        <f t="shared" si="100"/>
        <v>79.772213855421697</v>
      </c>
      <c r="Z406" s="50">
        <f t="shared" si="101"/>
        <v>45.172275641025642</v>
      </c>
      <c r="AA406" s="50">
        <f t="shared" si="102"/>
        <v>-5.4132394964473463</v>
      </c>
      <c r="AB406" s="50">
        <f t="shared" si="103"/>
        <v>-5.413239496447332</v>
      </c>
      <c r="AC406" s="50">
        <f t="shared" si="104"/>
        <v>-5.4132394964473249</v>
      </c>
      <c r="AF406">
        <v>1.78</v>
      </c>
      <c r="AG406">
        <v>2.04</v>
      </c>
      <c r="AH406" s="75" t="s">
        <v>496</v>
      </c>
      <c r="AJ406" t="s">
        <v>445</v>
      </c>
    </row>
    <row r="407" spans="1:36" s="50" customFormat="1" ht="15" x14ac:dyDescent="0.25">
      <c r="A407">
        <v>1.89</v>
      </c>
      <c r="B407">
        <v>3.49</v>
      </c>
      <c r="C407">
        <v>4.2300000000000004</v>
      </c>
      <c r="D407" s="43">
        <f t="shared" si="105"/>
        <v>5.2040099775270132E-2</v>
      </c>
      <c r="E407" s="44">
        <f>IF(OR($A407="",$B407="",$C407=""),"",A407*'MPTO_working_3-way'!$I406)</f>
        <v>1.9883557885752605</v>
      </c>
      <c r="F407" s="45">
        <f>IF(OR($A407="",$B407="",$C407=""),"",B407*'MPTO_working_3-way'!$I406)</f>
        <v>3.6716199482156928</v>
      </c>
      <c r="G407" s="46">
        <f>IF(OR($A407="",$B407="",$C407=""),"",C407*'MPTO_working_3-way'!$I406)</f>
        <v>4.4501296220493929</v>
      </c>
      <c r="H407" s="44">
        <f>IF(OR($A407="",$B407="",$C407=""),"",'MPTO_working_3-way'!E406)</f>
        <v>1.9540645188942605</v>
      </c>
      <c r="I407" s="45">
        <f>IF(OR($A407="",$B407="",$C407=""),"",'MPTO_working_3-way'!F406)</f>
        <v>3.7148999807075263</v>
      </c>
      <c r="J407" s="46">
        <f>IF(OR($A407="",$B407="",$C407=""),"",'MPTO_working_3-way'!G406)</f>
        <v>4.5649610502182476</v>
      </c>
      <c r="K407" s="44">
        <f>IF(OR($A407="",$B407="",$C407=""),"",'OddsRatio_working_3-way'!H406)</f>
        <v>1.9670302840445173</v>
      </c>
      <c r="L407" s="45">
        <f>IF(OR($A407="",$B407="",$C407=""),"",'OddsRatio_working_3-way'!I406)</f>
        <v>3.7055116935627517</v>
      </c>
      <c r="M407" s="46">
        <f>IF(OR($A407="",$B407="",$C407=""),"",'OddsRatio_working_3-way'!J406)</f>
        <v>4.5095593454649334</v>
      </c>
      <c r="N407" s="47">
        <f t="shared" si="93"/>
        <v>50.292810056722374</v>
      </c>
      <c r="O407" s="48">
        <f t="shared" si="94"/>
        <v>27.235934386018702</v>
      </c>
      <c r="P407" s="48">
        <f t="shared" si="95"/>
        <v>22.471255557258928</v>
      </c>
      <c r="Q407" t="s">
        <v>470</v>
      </c>
      <c r="R407" t="s">
        <v>503</v>
      </c>
      <c r="S407" s="38">
        <v>44230</v>
      </c>
      <c r="T407" s="50">
        <v>100</v>
      </c>
      <c r="U407" s="50">
        <f t="shared" si="96"/>
        <v>47.089947089947096</v>
      </c>
      <c r="V407" s="50">
        <f t="shared" si="97"/>
        <v>71.346704871060169</v>
      </c>
      <c r="W407" s="50">
        <f t="shared" si="98"/>
        <v>76.359338061465735</v>
      </c>
      <c r="X407" s="50">
        <f t="shared" si="99"/>
        <v>52.293957067474103</v>
      </c>
      <c r="Y407" s="50">
        <f t="shared" si="100"/>
        <v>76.550714848587205</v>
      </c>
      <c r="Z407" s="50">
        <f t="shared" si="101"/>
        <v>81.563348038992743</v>
      </c>
      <c r="AA407" s="50">
        <f t="shared" si="102"/>
        <v>-5.2040099775270079</v>
      </c>
      <c r="AB407" s="50">
        <f t="shared" si="103"/>
        <v>-5.2040099775270363</v>
      </c>
      <c r="AC407" s="50">
        <f t="shared" si="104"/>
        <v>-5.2040099775270079</v>
      </c>
      <c r="AD407" s="51"/>
      <c r="AE407" s="51"/>
      <c r="AF407">
        <v>1.76</v>
      </c>
      <c r="AG407">
        <v>2.0699999999999998</v>
      </c>
      <c r="AH407" s="75" t="s">
        <v>479</v>
      </c>
      <c r="AI407" s="51"/>
      <c r="AJ407" t="s">
        <v>445</v>
      </c>
    </row>
    <row r="408" spans="1:36" ht="15" x14ac:dyDescent="0.25">
      <c r="A408">
        <v>1.57</v>
      </c>
      <c r="B408">
        <v>3.89</v>
      </c>
      <c r="C408">
        <v>6.15</v>
      </c>
      <c r="D408" s="43">
        <f t="shared" si="105"/>
        <v>5.6613709915855681E-2</v>
      </c>
      <c r="E408" s="44">
        <f>IF(OR($A408="",$B408="",$C408=""),"",A408*'MPTO_working_3-way'!$I407)</f>
        <v>1.6588835245678935</v>
      </c>
      <c r="F408" s="45">
        <f>IF(OR($A408="",$B408="",$C408=""),"",B408*'MPTO_working_3-way'!$I407)</f>
        <v>4.1102273315726787</v>
      </c>
      <c r="G408" s="46">
        <f>IF(OR($A408="",$B408="",$C408=""),"",C408*'MPTO_working_3-way'!$I407)</f>
        <v>6.4981743159825127</v>
      </c>
      <c r="H408" s="44">
        <f>IF(OR($A408="",$B408="",$C408=""),"",'MPTO_working_3-way'!E407)</f>
        <v>1.6179359499179364</v>
      </c>
      <c r="I408" s="45">
        <f>IF(OR($A408="",$B408="",$C408=""),"",'MPTO_working_3-way'!F407)</f>
        <v>4.1981850287787728</v>
      </c>
      <c r="J408" s="46">
        <f>IF(OR($A408="",$B408="",$C408=""),"",'MPTO_working_3-way'!G407)</f>
        <v>6.9574708892812476</v>
      </c>
      <c r="K408" s="44">
        <f>IF(OR($A408="",$B408="",$C408=""),"",'OddsRatio_working_3-way'!H407)</f>
        <v>1.6315613945203216</v>
      </c>
      <c r="L408" s="45">
        <f>IF(OR($A408="",$B408="",$C408=""),"",'OddsRatio_working_3-way'!I407)</f>
        <v>4.2021270704626845</v>
      </c>
      <c r="M408" s="46">
        <f>IF(OR($A408="",$B408="",$C408=""),"",'OddsRatio_working_3-way'!J407)</f>
        <v>6.7062125996134361</v>
      </c>
      <c r="N408" s="47">
        <f t="shared" si="93"/>
        <v>60.281507724328044</v>
      </c>
      <c r="O408" s="48">
        <f t="shared" si="94"/>
        <v>24.329554531412604</v>
      </c>
      <c r="P408" s="48">
        <f t="shared" si="95"/>
        <v>15.388937744259353</v>
      </c>
      <c r="Q408" t="s">
        <v>504</v>
      </c>
      <c r="R408" t="s">
        <v>465</v>
      </c>
      <c r="S408" s="38">
        <v>44230</v>
      </c>
      <c r="T408" s="50">
        <v>100</v>
      </c>
      <c r="U408" s="50">
        <f t="shared" si="96"/>
        <v>36.30573248407643</v>
      </c>
      <c r="V408" s="50">
        <f t="shared" si="97"/>
        <v>74.293059125964007</v>
      </c>
      <c r="W408" s="50">
        <f t="shared" si="98"/>
        <v>83.739837398373979</v>
      </c>
      <c r="X408" s="50">
        <f t="shared" si="99"/>
        <v>41.967103475662007</v>
      </c>
      <c r="Y408" s="50">
        <f t="shared" si="100"/>
        <v>79.954430117549578</v>
      </c>
      <c r="Z408" s="50">
        <f t="shared" si="101"/>
        <v>89.40120838995955</v>
      </c>
      <c r="AA408" s="50">
        <f t="shared" si="102"/>
        <v>-5.6613709915855779</v>
      </c>
      <c r="AB408" s="50">
        <f t="shared" si="103"/>
        <v>-5.6613709915855708</v>
      </c>
      <c r="AC408" s="50">
        <f t="shared" si="104"/>
        <v>-5.6613709915855708</v>
      </c>
      <c r="AF408">
        <v>1.66</v>
      </c>
      <c r="AG408">
        <v>2.2200000000000002</v>
      </c>
      <c r="AH408" s="75" t="s">
        <v>481</v>
      </c>
      <c r="AJ408" t="s">
        <v>445</v>
      </c>
    </row>
    <row r="409" spans="1:36" ht="15" x14ac:dyDescent="0.25">
      <c r="A409">
        <v>4.8</v>
      </c>
      <c r="B409">
        <v>3.82</v>
      </c>
      <c r="C409">
        <v>1.71</v>
      </c>
      <c r="D409" s="43">
        <f t="shared" si="105"/>
        <v>5.4908759682802177E-2</v>
      </c>
      <c r="E409" s="44">
        <f>IF(OR($A409="",$B409="",$C409=""),"",A409*'MPTO_working_3-way'!$I408)</f>
        <v>5.0635620464774505</v>
      </c>
      <c r="F409" s="45">
        <f>IF(OR($A409="",$B409="",$C409=""),"",B409*'MPTO_working_3-way'!$I408)</f>
        <v>4.0297514619883046</v>
      </c>
      <c r="G409" s="46">
        <f>IF(OR($A409="",$B409="",$C409=""),"",C409*'MPTO_working_3-way'!$I408)</f>
        <v>1.8038939790575916</v>
      </c>
      <c r="H409" s="44">
        <f>IF(OR($A409="",$B409="",$C409=""),"",'MPTO_working_3-way'!E408)</f>
        <v>5.2623155520348019</v>
      </c>
      <c r="I409" s="45">
        <f>IF(OR($A409="",$B409="",$C409=""),"",'MPTO_working_3-way'!F408)</f>
        <v>4.1071610087344714</v>
      </c>
      <c r="J409" s="46">
        <f>IF(OR($A409="",$B409="",$C409=""),"",'MPTO_working_3-way'!G408)</f>
        <v>1.7652487428302479</v>
      </c>
      <c r="K409" s="44">
        <f>IF(OR($A409="",$B409="",$C409=""),"",'OddsRatio_working_3-way'!H408)</f>
        <v>5.1680172089756535</v>
      </c>
      <c r="L409" s="45">
        <f>IF(OR($A409="",$B409="",$C409=""),"",'OddsRatio_working_3-way'!I408)</f>
        <v>4.0931075077135111</v>
      </c>
      <c r="M409" s="46">
        <f>IF(OR($A409="",$B409="",$C409=""),"",'OddsRatio_working_3-way'!J408)</f>
        <v>1.7787611100980829</v>
      </c>
      <c r="N409" s="47">
        <f t="shared" si="93"/>
        <v>19.748943348994139</v>
      </c>
      <c r="O409" s="48">
        <f t="shared" si="94"/>
        <v>24.815426197688968</v>
      </c>
      <c r="P409" s="48">
        <f t="shared" si="95"/>
        <v>55.43563045331689</v>
      </c>
      <c r="Q409" t="s">
        <v>314</v>
      </c>
      <c r="R409" t="s">
        <v>309</v>
      </c>
      <c r="S409" s="38">
        <v>44230</v>
      </c>
      <c r="T409" s="50">
        <v>100</v>
      </c>
      <c r="U409" s="50">
        <f t="shared" si="96"/>
        <v>79.166666666666671</v>
      </c>
      <c r="V409" s="50">
        <f t="shared" si="97"/>
        <v>73.821989528795811</v>
      </c>
      <c r="W409" s="50">
        <f t="shared" si="98"/>
        <v>41.520467836257311</v>
      </c>
      <c r="X409" s="50">
        <f t="shared" si="99"/>
        <v>84.657542634946864</v>
      </c>
      <c r="Y409" s="50">
        <f t="shared" si="100"/>
        <v>79.312865497076018</v>
      </c>
      <c r="Z409" s="50">
        <f t="shared" si="101"/>
        <v>47.011343804537518</v>
      </c>
      <c r="AA409" s="50">
        <f t="shared" si="102"/>
        <v>-5.4908759682801929</v>
      </c>
      <c r="AB409" s="50">
        <f t="shared" si="103"/>
        <v>-5.4908759682802071</v>
      </c>
      <c r="AC409" s="50">
        <f t="shared" si="104"/>
        <v>-5.4908759682802071</v>
      </c>
      <c r="AF409">
        <v>1.81</v>
      </c>
      <c r="AG409">
        <v>2.02</v>
      </c>
      <c r="AH409" s="75" t="s">
        <v>479</v>
      </c>
      <c r="AJ409" t="s">
        <v>445</v>
      </c>
    </row>
    <row r="410" spans="1:36" ht="15" x14ac:dyDescent="0.25">
      <c r="A410">
        <v>2.4</v>
      </c>
      <c r="B410">
        <v>2.88</v>
      </c>
      <c r="C410">
        <v>3.7</v>
      </c>
      <c r="D410" s="43">
        <f t="shared" si="105"/>
        <v>3.4159159159159014E-2</v>
      </c>
      <c r="E410" s="44">
        <f>IF(OR($A410="",$B410="",$C410=""),"",A410*'MPTO_working_3-way'!$I409)</f>
        <v>2.4819819819819817</v>
      </c>
      <c r="F410" s="45">
        <f>IF(OR($A410="",$B410="",$C410=""),"",B410*'MPTO_working_3-way'!$I409)</f>
        <v>2.9783783783783777</v>
      </c>
      <c r="G410" s="46">
        <f>IF(OR($A410="",$B410="",$C410=""),"",C410*'MPTO_working_3-way'!$I409)</f>
        <v>3.8263888888888884</v>
      </c>
      <c r="H410" s="44">
        <f>IF(OR($A410="",$B410="",$C410=""),"",'MPTO_working_3-way'!E409)</f>
        <v>2.467428218585983</v>
      </c>
      <c r="I410" s="45">
        <f>IF(OR($A410="",$B410="",$C410=""),"",'MPTO_working_3-way'!F409)</f>
        <v>2.9776453055141574</v>
      </c>
      <c r="J410" s="46">
        <f>IF(OR($A410="",$B410="",$C410=""),"",'MPTO_working_3-way'!G409)</f>
        <v>3.8627356210729817</v>
      </c>
      <c r="K410" s="44">
        <f>IF(OR($A410="",$B410="",$C410=""),"",'OddsRatio_working_3-way'!H409)</f>
        <v>2.474174533685189</v>
      </c>
      <c r="L410" s="45">
        <f>IF(OR($A410="",$B410="",$C410=""),"",'OddsRatio_working_3-way'!I409)</f>
        <v>2.9796058023772543</v>
      </c>
      <c r="M410" s="46">
        <f>IF(OR($A410="",$B410="",$C410=""),"",'OddsRatio_working_3-way'!J409)</f>
        <v>3.8430508863928652</v>
      </c>
      <c r="N410" s="47">
        <f t="shared" si="93"/>
        <v>40.290381125226865</v>
      </c>
      <c r="O410" s="48">
        <f t="shared" si="94"/>
        <v>33.575317604355725</v>
      </c>
      <c r="P410" s="48">
        <f t="shared" si="95"/>
        <v>26.134301270417424</v>
      </c>
      <c r="Q410" t="s">
        <v>327</v>
      </c>
      <c r="R410" t="s">
        <v>339</v>
      </c>
      <c r="S410" s="38">
        <v>44230</v>
      </c>
      <c r="T410" s="50">
        <v>100</v>
      </c>
      <c r="U410" s="50">
        <f t="shared" si="96"/>
        <v>58.333333333333336</v>
      </c>
      <c r="V410" s="50">
        <f t="shared" si="97"/>
        <v>65.277777777777771</v>
      </c>
      <c r="W410" s="50">
        <f t="shared" si="98"/>
        <v>72.972972972972968</v>
      </c>
      <c r="X410" s="50">
        <f t="shared" si="99"/>
        <v>61.749249249249246</v>
      </c>
      <c r="Y410" s="50">
        <f t="shared" si="100"/>
        <v>68.693693693693689</v>
      </c>
      <c r="Z410" s="50">
        <f t="shared" si="101"/>
        <v>76.388888888888886</v>
      </c>
      <c r="AA410" s="50">
        <f t="shared" si="102"/>
        <v>-3.4159159159159103</v>
      </c>
      <c r="AB410" s="50">
        <f t="shared" si="103"/>
        <v>-3.4159159159159174</v>
      </c>
      <c r="AC410" s="50">
        <f t="shared" si="104"/>
        <v>-3.4159159159159174</v>
      </c>
      <c r="AF410">
        <v>2.75</v>
      </c>
      <c r="AG410">
        <v>1.48</v>
      </c>
      <c r="AH410" s="75" t="s">
        <v>479</v>
      </c>
      <c r="AJ410" t="s">
        <v>446</v>
      </c>
    </row>
    <row r="411" spans="1:36" ht="15" x14ac:dyDescent="0.25">
      <c r="A411">
        <v>3.2</v>
      </c>
      <c r="B411">
        <v>3.09</v>
      </c>
      <c r="C411">
        <v>2.52</v>
      </c>
      <c r="D411" s="43">
        <f t="shared" si="105"/>
        <v>3.2949992294652564E-2</v>
      </c>
      <c r="E411" s="44">
        <f>IF(OR($A411="",$B411="",$C411=""),"",A411*'MPTO_working_3-way'!$I410)</f>
        <v>3.3054399753428885</v>
      </c>
      <c r="F411" s="45">
        <f>IF(OR($A411="",$B411="",$C411=""),"",B411*'MPTO_working_3-way'!$I410)</f>
        <v>3.1918154761904765</v>
      </c>
      <c r="G411" s="46">
        <f>IF(OR($A411="",$B411="",$C411=""),"",C411*'MPTO_working_3-way'!$I410)</f>
        <v>2.6030339805825244</v>
      </c>
      <c r="H411" s="44">
        <f>IF(OR($A411="",$B411="",$C411=""),"",'MPTO_working_3-way'!E410)</f>
        <v>3.3165662201588697</v>
      </c>
      <c r="I411" s="45">
        <f>IF(OR($A411="",$B411="",$C411=""),"",'MPTO_working_3-way'!F410)</f>
        <v>3.198554103040697</v>
      </c>
      <c r="J411" s="46">
        <f>IF(OR($A411="",$B411="",$C411=""),"",'MPTO_working_3-way'!G410)</f>
        <v>2.5917339967881245</v>
      </c>
      <c r="K411" s="44">
        <f>IF(OR($A411="",$B411="",$C411=""),"",'OddsRatio_working_3-way'!H410)</f>
        <v>3.31125826698438</v>
      </c>
      <c r="L411" s="45">
        <f>IF(OR($A411="",$B411="",$C411=""),"",'OddsRatio_working_3-way'!I410)</f>
        <v>3.1956953536351604</v>
      </c>
      <c r="M411" s="46">
        <f>IF(OR($A411="",$B411="",$C411=""),"",'OddsRatio_working_3-way'!J410)</f>
        <v>2.5968693480982989</v>
      </c>
      <c r="N411" s="47">
        <f t="shared" si="93"/>
        <v>30.25315865541517</v>
      </c>
      <c r="O411" s="48">
        <f t="shared" si="94"/>
        <v>31.330131940883021</v>
      </c>
      <c r="P411" s="48">
        <f t="shared" si="95"/>
        <v>38.416709403701802</v>
      </c>
      <c r="Q411" t="s">
        <v>329</v>
      </c>
      <c r="R411" t="s">
        <v>326</v>
      </c>
      <c r="S411" s="38">
        <v>44230</v>
      </c>
      <c r="T411" s="50">
        <v>100</v>
      </c>
      <c r="U411" s="50">
        <f t="shared" si="96"/>
        <v>68.75</v>
      </c>
      <c r="V411" s="50">
        <f t="shared" si="97"/>
        <v>67.637540453074436</v>
      </c>
      <c r="W411" s="50">
        <f t="shared" si="98"/>
        <v>60.317460317460316</v>
      </c>
      <c r="X411" s="50">
        <f t="shared" si="99"/>
        <v>72.044999229465262</v>
      </c>
      <c r="Y411" s="50">
        <f t="shared" si="100"/>
        <v>70.932539682539669</v>
      </c>
      <c r="Z411" s="50">
        <f t="shared" si="101"/>
        <v>63.612459546925571</v>
      </c>
      <c r="AA411" s="50">
        <f t="shared" si="102"/>
        <v>-3.2949992294652617</v>
      </c>
      <c r="AB411" s="50">
        <f t="shared" si="103"/>
        <v>-3.2949992294652333</v>
      </c>
      <c r="AC411" s="50">
        <f t="shared" si="104"/>
        <v>-3.2949992294652546</v>
      </c>
      <c r="AF411">
        <v>2.4300000000000002</v>
      </c>
      <c r="AG411">
        <v>1.6</v>
      </c>
      <c r="AH411" s="75" t="s">
        <v>482</v>
      </c>
      <c r="AJ411" t="s">
        <v>446</v>
      </c>
    </row>
    <row r="412" spans="1:36" s="50" customFormat="1" ht="15" x14ac:dyDescent="0.25">
      <c r="A412">
        <v>6.67</v>
      </c>
      <c r="B412">
        <v>4.24</v>
      </c>
      <c r="C412">
        <v>1.53</v>
      </c>
      <c r="D412" s="43">
        <f t="shared" si="105"/>
        <v>3.9368865326863123E-2</v>
      </c>
      <c r="E412" s="44">
        <f>IF(OR($A412="",$B412="",$C412=""),"",A412*'MPTO_working_3-way'!$I411)</f>
        <v>6.9325903317301769</v>
      </c>
      <c r="F412" s="45">
        <f>IF(OR($A412="",$B412="",$C412=""),"",B412*'MPTO_working_3-way'!$I411)</f>
        <v>4.4069239889859002</v>
      </c>
      <c r="G412" s="46">
        <f>IF(OR($A412="",$B412="",$C412=""),"",C412*'MPTO_working_3-way'!$I411)</f>
        <v>1.5902343639501006</v>
      </c>
      <c r="H412" s="44">
        <f>IF(OR($A412="",$B412="",$C412=""),"",'MPTO_working_3-way'!E411)</f>
        <v>7.309830250087229</v>
      </c>
      <c r="I412" s="45">
        <f>IF(OR($A412="",$B412="",$C412=""),"",'MPTO_working_3-way'!F411)</f>
        <v>4.489819528508475</v>
      </c>
      <c r="J412" s="46">
        <f>IF(OR($A412="",$B412="",$C412=""),"",'MPTO_working_3-way'!G411)</f>
        <v>1.5613489537102982</v>
      </c>
      <c r="K412" s="44">
        <f>IF(OR($A412="",$B412="",$C412=""),"",'OddsRatio_working_3-way'!H411)</f>
        <v>7.1074227590353942</v>
      </c>
      <c r="L412" s="45">
        <f>IF(OR($A412="",$B412="",$C412=""),"",'OddsRatio_working_3-way'!I411)</f>
        <v>4.4899558623059406</v>
      </c>
      <c r="M412" s="46">
        <f>IF(OR($A412="",$B412="",$C412=""),"",'OddsRatio_working_3-way'!J411)</f>
        <v>1.5708878416735024</v>
      </c>
      <c r="N412" s="47">
        <f t="shared" si="93"/>
        <v>14.424622718914193</v>
      </c>
      <c r="O412" s="48">
        <f t="shared" si="94"/>
        <v>22.691564513008881</v>
      </c>
      <c r="P412" s="48">
        <f t="shared" si="95"/>
        <v>62.883812768076908</v>
      </c>
      <c r="Q412" t="s">
        <v>331</v>
      </c>
      <c r="R412" t="s">
        <v>325</v>
      </c>
      <c r="S412" s="38">
        <v>44230</v>
      </c>
      <c r="T412" s="50">
        <v>100</v>
      </c>
      <c r="U412" s="50">
        <f t="shared" si="96"/>
        <v>85.007496251874073</v>
      </c>
      <c r="V412" s="50">
        <f t="shared" si="97"/>
        <v>76.415094339622627</v>
      </c>
      <c r="W412" s="50">
        <f t="shared" si="98"/>
        <v>34.640522875816991</v>
      </c>
      <c r="X412" s="50">
        <f t="shared" si="99"/>
        <v>88.944382784560361</v>
      </c>
      <c r="Y412" s="50">
        <f t="shared" si="100"/>
        <v>80.351980872308943</v>
      </c>
      <c r="Z412" s="50">
        <f t="shared" si="101"/>
        <v>38.577409408503293</v>
      </c>
      <c r="AA412" s="50">
        <f t="shared" si="102"/>
        <v>-3.9368865326862874</v>
      </c>
      <c r="AB412" s="50">
        <f t="shared" si="103"/>
        <v>-3.9368865326863158</v>
      </c>
      <c r="AC412" s="50">
        <f t="shared" si="104"/>
        <v>-3.9368865326863016</v>
      </c>
      <c r="AD412" s="51"/>
      <c r="AE412" s="51"/>
      <c r="AF412">
        <v>1.91</v>
      </c>
      <c r="AG412">
        <v>1.96</v>
      </c>
      <c r="AH412" s="75" t="s">
        <v>491</v>
      </c>
      <c r="AI412" s="51"/>
      <c r="AJ412" t="s">
        <v>446</v>
      </c>
    </row>
    <row r="413" spans="1:36" ht="15" x14ac:dyDescent="0.25">
      <c r="A413">
        <v>4.13</v>
      </c>
      <c r="B413">
        <v>3.57</v>
      </c>
      <c r="C413">
        <v>1.95</v>
      </c>
      <c r="D413" s="43">
        <f t="shared" si="105"/>
        <v>3.5063308243767022E-2</v>
      </c>
      <c r="E413" s="44">
        <f>IF(OR($A413="",$B413="",$C413=""),"",A413*'MPTO_working_3-way'!$I412)</f>
        <v>4.274811463046758</v>
      </c>
      <c r="F413" s="45">
        <f>IF(OR($A413="",$B413="",$C413=""),"",B413*'MPTO_working_3-way'!$I412)</f>
        <v>3.6951760104302482</v>
      </c>
      <c r="G413" s="46">
        <f>IF(OR($A413="",$B413="",$C413=""),"",C413*'MPTO_working_3-way'!$I412)</f>
        <v>2.0183734510753455</v>
      </c>
      <c r="H413" s="44">
        <f>IF(OR($A413="",$B413="",$C413=""),"",'MPTO_working_3-way'!E412)</f>
        <v>4.3394682486436809</v>
      </c>
      <c r="I413" s="45">
        <f>IF(OR($A413="",$B413="",$C413=""),"",'MPTO_working_3-way'!F412)</f>
        <v>3.7254454668728663</v>
      </c>
      <c r="J413" s="46">
        <f>IF(OR($A413="",$B413="",$C413=""),"",'MPTO_working_3-way'!G412)</f>
        <v>1.9954792680349513</v>
      </c>
      <c r="K413" s="44">
        <f>IF(OR($A413="",$B413="",$C413=""),"",'OddsRatio_working_3-way'!H412)</f>
        <v>4.3091508897610158</v>
      </c>
      <c r="L413" s="45">
        <f>IF(OR($A413="",$B413="",$C413=""),"",'OddsRatio_working_3-way'!I412)</f>
        <v>3.7170983344044126</v>
      </c>
      <c r="M413" s="46">
        <f>IF(OR($A413="",$B413="",$C413=""),"",'OddsRatio_working_3-way'!J412)</f>
        <v>2.0043748706942379</v>
      </c>
      <c r="N413" s="47">
        <f t="shared" si="93"/>
        <v>23.392844541669604</v>
      </c>
      <c r="O413" s="48">
        <f t="shared" si="94"/>
        <v>27.062310352127582</v>
      </c>
      <c r="P413" s="48">
        <f t="shared" si="95"/>
        <v>49.544845106202807</v>
      </c>
      <c r="Q413" t="s">
        <v>333</v>
      </c>
      <c r="R413" t="s">
        <v>324</v>
      </c>
      <c r="S413" s="38">
        <v>44230</v>
      </c>
      <c r="T413" s="50">
        <v>100</v>
      </c>
      <c r="U413" s="50">
        <f t="shared" si="96"/>
        <v>75.786924939467312</v>
      </c>
      <c r="V413" s="50">
        <f t="shared" si="97"/>
        <v>71.988795518207283</v>
      </c>
      <c r="W413" s="50">
        <f t="shared" si="98"/>
        <v>48.717948717948723</v>
      </c>
      <c r="X413" s="50">
        <f t="shared" si="99"/>
        <v>79.293255763844002</v>
      </c>
      <c r="Y413" s="50">
        <f t="shared" si="100"/>
        <v>75.495126342583973</v>
      </c>
      <c r="Z413" s="50">
        <f t="shared" si="101"/>
        <v>52.224279542325405</v>
      </c>
      <c r="AA413" s="50">
        <f t="shared" si="102"/>
        <v>-3.5063308243766897</v>
      </c>
      <c r="AB413" s="50">
        <f t="shared" si="103"/>
        <v>-3.5063308243766897</v>
      </c>
      <c r="AC413" s="50">
        <f t="shared" si="104"/>
        <v>-3.5063308243766826</v>
      </c>
      <c r="AF413">
        <v>1.96</v>
      </c>
      <c r="AG413">
        <v>1.91</v>
      </c>
      <c r="AH413" s="75" t="s">
        <v>509</v>
      </c>
      <c r="AJ413" t="s">
        <v>446</v>
      </c>
    </row>
    <row r="414" spans="1:36" s="50" customFormat="1" ht="15" x14ac:dyDescent="0.25">
      <c r="A414">
        <v>2.5499999999999998</v>
      </c>
      <c r="B414">
        <v>3.01</v>
      </c>
      <c r="C414">
        <v>3.23</v>
      </c>
      <c r="D414" s="43">
        <f t="shared" si="105"/>
        <v>3.3980299586174878E-2</v>
      </c>
      <c r="E414" s="44">
        <f>IF(OR($A414="",$B414="",$C414=""),"",A414*'MPTO_working_3-way'!$I413)</f>
        <v>2.6366497639447459</v>
      </c>
      <c r="F414" s="45">
        <f>IF(OR($A414="",$B414="",$C414=""),"",B414*'MPTO_working_3-way'!$I413)</f>
        <v>3.1122807017543863</v>
      </c>
      <c r="G414" s="46">
        <f>IF(OR($A414="",$B414="",$C414=""),"",C414*'MPTO_working_3-way'!$I413)</f>
        <v>3.339756367663345</v>
      </c>
      <c r="H414" s="44">
        <f>IF(OR($A414="",$B414="",$C414=""),"",'MPTO_working_3-way'!E413)</f>
        <v>2.6258428888242022</v>
      </c>
      <c r="I414" s="45">
        <f>IF(OR($A414="",$B414="",$C414=""),"",'MPTO_working_3-way'!F413)</f>
        <v>3.1162438699521711</v>
      </c>
      <c r="J414" s="46">
        <f>IF(OR($A414="",$B414="",$C414=""),"",'MPTO_working_3-way'!G413)</f>
        <v>3.3526585411645708</v>
      </c>
      <c r="K414" s="44">
        <f>IF(OR($A414="",$B414="",$C414=""),"",'OddsRatio_working_3-way'!H413)</f>
        <v>2.6308116334945821</v>
      </c>
      <c r="L414" s="45">
        <f>IF(OR($A414="",$B414="",$C414=""),"",'OddsRatio_working_3-way'!I413)</f>
        <v>3.1147944408542654</v>
      </c>
      <c r="M414" s="46">
        <f>IF(OR($A414="",$B414="",$C414=""),"",'OddsRatio_working_3-way'!J413)</f>
        <v>3.346264479156722</v>
      </c>
      <c r="N414" s="47">
        <f t="shared" si="93"/>
        <v>37.926918230651893</v>
      </c>
      <c r="O414" s="48">
        <f t="shared" si="94"/>
        <v>32.130777903043963</v>
      </c>
      <c r="P414" s="48">
        <f t="shared" si="95"/>
        <v>29.942303866304126</v>
      </c>
      <c r="Q414" t="s">
        <v>338</v>
      </c>
      <c r="R414" t="s">
        <v>328</v>
      </c>
      <c r="S414" s="38">
        <v>44230</v>
      </c>
      <c r="T414" s="50">
        <v>100</v>
      </c>
      <c r="U414" s="50">
        <f t="shared" si="96"/>
        <v>60.784313725490193</v>
      </c>
      <c r="V414" s="50">
        <f t="shared" si="97"/>
        <v>66.777408637873762</v>
      </c>
      <c r="W414" s="50">
        <f t="shared" si="98"/>
        <v>69.040247678018574</v>
      </c>
      <c r="X414" s="50">
        <f t="shared" si="99"/>
        <v>64.182343684107664</v>
      </c>
      <c r="Y414" s="50">
        <f t="shared" si="100"/>
        <v>70.175438596491233</v>
      </c>
      <c r="Z414" s="50">
        <f t="shared" si="101"/>
        <v>72.438277636636059</v>
      </c>
      <c r="AA414" s="50">
        <f t="shared" si="102"/>
        <v>-3.3980299586174709</v>
      </c>
      <c r="AB414" s="50">
        <f t="shared" si="103"/>
        <v>-3.3980299586174709</v>
      </c>
      <c r="AC414" s="50">
        <f t="shared" si="104"/>
        <v>-3.3980299586174851</v>
      </c>
      <c r="AD414" s="51"/>
      <c r="AE414" s="51"/>
      <c r="AF414">
        <v>2.61</v>
      </c>
      <c r="AG414">
        <v>1.53</v>
      </c>
      <c r="AH414" s="75" t="s">
        <v>493</v>
      </c>
      <c r="AI414" s="51"/>
      <c r="AJ414" t="s">
        <v>446</v>
      </c>
    </row>
    <row r="415" spans="1:36" ht="15" x14ac:dyDescent="0.25">
      <c r="A415">
        <v>2.35</v>
      </c>
      <c r="B415">
        <v>2.95</v>
      </c>
      <c r="C415">
        <v>3.72</v>
      </c>
      <c r="D415" s="43">
        <f t="shared" si="105"/>
        <v>3.3332170042149833E-2</v>
      </c>
      <c r="E415" s="44">
        <f>IF(OR($A415="",$B415="",$C415=""),"",A415*'MPTO_working_3-way'!$I414)</f>
        <v>2.4283305995990521</v>
      </c>
      <c r="F415" s="45">
        <f>IF(OR($A415="",$B415="",$C415=""),"",B415*'MPTO_working_3-way'!$I414)</f>
        <v>3.0483299016243421</v>
      </c>
      <c r="G415" s="46">
        <f>IF(OR($A415="",$B415="",$C415=""),"",C415*'MPTO_working_3-way'!$I414)</f>
        <v>3.8439956725567974</v>
      </c>
      <c r="H415" s="44">
        <f>IF(OR($A415="",$B415="",$C415=""),"",'MPTO_working_3-way'!E414)</f>
        <v>2.4130040171665255</v>
      </c>
      <c r="I415" s="45">
        <f>IF(OR($A415="",$B415="",$C415=""),"",'MPTO_working_3-way'!F414)</f>
        <v>3.0499676737731805</v>
      </c>
      <c r="J415" s="46">
        <f>IF(OR($A415="",$B415="",$C415=""),"",'MPTO_working_3-way'!G414)</f>
        <v>3.8803835910502102</v>
      </c>
      <c r="K415" s="44">
        <f>IF(OR($A415="",$B415="",$C415=""),"",'OddsRatio_working_3-way'!H414)</f>
        <v>2.4199357355334099</v>
      </c>
      <c r="L415" s="45">
        <f>IF(OR($A415="",$B415="",$C415=""),"",'OddsRatio_working_3-way'!I414)</f>
        <v>3.0510182846593699</v>
      </c>
      <c r="M415" s="46">
        <f>IF(OR($A415="",$B415="",$C415=""),"",'OddsRatio_working_3-way'!J414)</f>
        <v>3.8609075560376849</v>
      </c>
      <c r="N415" s="47">
        <f t="shared" si="93"/>
        <v>41.180554252584578</v>
      </c>
      <c r="O415" s="48">
        <f t="shared" si="94"/>
        <v>32.804848302906358</v>
      </c>
      <c r="P415" s="48">
        <f t="shared" si="95"/>
        <v>26.014597444509075</v>
      </c>
      <c r="Q415" t="s">
        <v>335</v>
      </c>
      <c r="R415" t="s">
        <v>332</v>
      </c>
      <c r="S415" s="38">
        <v>44230</v>
      </c>
      <c r="T415" s="50">
        <v>100</v>
      </c>
      <c r="U415" s="50">
        <f t="shared" si="96"/>
        <v>57.446808510638299</v>
      </c>
      <c r="V415" s="50">
        <f t="shared" si="97"/>
        <v>66.101694915254228</v>
      </c>
      <c r="W415" s="50">
        <f t="shared" si="98"/>
        <v>73.118279569892465</v>
      </c>
      <c r="X415" s="50">
        <f t="shared" si="99"/>
        <v>60.780025514853286</v>
      </c>
      <c r="Y415" s="50">
        <f t="shared" si="100"/>
        <v>69.434911919469215</v>
      </c>
      <c r="Z415" s="50">
        <f t="shared" si="101"/>
        <v>76.451496574107452</v>
      </c>
      <c r="AA415" s="50">
        <f t="shared" si="102"/>
        <v>-3.3332170042149869</v>
      </c>
      <c r="AB415" s="50">
        <f t="shared" si="103"/>
        <v>-3.3332170042149869</v>
      </c>
      <c r="AC415" s="50">
        <f t="shared" si="104"/>
        <v>-3.3332170042149869</v>
      </c>
      <c r="AF415">
        <v>2.4900000000000002</v>
      </c>
      <c r="AG415">
        <v>1.57</v>
      </c>
      <c r="AH415" s="75" t="s">
        <v>479</v>
      </c>
      <c r="AJ415" t="s">
        <v>446</v>
      </c>
    </row>
    <row r="416" spans="1:36" ht="15" x14ac:dyDescent="0.25">
      <c r="A416">
        <v>3.16</v>
      </c>
      <c r="B416">
        <v>3.04</v>
      </c>
      <c r="C416">
        <v>2.58</v>
      </c>
      <c r="D416" s="43">
        <f t="shared" si="105"/>
        <v>3.2999963848390435E-2</v>
      </c>
      <c r="E416" s="44">
        <f>IF(OR($A416="",$B416="",$C416=""),"",A416*'MPTO_working_3-way'!$I415)</f>
        <v>3.2642798857609141</v>
      </c>
      <c r="F416" s="45">
        <f>IF(OR($A416="",$B416="",$C416=""),"",B416*'MPTO_working_3-way'!$I415)</f>
        <v>3.1403198900991072</v>
      </c>
      <c r="G416" s="46">
        <f>IF(OR($A416="",$B416="",$C416=""),"",C416*'MPTO_working_3-way'!$I415)</f>
        <v>2.6651399067288475</v>
      </c>
      <c r="H416" s="44">
        <f>IF(OR($A416="",$B416="",$C416=""),"",'MPTO_working_3-way'!E415)</f>
        <v>3.2737970611814733</v>
      </c>
      <c r="I416" s="45">
        <f>IF(OR($A416="",$B416="",$C416=""),"",'MPTO_working_3-way'!F415)</f>
        <v>3.1451745207548809</v>
      </c>
      <c r="J416" s="46">
        <f>IF(OR($A416="",$B416="",$C416=""),"",'MPTO_working_3-way'!G415)</f>
        <v>2.655359006035146</v>
      </c>
      <c r="K416" s="44">
        <f>IF(OR($A416="",$B416="",$C416=""),"",'OddsRatio_working_3-way'!H415)</f>
        <v>3.2691870631320379</v>
      </c>
      <c r="L416" s="45">
        <f>IF(OR($A416="",$B416="",$C416=""),"",'OddsRatio_working_3-way'!I415)</f>
        <v>3.1431211151802576</v>
      </c>
      <c r="M416" s="46">
        <f>IF(OR($A416="",$B416="",$C416=""),"",'OddsRatio_working_3-way'!J415)</f>
        <v>2.6598683146984352</v>
      </c>
      <c r="N416" s="47">
        <f t="shared" si="93"/>
        <v>30.634628003624659</v>
      </c>
      <c r="O416" s="48">
        <f t="shared" si="94"/>
        <v>31.843889635346684</v>
      </c>
      <c r="P416" s="48">
        <f t="shared" si="95"/>
        <v>37.521482361028653</v>
      </c>
      <c r="Q416" t="s">
        <v>337</v>
      </c>
      <c r="R416" t="s">
        <v>340</v>
      </c>
      <c r="S416" s="38">
        <v>44230</v>
      </c>
      <c r="T416" s="50">
        <v>100</v>
      </c>
      <c r="U416" s="50">
        <f t="shared" si="96"/>
        <v>68.35443037974683</v>
      </c>
      <c r="V416" s="50">
        <f t="shared" si="97"/>
        <v>67.10526315789474</v>
      </c>
      <c r="W416" s="50">
        <f t="shared" si="98"/>
        <v>61.240310077519375</v>
      </c>
      <c r="X416" s="50">
        <f t="shared" si="99"/>
        <v>71.654426764585892</v>
      </c>
      <c r="Y416" s="50">
        <f t="shared" si="100"/>
        <v>70.405259542733774</v>
      </c>
      <c r="Z416" s="50">
        <f t="shared" si="101"/>
        <v>64.540306462358416</v>
      </c>
      <c r="AA416" s="50">
        <f t="shared" si="102"/>
        <v>-3.2999963848390621</v>
      </c>
      <c r="AB416" s="50">
        <f t="shared" si="103"/>
        <v>-3.2999963848390337</v>
      </c>
      <c r="AC416" s="50">
        <f t="shared" si="104"/>
        <v>-3.2999963848390408</v>
      </c>
      <c r="AF416">
        <v>2.44</v>
      </c>
      <c r="AG416">
        <v>1.59</v>
      </c>
      <c r="AH416" s="75" t="s">
        <v>490</v>
      </c>
      <c r="AJ416" t="s">
        <v>446</v>
      </c>
    </row>
    <row r="417" spans="1:36" ht="15" x14ac:dyDescent="0.25">
      <c r="A417">
        <v>1.63</v>
      </c>
      <c r="B417">
        <v>3.78</v>
      </c>
      <c r="C417">
        <v>6.26</v>
      </c>
      <c r="D417" s="43">
        <f t="shared" si="105"/>
        <v>3.7791606011289058E-2</v>
      </c>
      <c r="E417" s="44">
        <f>IF(OR($A417="",$B417="",$C417=""),"",A417*'MPTO_working_3-way'!$I416)</f>
        <v>1.6916003177984011</v>
      </c>
      <c r="F417" s="45">
        <f>IF(OR($A417="",$B417="",$C417=""),"",B417*'MPTO_working_3-way'!$I416)</f>
        <v>3.9228522707226725</v>
      </c>
      <c r="G417" s="46">
        <f>IF(OR($A417="",$B417="",$C417=""),"",C417*'MPTO_working_3-way'!$I416)</f>
        <v>6.496575453630669</v>
      </c>
      <c r="H417" s="44">
        <f>IF(OR($A417="",$B417="",$C417=""),"",'MPTO_working_3-way'!E416)</f>
        <v>1.6641711573886921</v>
      </c>
      <c r="I417" s="45">
        <f>IF(OR($A417="",$B417="",$C417=""),"",'MPTO_working_3-way'!F416)</f>
        <v>3.9689932318859422</v>
      </c>
      <c r="J417" s="46">
        <f>IF(OR($A417="",$B417="",$C417=""),"",'MPTO_working_3-way'!G416)</f>
        <v>6.7959156057558099</v>
      </c>
      <c r="K417" s="44">
        <f>IF(OR($A417="",$B417="",$C417=""),"",'OddsRatio_working_3-way'!H416)</f>
        <v>1.673862877047736</v>
      </c>
      <c r="L417" s="45">
        <f>IF(OR($A417="",$B417="",$C417=""),"",'OddsRatio_working_3-way'!I416)</f>
        <v>3.9735536479249287</v>
      </c>
      <c r="M417" s="46">
        <f>IF(OR($A417="",$B417="",$C417=""),"",'OddsRatio_working_3-way'!J416)</f>
        <v>6.6262202115414146</v>
      </c>
      <c r="N417" s="47">
        <f t="shared" si="93"/>
        <v>59.115619066653338</v>
      </c>
      <c r="O417" s="48">
        <f t="shared" si="94"/>
        <v>25.49165584091136</v>
      </c>
      <c r="P417" s="48">
        <f t="shared" si="95"/>
        <v>15.392725092435294</v>
      </c>
      <c r="Q417" t="s">
        <v>336</v>
      </c>
      <c r="R417" t="s">
        <v>342</v>
      </c>
      <c r="S417" s="38">
        <v>44230</v>
      </c>
      <c r="T417" s="50">
        <v>100</v>
      </c>
      <c r="U417" s="50">
        <f t="shared" si="96"/>
        <v>38.650306748466257</v>
      </c>
      <c r="V417" s="50">
        <f t="shared" si="97"/>
        <v>73.544973544973558</v>
      </c>
      <c r="W417" s="50">
        <f t="shared" si="98"/>
        <v>84.025559105431313</v>
      </c>
      <c r="X417" s="50">
        <f t="shared" si="99"/>
        <v>42.42946734959515</v>
      </c>
      <c r="Y417" s="50">
        <f t="shared" si="100"/>
        <v>77.324134146102423</v>
      </c>
      <c r="Z417" s="50">
        <f t="shared" si="101"/>
        <v>87.804719706560206</v>
      </c>
      <c r="AA417" s="50">
        <f t="shared" si="102"/>
        <v>-3.7791606011288934</v>
      </c>
      <c r="AB417" s="50">
        <f t="shared" si="103"/>
        <v>-3.779160601128865</v>
      </c>
      <c r="AC417" s="50">
        <f t="shared" si="104"/>
        <v>-3.7791606011288934</v>
      </c>
      <c r="AF417">
        <v>2.16</v>
      </c>
      <c r="AG417">
        <v>1.74</v>
      </c>
      <c r="AH417" s="75" t="s">
        <v>479</v>
      </c>
      <c r="AJ417" t="s">
        <v>446</v>
      </c>
    </row>
    <row r="418" spans="1:36" ht="15" x14ac:dyDescent="0.25">
      <c r="A418">
        <v>2.2799999999999998</v>
      </c>
      <c r="B418">
        <v>3.24</v>
      </c>
      <c r="C418">
        <v>3.48</v>
      </c>
      <c r="D418" s="43">
        <f t="shared" si="105"/>
        <v>3.4594788375792662E-2</v>
      </c>
      <c r="E418" s="44">
        <f>IF(OR($A418="",$B418="",$C418=""),"",A418*'MPTO_working_3-way'!$I417)</f>
        <v>2.3588761174968069</v>
      </c>
      <c r="F418" s="45">
        <f>IF(OR($A418="",$B418="",$C418=""),"",B418*'MPTO_working_3-way'!$I417)</f>
        <v>3.3520871143375683</v>
      </c>
      <c r="G418" s="46">
        <f>IF(OR($A418="",$B418="",$C418=""),"",C418*'MPTO_working_3-way'!$I417)</f>
        <v>3.6003898635477585</v>
      </c>
      <c r="H418" s="44">
        <f>IF(OR($A418="",$B418="",$C418=""),"",'MPTO_working_3-way'!E417)</f>
        <v>2.3415645056924501</v>
      </c>
      <c r="I418" s="45">
        <f>IF(OR($A418="",$B418="",$C418=""),"",'MPTO_working_3-way'!F417)</f>
        <v>3.3657524949096307</v>
      </c>
      <c r="J418" s="46">
        <f>IF(OR($A418="",$B418="",$C418=""),"",'MPTO_working_3-way'!G417)</f>
        <v>3.6254907801034362</v>
      </c>
      <c r="K418" s="44">
        <f>IF(OR($A418="",$B418="",$C418=""),"",'OddsRatio_working_3-way'!H417)</f>
        <v>2.3489821333966971</v>
      </c>
      <c r="L418" s="45">
        <f>IF(OR($A418="",$B418="",$C418=""),"",'OddsRatio_working_3-way'!I417)</f>
        <v>3.3607187334442208</v>
      </c>
      <c r="M418" s="46">
        <f>IF(OR($A418="",$B418="",$C418=""),"",'OddsRatio_working_3-way'!J417)</f>
        <v>3.6136528834561008</v>
      </c>
      <c r="N418" s="47">
        <f t="shared" si="93"/>
        <v>42.393069842988638</v>
      </c>
      <c r="O418" s="48">
        <f t="shared" si="94"/>
        <v>29.832160259880887</v>
      </c>
      <c r="P418" s="48">
        <f t="shared" si="95"/>
        <v>27.774769897130479</v>
      </c>
      <c r="Q418" t="s">
        <v>334</v>
      </c>
      <c r="R418" t="s">
        <v>330</v>
      </c>
      <c r="S418" s="38">
        <v>44230</v>
      </c>
      <c r="T418" s="50">
        <v>100</v>
      </c>
      <c r="U418" s="50">
        <f t="shared" si="96"/>
        <v>56.140350877192972</v>
      </c>
      <c r="V418" s="50">
        <f t="shared" si="97"/>
        <v>69.135802469135797</v>
      </c>
      <c r="W418" s="50">
        <f t="shared" si="98"/>
        <v>71.264367816091948</v>
      </c>
      <c r="X418" s="50">
        <f t="shared" si="99"/>
        <v>59.599829714772248</v>
      </c>
      <c r="Y418" s="50">
        <f t="shared" si="100"/>
        <v>72.595281306715066</v>
      </c>
      <c r="Z418" s="50">
        <f t="shared" si="101"/>
        <v>74.723846653671217</v>
      </c>
      <c r="AA418" s="50">
        <f t="shared" si="102"/>
        <v>-3.459478837579276</v>
      </c>
      <c r="AB418" s="50">
        <f t="shared" si="103"/>
        <v>-3.4594788375792689</v>
      </c>
      <c r="AC418" s="50">
        <f t="shared" si="104"/>
        <v>-3.4594788375792689</v>
      </c>
      <c r="AF418">
        <v>2.36</v>
      </c>
      <c r="AG418">
        <v>1.63</v>
      </c>
      <c r="AH418" s="75" t="s">
        <v>479</v>
      </c>
      <c r="AJ418" t="s">
        <v>446</v>
      </c>
    </row>
    <row r="419" spans="1:36" ht="15" x14ac:dyDescent="0.25">
      <c r="A419">
        <v>4.92</v>
      </c>
      <c r="B419">
        <v>3.76</v>
      </c>
      <c r="C419">
        <v>1.76</v>
      </c>
      <c r="D419" s="43">
        <f t="shared" si="105"/>
        <v>3.7391297510654065E-2</v>
      </c>
      <c r="E419" s="44">
        <f>IF(OR($A419="",$B419="",$C419=""),"",A419*'MPTO_working_3-way'!$I418)</f>
        <v>5.1039651837524183</v>
      </c>
      <c r="F419" s="45">
        <f>IF(OR($A419="",$B419="",$C419=""),"",B419*'MPTO_working_3-way'!$I418)</f>
        <v>3.9005912786400589</v>
      </c>
      <c r="G419" s="46">
        <f>IF(OR($A419="",$B419="",$C419=""),"",C419*'MPTO_working_3-way'!$I418)</f>
        <v>1.8258086836187513</v>
      </c>
      <c r="H419" s="44">
        <f>IF(OR($A419="",$B419="",$C419=""),"",'MPTO_working_3-way'!E418)</f>
        <v>5.2414124693486457</v>
      </c>
      <c r="I419" s="45">
        <f>IF(OR($A419="",$B419="",$C419=""),"",'MPTO_working_3-way'!F418)</f>
        <v>3.944871509881668</v>
      </c>
      <c r="J419" s="46">
        <f>IF(OR($A419="",$B419="",$C419=""),"",'MPTO_working_3-way'!G418)</f>
        <v>1.7994736643525506</v>
      </c>
      <c r="K419" s="44">
        <f>IF(OR($A419="",$B419="",$C419=""),"",'OddsRatio_working_3-way'!H418)</f>
        <v>5.1731048289222539</v>
      </c>
      <c r="L419" s="45">
        <f>IF(OR($A419="",$B419="",$C419=""),"",'OddsRatio_working_3-way'!I418)</f>
        <v>3.9382064611799557</v>
      </c>
      <c r="M419" s="46">
        <f>IF(OR($A419="",$B419="",$C419=""),"",'OddsRatio_working_3-way'!J418)</f>
        <v>1.8090713443828865</v>
      </c>
      <c r="N419" s="47">
        <f t="shared" si="93"/>
        <v>19.592610137375647</v>
      </c>
      <c r="O419" s="48">
        <f t="shared" si="94"/>
        <v>25.637138796778778</v>
      </c>
      <c r="P419" s="48">
        <f t="shared" si="95"/>
        <v>54.770251065845564</v>
      </c>
      <c r="Q419" t="s">
        <v>341</v>
      </c>
      <c r="R419" t="s">
        <v>323</v>
      </c>
      <c r="S419" s="38">
        <v>44230</v>
      </c>
      <c r="T419" s="50">
        <v>100</v>
      </c>
      <c r="U419" s="50">
        <f t="shared" si="96"/>
        <v>79.674796747967477</v>
      </c>
      <c r="V419" s="50">
        <f t="shared" si="97"/>
        <v>73.40425531914893</v>
      </c>
      <c r="W419" s="50">
        <f t="shared" si="98"/>
        <v>43.181818181818187</v>
      </c>
      <c r="X419" s="50">
        <f t="shared" si="99"/>
        <v>83.413926499032883</v>
      </c>
      <c r="Y419" s="50">
        <f t="shared" si="100"/>
        <v>77.14338507021435</v>
      </c>
      <c r="Z419" s="50">
        <f t="shared" si="101"/>
        <v>46.920947932883585</v>
      </c>
      <c r="AA419" s="50">
        <f t="shared" si="102"/>
        <v>-3.7391297510654056</v>
      </c>
      <c r="AB419" s="50">
        <f t="shared" si="103"/>
        <v>-3.7391297510654198</v>
      </c>
      <c r="AC419" s="50">
        <f t="shared" si="104"/>
        <v>-3.7391297510653985</v>
      </c>
      <c r="AF419">
        <v>1.78</v>
      </c>
      <c r="AG419">
        <v>2.1</v>
      </c>
      <c r="AH419" s="75" t="s">
        <v>479</v>
      </c>
      <c r="AJ419" t="s">
        <v>446</v>
      </c>
    </row>
    <row r="420" spans="1:36" ht="15" x14ac:dyDescent="0.25">
      <c r="A420">
        <v>1.46</v>
      </c>
      <c r="B420">
        <v>4.47</v>
      </c>
      <c r="C420">
        <v>8.56</v>
      </c>
      <c r="D420" s="43">
        <f t="shared" si="105"/>
        <v>2.546758328829557E-2</v>
      </c>
      <c r="E420" s="44">
        <f>IF(OR($A420="",$B420="",$C420=""),"",A420*'MPTO_working_3-way'!$I419)</f>
        <v>1.4971826716009116</v>
      </c>
      <c r="F420" s="45">
        <f>IF(OR($A420="",$B420="",$C420=""),"",B420*'MPTO_working_3-way'!$I419)</f>
        <v>4.5838400972986806</v>
      </c>
      <c r="G420" s="46">
        <f>IF(OR($A420="",$B420="",$C420=""),"",C420*'MPTO_working_3-way'!$I419)</f>
        <v>8.7780025129478112</v>
      </c>
      <c r="H420" s="44">
        <f>IF(OR($A420="",$B420="",$C420=""),"",'MPTO_working_3-way'!E419)</f>
        <v>1.4783226620207002</v>
      </c>
      <c r="I420" s="45">
        <f>IF(OR($A420="",$B420="",$C420=""),"",'MPTO_working_3-way'!F419)</f>
        <v>4.646312211408949</v>
      </c>
      <c r="J420" s="46">
        <f>IF(OR($A420="",$B420="",$C420=""),"",'MPTO_working_3-way'!G419)</f>
        <v>9.2307775688218108</v>
      </c>
      <c r="K420" s="44">
        <f>IF(OR($A420="",$B420="",$C420=""),"",'OddsRatio_working_3-way'!H419)</f>
        <v>1.4845326880903542</v>
      </c>
      <c r="L420" s="45">
        <f>IF(OR($A420="",$B420="",$C420=""),"",'OddsRatio_working_3-way'!I419)</f>
        <v>4.6550617992902792</v>
      </c>
      <c r="M420" s="46">
        <f>IF(OR($A420="",$B420="",$C420=""),"",'OddsRatio_working_3-way'!J419)</f>
        <v>8.9631893955719075</v>
      </c>
      <c r="N420" s="47">
        <f t="shared" si="93"/>
        <v>66.792116885157199</v>
      </c>
      <c r="O420" s="48">
        <f t="shared" si="94"/>
        <v>21.815769720879086</v>
      </c>
      <c r="P420" s="48">
        <f t="shared" si="95"/>
        <v>11.392113393963726</v>
      </c>
      <c r="Q420" t="s">
        <v>51</v>
      </c>
      <c r="R420" t="s">
        <v>104</v>
      </c>
      <c r="S420" s="38">
        <v>44230</v>
      </c>
      <c r="T420" s="50">
        <v>100</v>
      </c>
      <c r="U420" s="50">
        <f t="shared" si="96"/>
        <v>31.506849315068493</v>
      </c>
      <c r="V420" s="50">
        <f t="shared" si="97"/>
        <v>77.628635346756155</v>
      </c>
      <c r="W420" s="50">
        <f t="shared" si="98"/>
        <v>88.317757009345797</v>
      </c>
      <c r="X420" s="50">
        <f t="shared" si="99"/>
        <v>34.053607643898054</v>
      </c>
      <c r="Y420" s="50">
        <f t="shared" si="100"/>
        <v>80.17539367558571</v>
      </c>
      <c r="Z420" s="50">
        <f t="shared" si="101"/>
        <v>90.864515338175352</v>
      </c>
      <c r="AA420" s="50">
        <f t="shared" si="102"/>
        <v>-2.5467583288295614</v>
      </c>
      <c r="AB420" s="50">
        <f t="shared" si="103"/>
        <v>-2.5467583288295543</v>
      </c>
      <c r="AC420" s="50">
        <f t="shared" si="104"/>
        <v>-2.5467583288295543</v>
      </c>
      <c r="AF420">
        <v>1.83</v>
      </c>
      <c r="AG420">
        <v>2.0699999999999998</v>
      </c>
      <c r="AH420" s="75" t="s">
        <v>498</v>
      </c>
      <c r="AJ420" t="s">
        <v>441</v>
      </c>
    </row>
    <row r="421" spans="1:36" ht="15" x14ac:dyDescent="0.25">
      <c r="A421">
        <v>1.26</v>
      </c>
      <c r="B421">
        <v>6.1</v>
      </c>
      <c r="C421">
        <v>13.28</v>
      </c>
      <c r="D421" s="43">
        <f t="shared" si="105"/>
        <v>3.2886424699579031E-2</v>
      </c>
      <c r="E421" s="44">
        <f>IF(OR($A421="",$B421="",$C421=""),"",A421*'MPTO_working_3-way'!$I420)</f>
        <v>1.3014368951214697</v>
      </c>
      <c r="F421" s="45">
        <f>IF(OR($A421="",$B421="",$C421=""),"",B421*'MPTO_working_3-way'!$I420)</f>
        <v>6.3006071906674315</v>
      </c>
      <c r="G421" s="46">
        <f>IF(OR($A421="",$B421="",$C421=""),"",C421*'MPTO_working_3-way'!$I420)</f>
        <v>13.71673172001041</v>
      </c>
      <c r="H421" s="44">
        <f>IF(OR($A421="",$B421="",$C421=""),"",'MPTO_working_3-way'!E420)</f>
        <v>1.2776472449639351</v>
      </c>
      <c r="I421" s="45">
        <f>IF(OR($A421="",$B421="",$C421=""),"",'MPTO_working_3-way'!F420)</f>
        <v>6.5371318876692728</v>
      </c>
      <c r="J421" s="46">
        <f>IF(OR($A421="",$B421="",$C421=""),"",'MPTO_working_3-way'!G420)</f>
        <v>15.542657126846585</v>
      </c>
      <c r="K421" s="44">
        <f>IF(OR($A421="",$B421="",$C421=""),"",'OddsRatio_working_3-way'!H420)</f>
        <v>1.284298728011414</v>
      </c>
      <c r="L421" s="45">
        <f>IF(OR($A421="",$B421="",$C421=""),"",'OddsRatio_working_3-way'!I420)</f>
        <v>6.5766288956085051</v>
      </c>
      <c r="M421" s="46">
        <f>IF(OR($A421="",$B421="",$C421=""),"",'OddsRatio_working_3-way'!J420)</f>
        <v>14.42764761530832</v>
      </c>
      <c r="N421" s="47">
        <f t="shared" si="93"/>
        <v>76.838147416027041</v>
      </c>
      <c r="O421" s="48">
        <f t="shared" si="94"/>
        <v>15.871486187572801</v>
      </c>
      <c r="P421" s="48">
        <f t="shared" si="95"/>
        <v>7.290366396400155</v>
      </c>
      <c r="Q421" t="s">
        <v>53</v>
      </c>
      <c r="R421" t="s">
        <v>413</v>
      </c>
      <c r="S421" s="38">
        <v>44230</v>
      </c>
      <c r="T421" s="50">
        <v>100</v>
      </c>
      <c r="U421" s="50">
        <f t="shared" si="96"/>
        <v>20.634920634920633</v>
      </c>
      <c r="V421" s="50">
        <f t="shared" si="97"/>
        <v>83.606557377049185</v>
      </c>
      <c r="W421" s="50">
        <f t="shared" si="98"/>
        <v>92.469879518072304</v>
      </c>
      <c r="X421" s="50">
        <f t="shared" si="99"/>
        <v>23.923563104878532</v>
      </c>
      <c r="Y421" s="50">
        <f t="shared" si="100"/>
        <v>86.895199847007078</v>
      </c>
      <c r="Z421" s="50">
        <f t="shared" si="101"/>
        <v>95.758521988030182</v>
      </c>
      <c r="AA421" s="50">
        <f t="shared" si="102"/>
        <v>-3.2886424699578996</v>
      </c>
      <c r="AB421" s="50">
        <f t="shared" si="103"/>
        <v>-3.2886424699578924</v>
      </c>
      <c r="AC421" s="50">
        <f t="shared" si="104"/>
        <v>-3.2886424699578782</v>
      </c>
      <c r="AF421">
        <v>1.57</v>
      </c>
      <c r="AG421">
        <v>2.5299999999999998</v>
      </c>
      <c r="AH421" s="75" t="s">
        <v>487</v>
      </c>
      <c r="AJ421" t="s">
        <v>441</v>
      </c>
    </row>
    <row r="422" spans="1:36" ht="14.25" customHeight="1" x14ac:dyDescent="0.25">
      <c r="A422">
        <v>3.45</v>
      </c>
      <c r="B422">
        <v>3.07</v>
      </c>
      <c r="C422">
        <v>2.4300000000000002</v>
      </c>
      <c r="D422" s="43">
        <f t="shared" si="105"/>
        <v>2.7110605231425389E-2</v>
      </c>
      <c r="E422" s="44">
        <f>IF(OR($A422="",$B422="",$C422=""),"",A422*'MPTO_working_3-way'!$I421)</f>
        <v>3.5435315880484177</v>
      </c>
      <c r="F422" s="45">
        <f>IF(OR($A422="",$B422="",$C422=""),"",B422*'MPTO_working_3-way'!$I421)</f>
        <v>3.1532295580604757</v>
      </c>
      <c r="G422" s="46">
        <f>IF(OR($A422="",$B422="",$C422=""),"",C422*'MPTO_working_3-way'!$I421)</f>
        <v>2.495878770712364</v>
      </c>
      <c r="H422" s="44">
        <f>IF(OR($A422="",$B422="",$C422=""),"",'MPTO_working_3-way'!E421)</f>
        <v>3.5610227028238617</v>
      </c>
      <c r="I422" s="45">
        <f>IF(OR($A422="",$B422="",$C422=""),"",'MPTO_working_3-way'!F421)</f>
        <v>3.1576019379419362</v>
      </c>
      <c r="J422" s="46">
        <f>IF(OR($A422="",$B422="",$C422=""),"",'MPTO_working_3-way'!G421)</f>
        <v>2.4845599177133901</v>
      </c>
      <c r="K422" s="44">
        <f>IF(OR($A422="",$B422="",$C422=""),"",'OddsRatio_working_3-way'!H421)</f>
        <v>3.5522004760899009</v>
      </c>
      <c r="L422" s="45">
        <f>IF(OR($A422="",$B422="",$C422=""),"",'OddsRatio_working_3-way'!I421)</f>
        <v>3.1563489736759576</v>
      </c>
      <c r="M422" s="46">
        <f>IF(OR($A422="",$B422="",$C422=""),"",'OddsRatio_working_3-way'!J421)</f>
        <v>2.4896517064524724</v>
      </c>
      <c r="N422" s="47">
        <f t="shared" si="93"/>
        <v>28.220434195444692</v>
      </c>
      <c r="O422" s="48">
        <f t="shared" si="94"/>
        <v>31.713517255467167</v>
      </c>
      <c r="P422" s="48">
        <f t="shared" si="95"/>
        <v>40.066048549088137</v>
      </c>
      <c r="Q422" t="s">
        <v>350</v>
      </c>
      <c r="R422" t="s">
        <v>417</v>
      </c>
      <c r="S422" s="38">
        <v>44230</v>
      </c>
      <c r="T422" s="50">
        <v>100</v>
      </c>
      <c r="U422" s="50">
        <f t="shared" si="96"/>
        <v>71.014492753623188</v>
      </c>
      <c r="V422" s="50">
        <f t="shared" si="97"/>
        <v>67.426710097719877</v>
      </c>
      <c r="W422" s="50">
        <f t="shared" si="98"/>
        <v>58.847736625514408</v>
      </c>
      <c r="X422" s="50">
        <f t="shared" si="99"/>
        <v>73.725553276765737</v>
      </c>
      <c r="Y422" s="50">
        <f t="shared" si="100"/>
        <v>70.137770620862412</v>
      </c>
      <c r="Z422" s="50">
        <f t="shared" si="101"/>
        <v>61.55879714865695</v>
      </c>
      <c r="AA422" s="50">
        <f t="shared" si="102"/>
        <v>-2.7110605231425495</v>
      </c>
      <c r="AB422" s="50">
        <f t="shared" si="103"/>
        <v>-2.7110605231425353</v>
      </c>
      <c r="AC422" s="50">
        <f t="shared" si="104"/>
        <v>-2.7110605231425424</v>
      </c>
      <c r="AF422">
        <v>2.4</v>
      </c>
      <c r="AG422">
        <v>1.62</v>
      </c>
      <c r="AH422" s="75" t="s">
        <v>481</v>
      </c>
      <c r="AJ422" t="s">
        <v>434</v>
      </c>
    </row>
    <row r="423" spans="1:36" ht="15" x14ac:dyDescent="0.25">
      <c r="A423">
        <v>2.71</v>
      </c>
      <c r="B423">
        <v>3.17</v>
      </c>
      <c r="C423">
        <v>2.92</v>
      </c>
      <c r="D423" s="43">
        <f t="shared" si="105"/>
        <v>2.692685671076922E-2</v>
      </c>
      <c r="E423" s="44">
        <f>IF(OR($A423="",$B423="",$C423=""),"",A423*'MPTO_working_3-way'!$I422)</f>
        <v>2.7829717816861845</v>
      </c>
      <c r="F423" s="45">
        <f>IF(OR($A423="",$B423="",$C423=""),"",B423*'MPTO_working_3-way'!$I422)</f>
        <v>3.2553581357731383</v>
      </c>
      <c r="G423" s="46">
        <f>IF(OR($A423="",$B423="",$C423=""),"",C423*'MPTO_working_3-way'!$I422)</f>
        <v>2.9986264215954459</v>
      </c>
      <c r="H423" s="44">
        <f>IF(OR($A423="",$B423="",$C423=""),"",'MPTO_working_3-way'!E422)</f>
        <v>2.7775611964149358</v>
      </c>
      <c r="I423" s="45">
        <f>IF(OR($A423="",$B423="",$C423=""),"",'MPTO_working_3-way'!F422)</f>
        <v>3.2628365483670234</v>
      </c>
      <c r="J423" s="46">
        <f>IF(OR($A423="",$B423="",$C423=""),"",'MPTO_working_3-way'!G422)</f>
        <v>2.9985894528368013</v>
      </c>
      <c r="K423" s="44">
        <f>IF(OR($A423="",$B423="",$C423=""),"",'OddsRatio_working_3-way'!H422)</f>
        <v>2.7801609155171669</v>
      </c>
      <c r="L423" s="45">
        <f>IF(OR($A423="",$B423="",$C423=""),"",'OddsRatio_working_3-way'!I422)</f>
        <v>3.2590346120890379</v>
      </c>
      <c r="M423" s="46">
        <f>IF(OR($A423="",$B423="",$C423=""),"",'OddsRatio_working_3-way'!J422)</f>
        <v>2.998777168299978</v>
      </c>
      <c r="N423" s="47">
        <f t="shared" si="93"/>
        <v>35.932811341482832</v>
      </c>
      <c r="O423" s="48">
        <f t="shared" si="94"/>
        <v>30.718586351867021</v>
      </c>
      <c r="P423" s="48">
        <f t="shared" si="95"/>
        <v>33.348602306650157</v>
      </c>
      <c r="Q423" t="s">
        <v>348</v>
      </c>
      <c r="R423" t="s">
        <v>354</v>
      </c>
      <c r="S423" s="38">
        <v>44230</v>
      </c>
      <c r="T423" s="50">
        <v>100</v>
      </c>
      <c r="U423" s="50">
        <f t="shared" si="96"/>
        <v>63.099630996309962</v>
      </c>
      <c r="V423" s="50">
        <f t="shared" si="97"/>
        <v>68.454258675078862</v>
      </c>
      <c r="W423" s="50">
        <f t="shared" si="98"/>
        <v>65.753424657534239</v>
      </c>
      <c r="X423" s="50">
        <f t="shared" si="99"/>
        <v>65.792316667386885</v>
      </c>
      <c r="Y423" s="50">
        <f t="shared" si="100"/>
        <v>71.146944346155777</v>
      </c>
      <c r="Z423" s="50">
        <f t="shared" si="101"/>
        <v>68.446110328611169</v>
      </c>
      <c r="AA423" s="50">
        <f t="shared" si="102"/>
        <v>-2.6926856710769229</v>
      </c>
      <c r="AB423" s="50">
        <f t="shared" si="103"/>
        <v>-2.6926856710769158</v>
      </c>
      <c r="AC423" s="50">
        <f t="shared" si="104"/>
        <v>-2.69268567107693</v>
      </c>
      <c r="AF423">
        <v>2.23</v>
      </c>
      <c r="AG423">
        <v>1.71</v>
      </c>
      <c r="AH423" s="75" t="s">
        <v>493</v>
      </c>
      <c r="AJ423" t="s">
        <v>434</v>
      </c>
    </row>
    <row r="424" spans="1:36" ht="15" x14ac:dyDescent="0.25">
      <c r="A424">
        <v>2.23</v>
      </c>
      <c r="B424">
        <v>3.32</v>
      </c>
      <c r="C424">
        <v>3.59</v>
      </c>
      <c r="D424" s="43">
        <f t="shared" si="105"/>
        <v>2.8186844584077164E-2</v>
      </c>
      <c r="E424" s="44">
        <f>IF(OR($A424="",$B424="",$C424=""),"",A424*'MPTO_working_3-way'!$I423)</f>
        <v>2.2928566634224921</v>
      </c>
      <c r="F424" s="45">
        <f>IF(OR($A424="",$B424="",$C424=""),"",B424*'MPTO_working_3-way'!$I423)</f>
        <v>3.413580324019136</v>
      </c>
      <c r="G424" s="46">
        <f>IF(OR($A424="",$B424="",$C424=""),"",C424*'MPTO_working_3-way'!$I423)</f>
        <v>3.6911907720568369</v>
      </c>
      <c r="H424" s="44">
        <f>IF(OR($A424="",$B424="",$C424=""),"",'MPTO_working_3-way'!E423)</f>
        <v>2.277723363612036</v>
      </c>
      <c r="I424" s="45">
        <f>IF(OR($A424="",$B424="",$C424=""),"",'MPTO_working_3-way'!F423)</f>
        <v>3.4268967012269762</v>
      </c>
      <c r="J424" s="46">
        <f>IF(OR($A424="",$B424="",$C424=""),"",'MPTO_working_3-way'!G423)</f>
        <v>3.715318654357191</v>
      </c>
      <c r="K424" s="44">
        <f>IF(OR($A424="",$B424="",$C424=""),"",'OddsRatio_working_3-way'!H423)</f>
        <v>2.2841330831657283</v>
      </c>
      <c r="L424" s="45">
        <f>IF(OR($A424="",$B424="",$C424=""),"",'OddsRatio_working_3-way'!I423)</f>
        <v>3.4221046771906418</v>
      </c>
      <c r="M424" s="46">
        <f>IF(OR($A424="",$B424="",$C424=""),"",'OddsRatio_working_3-way'!J423)</f>
        <v>3.70398754910507</v>
      </c>
      <c r="N424" s="47">
        <f t="shared" si="93"/>
        <v>43.613716284703294</v>
      </c>
      <c r="O424" s="48">
        <f t="shared" si="94"/>
        <v>29.294755215327818</v>
      </c>
      <c r="P424" s="48">
        <f t="shared" si="95"/>
        <v>27.091528499968899</v>
      </c>
      <c r="Q424" t="s">
        <v>105</v>
      </c>
      <c r="R424" t="s">
        <v>353</v>
      </c>
      <c r="S424" s="38">
        <v>44230</v>
      </c>
      <c r="T424" s="50">
        <v>100</v>
      </c>
      <c r="U424" s="50">
        <f t="shared" si="96"/>
        <v>55.156950672645742</v>
      </c>
      <c r="V424" s="50">
        <f t="shared" si="97"/>
        <v>69.879518072289159</v>
      </c>
      <c r="W424" s="50">
        <f t="shared" si="98"/>
        <v>72.14484679665739</v>
      </c>
      <c r="X424" s="50">
        <f t="shared" si="99"/>
        <v>57.975635131053458</v>
      </c>
      <c r="Y424" s="50">
        <f t="shared" si="100"/>
        <v>72.698202530696875</v>
      </c>
      <c r="Z424" s="50">
        <f t="shared" si="101"/>
        <v>74.963531255065107</v>
      </c>
      <c r="AA424" s="50">
        <f t="shared" si="102"/>
        <v>-2.8186844584077164</v>
      </c>
      <c r="AB424" s="50">
        <f t="shared" si="103"/>
        <v>-2.8186844584077164</v>
      </c>
      <c r="AC424" s="50">
        <f t="shared" si="104"/>
        <v>-2.8186844584077164</v>
      </c>
      <c r="AF424">
        <v>2.0299999999999998</v>
      </c>
      <c r="AG424">
        <v>1.86</v>
      </c>
      <c r="AH424" s="75" t="s">
        <v>478</v>
      </c>
      <c r="AJ424" t="s">
        <v>434</v>
      </c>
    </row>
    <row r="425" spans="1:36" s="50" customFormat="1" ht="15" x14ac:dyDescent="0.25">
      <c r="A425">
        <v>1.99</v>
      </c>
      <c r="B425">
        <v>3.26</v>
      </c>
      <c r="C425">
        <v>4.57</v>
      </c>
      <c r="D425" s="43">
        <f t="shared" si="105"/>
        <v>2.8079409815721545E-2</v>
      </c>
      <c r="E425" s="44">
        <f>IF(OR($A425="",$B425="",$C425=""),"",A425*'MPTO_working_3-way'!$I424)</f>
        <v>2.0458780255332858</v>
      </c>
      <c r="F425" s="45">
        <f>IF(OR($A425="",$B425="",$C425=""),"",B425*'MPTO_working_3-way'!$I424)</f>
        <v>3.3515388759992519</v>
      </c>
      <c r="G425" s="46">
        <f>IF(OR($A425="",$B425="",$C425=""),"",C425*'MPTO_working_3-way'!$I424)</f>
        <v>4.6983229028578481</v>
      </c>
      <c r="H425" s="44">
        <f>IF(OR($A425="",$B425="",$C425=""),"",'MPTO_working_3-way'!E424)</f>
        <v>2.027769247257964</v>
      </c>
      <c r="I425" s="45">
        <f>IF(OR($A425="",$B425="",$C425=""),"",'MPTO_working_3-way'!F424)</f>
        <v>3.3626029652915124</v>
      </c>
      <c r="J425" s="46">
        <f>IF(OR($A425="",$B425="",$C425=""),"",'MPTO_working_3-way'!G424)</f>
        <v>4.7742136515431959</v>
      </c>
      <c r="K425" s="44">
        <f>IF(OR($A425="",$B425="",$C425=""),"",'OddsRatio_working_3-way'!H424)</f>
        <v>2.0351540846403569</v>
      </c>
      <c r="L425" s="45">
        <f>IF(OR($A425="",$B425="",$C425=""),"",'OddsRatio_working_3-way'!I424)</f>
        <v>3.3630790215022275</v>
      </c>
      <c r="M425" s="46">
        <f>IF(OR($A425="",$B425="",$C425=""),"",'OddsRatio_working_3-way'!J424)</f>
        <v>4.7328283658243162</v>
      </c>
      <c r="N425" s="47">
        <f t="shared" si="93"/>
        <v>48.878769287300813</v>
      </c>
      <c r="O425" s="48">
        <f t="shared" si="94"/>
        <v>29.837040147769518</v>
      </c>
      <c r="P425" s="48">
        <f t="shared" si="95"/>
        <v>21.284190564929673</v>
      </c>
      <c r="Q425" t="s">
        <v>415</v>
      </c>
      <c r="R425" t="s">
        <v>351</v>
      </c>
      <c r="S425" s="38">
        <v>44230</v>
      </c>
      <c r="T425" s="50">
        <v>100</v>
      </c>
      <c r="U425" s="50">
        <f t="shared" si="96"/>
        <v>49.748743718592962</v>
      </c>
      <c r="V425" s="50">
        <f t="shared" si="97"/>
        <v>69.325153374233125</v>
      </c>
      <c r="W425" s="50">
        <f t="shared" si="98"/>
        <v>78.118161925601754</v>
      </c>
      <c r="X425" s="50">
        <f t="shared" si="99"/>
        <v>52.556684700165121</v>
      </c>
      <c r="Y425" s="50">
        <f t="shared" si="100"/>
        <v>72.133094355805284</v>
      </c>
      <c r="Z425" s="50">
        <f t="shared" si="101"/>
        <v>80.926102907173899</v>
      </c>
      <c r="AA425" s="50">
        <f t="shared" si="102"/>
        <v>-2.807940981572159</v>
      </c>
      <c r="AB425" s="50">
        <f t="shared" si="103"/>
        <v>-2.807940981572159</v>
      </c>
      <c r="AC425" s="50">
        <f t="shared" si="104"/>
        <v>-2.8079409815721448</v>
      </c>
      <c r="AD425" s="51"/>
      <c r="AE425" s="51"/>
      <c r="AF425">
        <v>2.4500000000000002</v>
      </c>
      <c r="AG425">
        <v>1.6</v>
      </c>
      <c r="AH425" s="75" t="s">
        <v>487</v>
      </c>
      <c r="AI425" s="51"/>
      <c r="AJ425" t="s">
        <v>434</v>
      </c>
    </row>
    <row r="426" spans="1:36" ht="15" x14ac:dyDescent="0.25">
      <c r="A426">
        <v>1.8</v>
      </c>
      <c r="B426">
        <v>3.54</v>
      </c>
      <c r="C426">
        <v>5.24</v>
      </c>
      <c r="D426" s="43">
        <f t="shared" si="105"/>
        <v>2.8881125918258865E-2</v>
      </c>
      <c r="E426" s="44">
        <f>IF(OR($A426="",$B426="",$C426=""),"",A426*'MPTO_working_3-way'!$I425)</f>
        <v>1.851986026652866</v>
      </c>
      <c r="F426" s="45">
        <f>IF(OR($A426="",$B426="",$C426=""),"",B426*'MPTO_working_3-way'!$I425)</f>
        <v>3.6422391857506362</v>
      </c>
      <c r="G426" s="46">
        <f>IF(OR($A426="",$B426="",$C426=""),"",C426*'MPTO_working_3-way'!$I425)</f>
        <v>5.3913370998116763</v>
      </c>
      <c r="H426" s="44">
        <f>IF(OR($A426="",$B426="",$C426=""),"",'MPTO_working_3-way'!E425)</f>
        <v>1.8317416568649827</v>
      </c>
      <c r="I426" s="45">
        <f>IF(OR($A426="",$B426="",$C426=""),"",'MPTO_working_3-way'!F425)</f>
        <v>3.6648987548515133</v>
      </c>
      <c r="J426" s="46">
        <f>IF(OR($A426="",$B426="",$C426=""),"",'MPTO_working_3-way'!G425)</f>
        <v>5.5183784641421632</v>
      </c>
      <c r="K426" s="44">
        <f>IF(OR($A426="",$B426="",$C426=""),"",'OddsRatio_working_3-way'!H425)</f>
        <v>1.8394362294839528</v>
      </c>
      <c r="L426" s="45">
        <f>IF(OR($A426="",$B426="",$C426=""),"",'OddsRatio_working_3-way'!I425)</f>
        <v>3.6652100286115505</v>
      </c>
      <c r="M426" s="46">
        <f>IF(OR($A426="",$B426="",$C426=""),"",'OddsRatio_working_3-way'!J425)</f>
        <v>5.4490120162649509</v>
      </c>
      <c r="N426" s="47">
        <f t="shared" si="93"/>
        <v>53.99608774626239</v>
      </c>
      <c r="O426" s="48">
        <f t="shared" si="94"/>
        <v>27.455637837082573</v>
      </c>
      <c r="P426" s="48">
        <f t="shared" si="95"/>
        <v>18.548274416655023</v>
      </c>
      <c r="Q426" t="s">
        <v>418</v>
      </c>
      <c r="R426" t="s">
        <v>416</v>
      </c>
      <c r="S426" s="38">
        <v>44230</v>
      </c>
      <c r="T426" s="50">
        <v>100</v>
      </c>
      <c r="U426" s="50">
        <f t="shared" si="96"/>
        <v>44.444444444444443</v>
      </c>
      <c r="V426" s="50">
        <f t="shared" si="97"/>
        <v>71.751412429378533</v>
      </c>
      <c r="W426" s="50">
        <f t="shared" si="98"/>
        <v>80.916030534351137</v>
      </c>
      <c r="X426" s="50">
        <f t="shared" si="99"/>
        <v>47.332557036270323</v>
      </c>
      <c r="Y426" s="50">
        <f t="shared" si="100"/>
        <v>74.639525021204406</v>
      </c>
      <c r="Z426" s="50">
        <f t="shared" si="101"/>
        <v>83.804143126177038</v>
      </c>
      <c r="AA426" s="50">
        <f t="shared" si="102"/>
        <v>-2.8881125918258803</v>
      </c>
      <c r="AB426" s="50">
        <f t="shared" si="103"/>
        <v>-2.8881125918258732</v>
      </c>
      <c r="AC426" s="50">
        <f t="shared" si="104"/>
        <v>-2.8881125918259016</v>
      </c>
      <c r="AF426">
        <v>2.1</v>
      </c>
      <c r="AG426">
        <v>1.79</v>
      </c>
      <c r="AH426" s="75" t="s">
        <v>484</v>
      </c>
      <c r="AJ426" t="s">
        <v>434</v>
      </c>
    </row>
    <row r="427" spans="1:36" ht="15" x14ac:dyDescent="0.25">
      <c r="A427">
        <v>1.59</v>
      </c>
      <c r="B427">
        <v>4.0999999999999996</v>
      </c>
      <c r="C427">
        <v>6.29</v>
      </c>
      <c r="D427" s="43">
        <f t="shared" si="105"/>
        <v>3.18157685581415E-2</v>
      </c>
      <c r="E427" s="44">
        <f>IF(OR($A427="",$B427="",$C427=""),"",A427*'MPTO_working_3-way'!$I426)</f>
        <v>1.6405870720074451</v>
      </c>
      <c r="F427" s="45">
        <f>IF(OR($A427="",$B427="",$C427=""),"",B427*'MPTO_working_3-way'!$I426)</f>
        <v>4.23044465108838</v>
      </c>
      <c r="G427" s="46">
        <f>IF(OR($A427="",$B427="",$C427=""),"",C427*'MPTO_working_3-way'!$I426)</f>
        <v>6.49012118423071</v>
      </c>
      <c r="H427" s="44">
        <f>IF(OR($A427="",$B427="",$C427=""),"",'MPTO_working_3-way'!E426)</f>
        <v>1.6172710015367646</v>
      </c>
      <c r="I427" s="45">
        <f>IF(OR($A427="",$B427="",$C427=""),"",'MPTO_working_3-way'!F426)</f>
        <v>4.2863783772859474</v>
      </c>
      <c r="J427" s="46">
        <f>IF(OR($A427="",$B427="",$C427=""),"",'MPTO_working_3-way'!G426)</f>
        <v>6.7395774037510661</v>
      </c>
      <c r="K427" s="44">
        <f>IF(OR($A427="",$B427="",$C427=""),"",'OddsRatio_working_3-way'!H426)</f>
        <v>1.6252809366494805</v>
      </c>
      <c r="L427" s="45">
        <f>IF(OR($A427="",$B427="",$C427=""),"",'OddsRatio_working_3-way'!I426)</f>
        <v>4.2853744129040496</v>
      </c>
      <c r="M427" s="46">
        <f>IF(OR($A427="",$B427="",$C427=""),"",'OddsRatio_working_3-way'!J426)</f>
        <v>6.6063324658911045</v>
      </c>
      <c r="N427" s="47">
        <f t="shared" si="93"/>
        <v>60.953790082984504</v>
      </c>
      <c r="O427" s="48">
        <f t="shared" si="94"/>
        <v>23.638177129742775</v>
      </c>
      <c r="P427" s="48">
        <f t="shared" si="95"/>
        <v>15.408032787272715</v>
      </c>
      <c r="Q427" t="s">
        <v>50</v>
      </c>
      <c r="R427" t="s">
        <v>352</v>
      </c>
      <c r="S427" s="38">
        <v>44230</v>
      </c>
      <c r="T427" s="50">
        <v>100</v>
      </c>
      <c r="U427" s="50">
        <f t="shared" si="96"/>
        <v>37.106918238993707</v>
      </c>
      <c r="V427" s="50">
        <f t="shared" si="97"/>
        <v>75.609756097560975</v>
      </c>
      <c r="W427" s="50">
        <f t="shared" si="98"/>
        <v>84.101748807631168</v>
      </c>
      <c r="X427" s="50">
        <f t="shared" si="99"/>
        <v>40.288495094807864</v>
      </c>
      <c r="Y427" s="50">
        <f t="shared" si="100"/>
        <v>78.791332953375132</v>
      </c>
      <c r="Z427" s="50">
        <f t="shared" si="101"/>
        <v>87.283325663445311</v>
      </c>
      <c r="AA427" s="50">
        <f t="shared" si="102"/>
        <v>-3.1815768558141571</v>
      </c>
      <c r="AB427" s="50">
        <f t="shared" si="103"/>
        <v>-3.1815768558141571</v>
      </c>
      <c r="AC427" s="50">
        <f t="shared" si="104"/>
        <v>-3.1815768558141428</v>
      </c>
      <c r="AF427">
        <v>1.85</v>
      </c>
      <c r="AG427">
        <v>2.0499999999999998</v>
      </c>
      <c r="AH427" s="75" t="s">
        <v>485</v>
      </c>
      <c r="AJ427" t="s">
        <v>434</v>
      </c>
    </row>
    <row r="428" spans="1:36" ht="15" x14ac:dyDescent="0.25">
      <c r="A428">
        <v>3.04</v>
      </c>
      <c r="B428">
        <v>3.15</v>
      </c>
      <c r="C428">
        <v>2.62</v>
      </c>
      <c r="D428" s="43">
        <f t="shared" si="105"/>
        <v>2.8087075194347166E-2</v>
      </c>
      <c r="E428" s="44">
        <f>IF(OR($A428="",$B428="",$C428=""),"",A428*'MPTO_working_3-way'!$I427)</f>
        <v>3.1253847085908153</v>
      </c>
      <c r="F428" s="45">
        <f>IF(OR($A428="",$B428="",$C428=""),"",B428*'MPTO_working_3-way'!$I427)</f>
        <v>3.2384742868621936</v>
      </c>
      <c r="G428" s="46">
        <f>IF(OR($A428="",$B428="",$C428=""),"",C428*'MPTO_working_3-way'!$I427)</f>
        <v>2.6935881370091899</v>
      </c>
      <c r="H428" s="44">
        <f>IF(OR($A428="",$B428="",$C428=""),"",'MPTO_working_3-way'!E427)</f>
        <v>3.1290578989553643</v>
      </c>
      <c r="I428" s="45">
        <f>IF(OR($A428="",$B428="",$C428=""),"",'MPTO_working_3-way'!F427)</f>
        <v>3.2457209487652285</v>
      </c>
      <c r="J428" s="46">
        <f>IF(OR($A428="",$B428="",$C428=""),"",'MPTO_working_3-way'!G427)</f>
        <v>2.6858830431226566</v>
      </c>
      <c r="K428" s="44">
        <f>IF(OR($A428="",$B428="",$C428=""),"",'OddsRatio_working_3-way'!H427)</f>
        <v>3.127478803988013</v>
      </c>
      <c r="L428" s="45">
        <f>IF(OR($A428="",$B428="",$C428=""),"",'OddsRatio_working_3-way'!I427)</f>
        <v>3.2421957983207013</v>
      </c>
      <c r="M428" s="46">
        <f>IF(OR($A428="",$B428="",$C428=""),"",'OddsRatio_working_3-way'!J427)</f>
        <v>2.6894684619904821</v>
      </c>
      <c r="N428" s="47">
        <f t="shared" si="93"/>
        <v>31.996061068939046</v>
      </c>
      <c r="O428" s="48">
        <f t="shared" si="94"/>
        <v>30.878738301452284</v>
      </c>
      <c r="P428" s="48">
        <f t="shared" si="95"/>
        <v>37.125200629608663</v>
      </c>
      <c r="Q428" t="s">
        <v>234</v>
      </c>
      <c r="R428" t="s">
        <v>349</v>
      </c>
      <c r="S428" s="38">
        <v>44230</v>
      </c>
      <c r="T428" s="50">
        <v>100</v>
      </c>
      <c r="U428" s="50">
        <f t="shared" si="96"/>
        <v>67.10526315789474</v>
      </c>
      <c r="V428" s="50">
        <f t="shared" si="97"/>
        <v>68.253968253968253</v>
      </c>
      <c r="W428" s="50">
        <f t="shared" si="98"/>
        <v>61.832061068702288</v>
      </c>
      <c r="X428" s="50">
        <f t="shared" si="99"/>
        <v>69.913970677329445</v>
      </c>
      <c r="Y428" s="50">
        <f t="shared" si="100"/>
        <v>71.062675773402972</v>
      </c>
      <c r="Z428" s="50">
        <f t="shared" si="101"/>
        <v>64.640768588137007</v>
      </c>
      <c r="AA428" s="50">
        <f t="shared" si="102"/>
        <v>-2.8087075194347051</v>
      </c>
      <c r="AB428" s="50">
        <f t="shared" si="103"/>
        <v>-2.8087075194347193</v>
      </c>
      <c r="AC428" s="50">
        <f t="shared" si="104"/>
        <v>-2.8087075194347193</v>
      </c>
      <c r="AF428">
        <v>2.21</v>
      </c>
      <c r="AG428">
        <v>1.72</v>
      </c>
      <c r="AH428" s="75" t="s">
        <v>491</v>
      </c>
      <c r="AJ428" t="s">
        <v>434</v>
      </c>
    </row>
    <row r="429" spans="1:36" ht="15" x14ac:dyDescent="0.25">
      <c r="A429">
        <v>3.05</v>
      </c>
      <c r="B429">
        <v>3.1</v>
      </c>
      <c r="C429">
        <v>2.65</v>
      </c>
      <c r="D429" s="43">
        <f t="shared" si="105"/>
        <v>2.7807988186344446E-2</v>
      </c>
      <c r="E429" s="44">
        <f>IF(OR($A429="",$B429="",$C429=""),"",A429*'MPTO_working_3-way'!$I428)</f>
        <v>3.1348143639683506</v>
      </c>
      <c r="F429" s="45">
        <f>IF(OR($A429="",$B429="",$C429=""),"",B429*'MPTO_working_3-way'!$I428)</f>
        <v>3.1862047633776678</v>
      </c>
      <c r="G429" s="46">
        <f>IF(OR($A429="",$B429="",$C429=""),"",C429*'MPTO_working_3-way'!$I428)</f>
        <v>2.7236911686938128</v>
      </c>
      <c r="H429" s="44">
        <f>IF(OR($A429="",$B429="",$C429=""),"",'MPTO_working_3-way'!E428)</f>
        <v>3.1387366509035104</v>
      </c>
      <c r="I429" s="45">
        <f>IF(OR($A429="",$B429="",$C429=""),"",'MPTO_working_3-way'!F428)</f>
        <v>3.1917136396930035</v>
      </c>
      <c r="J429" s="46">
        <f>IF(OR($A429="",$B429="",$C429=""),"",'MPTO_working_3-way'!G428)</f>
        <v>2.7167330785286383</v>
      </c>
      <c r="K429" s="44">
        <f>IF(OR($A429="",$B429="",$C429=""),"",'OddsRatio_working_3-way'!H428)</f>
        <v>3.1369537036716921</v>
      </c>
      <c r="L429" s="45">
        <f>IF(OR($A429="",$B429="",$C429=""),"",'OddsRatio_working_3-way'!I428)</f>
        <v>3.1890745257124657</v>
      </c>
      <c r="M429" s="46">
        <f>IF(OR($A429="",$B429="",$C429=""),"",'OddsRatio_working_3-way'!J428)</f>
        <v>2.7199871273455081</v>
      </c>
      <c r="N429" s="47">
        <f t="shared" si="93"/>
        <v>31.899815551888167</v>
      </c>
      <c r="O429" s="48">
        <f t="shared" si="94"/>
        <v>31.385302397825456</v>
      </c>
      <c r="P429" s="48">
        <f t="shared" si="95"/>
        <v>36.714882050286377</v>
      </c>
      <c r="Q429" t="s">
        <v>235</v>
      </c>
      <c r="R429" t="s">
        <v>140</v>
      </c>
      <c r="S429" s="38">
        <v>44230</v>
      </c>
      <c r="T429" s="50">
        <v>100</v>
      </c>
      <c r="U429" s="50">
        <f t="shared" si="96"/>
        <v>67.21311475409837</v>
      </c>
      <c r="V429" s="50">
        <f t="shared" si="97"/>
        <v>67.741935483870961</v>
      </c>
      <c r="W429" s="50">
        <f t="shared" si="98"/>
        <v>62.264150943396231</v>
      </c>
      <c r="X429" s="50">
        <f t="shared" si="99"/>
        <v>69.993913572732808</v>
      </c>
      <c r="Y429" s="50">
        <f t="shared" si="100"/>
        <v>70.522734302505413</v>
      </c>
      <c r="Z429" s="50">
        <f t="shared" si="101"/>
        <v>65.044949762030683</v>
      </c>
      <c r="AA429" s="50">
        <f t="shared" si="102"/>
        <v>-2.7807988186344375</v>
      </c>
      <c r="AB429" s="50">
        <f t="shared" si="103"/>
        <v>-2.7807988186344517</v>
      </c>
      <c r="AC429" s="50">
        <f t="shared" si="104"/>
        <v>-2.7807988186344517</v>
      </c>
      <c r="AF429">
        <v>2.33</v>
      </c>
      <c r="AG429">
        <v>1.65</v>
      </c>
      <c r="AH429" s="75" t="s">
        <v>485</v>
      </c>
      <c r="AJ429" t="s">
        <v>434</v>
      </c>
    </row>
    <row r="430" spans="1:36" ht="15" x14ac:dyDescent="0.25">
      <c r="A430">
        <v>2.87</v>
      </c>
      <c r="B430">
        <v>3.04</v>
      </c>
      <c r="C430">
        <v>2.85</v>
      </c>
      <c r="D430" s="43">
        <f t="shared" si="105"/>
        <v>2.825661715263772E-2</v>
      </c>
      <c r="E430" s="44">
        <f>IF(OR($A430="",$B430="",$C430=""),"",A430*'MPTO_working_3-way'!$I429)</f>
        <v>2.9510964912280704</v>
      </c>
      <c r="F430" s="45">
        <f>IF(OR($A430="",$B430="",$C430=""),"",B430*'MPTO_working_3-way'!$I429)</f>
        <v>3.1259001161440185</v>
      </c>
      <c r="G430" s="46">
        <f>IF(OR($A430="",$B430="",$C430=""),"",C430*'MPTO_working_3-way'!$I429)</f>
        <v>2.9305313588850175</v>
      </c>
      <c r="H430" s="44">
        <f>IF(OR($A430="",$B430="",$C430=""),"",'MPTO_working_3-way'!E429)</f>
        <v>2.9497377950744541</v>
      </c>
      <c r="I430" s="45">
        <f>IF(OR($A430="",$B430="",$C430=""),"",'MPTO_working_3-way'!F429)</f>
        <v>3.1296113254471831</v>
      </c>
      <c r="J430" s="46">
        <f>IF(OR($A430="",$B430="",$C430=""),"",'MPTO_working_3-way'!G429)</f>
        <v>2.928615118378064</v>
      </c>
      <c r="K430" s="44">
        <f>IF(OR($A430="",$B430="",$C430=""),"",'OddsRatio_working_3-way'!H429)</f>
        <v>2.9504305252167438</v>
      </c>
      <c r="L430" s="45">
        <f>IF(OR($A430="",$B430="",$C430=""),"",'OddsRatio_working_3-way'!I429)</f>
        <v>3.1277423911455386</v>
      </c>
      <c r="M430" s="46">
        <f>IF(OR($A430="",$B430="",$C430=""),"",'OddsRatio_working_3-way'!J429)</f>
        <v>2.9295703056957092</v>
      </c>
      <c r="N430" s="47">
        <f t="shared" si="93"/>
        <v>33.885710039384705</v>
      </c>
      <c r="O430" s="48">
        <f t="shared" si="94"/>
        <v>31.990785464813854</v>
      </c>
      <c r="P430" s="48">
        <f t="shared" si="95"/>
        <v>34.123504495801441</v>
      </c>
      <c r="Q430" t="s">
        <v>249</v>
      </c>
      <c r="R430" t="s">
        <v>419</v>
      </c>
      <c r="S430" s="38">
        <v>44230</v>
      </c>
      <c r="T430" s="50">
        <v>100</v>
      </c>
      <c r="U430" s="50">
        <f t="shared" si="96"/>
        <v>65.156794425087099</v>
      </c>
      <c r="V430" s="50">
        <f t="shared" si="97"/>
        <v>67.10526315789474</v>
      </c>
      <c r="W430" s="50">
        <f t="shared" si="98"/>
        <v>64.912280701754383</v>
      </c>
      <c r="X430" s="50">
        <f t="shared" si="99"/>
        <v>67.982456140350877</v>
      </c>
      <c r="Y430" s="50">
        <f t="shared" si="100"/>
        <v>69.930924873158503</v>
      </c>
      <c r="Z430" s="50">
        <f t="shared" si="101"/>
        <v>67.737942417018161</v>
      </c>
      <c r="AA430" s="50">
        <f t="shared" si="102"/>
        <v>-2.8256617152637773</v>
      </c>
      <c r="AB430" s="50">
        <f t="shared" si="103"/>
        <v>-2.8256617152637631</v>
      </c>
      <c r="AC430" s="50">
        <f t="shared" si="104"/>
        <v>-2.8256617152637773</v>
      </c>
      <c r="AF430">
        <v>2.17</v>
      </c>
      <c r="AG430">
        <v>1.74</v>
      </c>
      <c r="AH430" s="75" t="s">
        <v>494</v>
      </c>
      <c r="AJ430" t="s">
        <v>434</v>
      </c>
    </row>
    <row r="431" spans="1:36" s="50" customFormat="1" ht="15" x14ac:dyDescent="0.25">
      <c r="A431">
        <v>2.35</v>
      </c>
      <c r="B431">
        <v>3.47</v>
      </c>
      <c r="C431">
        <v>3.13</v>
      </c>
      <c r="D431" s="43">
        <f t="shared" si="105"/>
        <v>3.3205170825336694E-2</v>
      </c>
      <c r="E431" s="44">
        <f>IF(OR($A431="",$B431="",$C431=""),"",A431*'MPTO_working_3-way'!$I430)</f>
        <v>2.4280321514395413</v>
      </c>
      <c r="F431" s="45">
        <f>IF(OR($A431="",$B431="",$C431=""),"",B431*'MPTO_working_3-way'!$I430)</f>
        <v>3.5852219427639187</v>
      </c>
      <c r="G431" s="46">
        <f>IF(OR($A431="",$B431="",$C431=""),"",C431*'MPTO_working_3-way'!$I430)</f>
        <v>3.2339321846833036</v>
      </c>
      <c r="H431" s="44">
        <f>IF(OR($A431="",$B431="",$C431=""),"",'MPTO_working_3-way'!E430)</f>
        <v>2.4127575542876918</v>
      </c>
      <c r="I431" s="45">
        <f>IF(OR($A431="",$B431="",$C431=""),"",'MPTO_working_3-way'!F430)</f>
        <v>3.608596499785452</v>
      </c>
      <c r="J431" s="46">
        <f>IF(OR($A431="",$B431="",$C431=""),"",'MPTO_working_3-way'!G430)</f>
        <v>3.2423273896896534</v>
      </c>
      <c r="K431" s="44">
        <f>IF(OR($A431="",$B431="",$C431=""),"",'OddsRatio_working_3-way'!H430)</f>
        <v>2.4194577768872909</v>
      </c>
      <c r="L431" s="45">
        <f>IF(OR($A431="",$B431="",$C431=""),"",'OddsRatio_working_3-way'!I430)</f>
        <v>3.597082006601191</v>
      </c>
      <c r="M431" s="46">
        <f>IF(OR($A431="",$B431="",$C431=""),"",'OddsRatio_working_3-way'!J430)</f>
        <v>3.2395889368666144</v>
      </c>
      <c r="N431" s="47">
        <f t="shared" si="93"/>
        <v>41.185616072139574</v>
      </c>
      <c r="O431" s="48">
        <f t="shared" si="94"/>
        <v>27.8922760142732</v>
      </c>
      <c r="P431" s="48">
        <f t="shared" si="95"/>
        <v>30.922107913587222</v>
      </c>
      <c r="Q431" t="s">
        <v>473</v>
      </c>
      <c r="R431" t="s">
        <v>374</v>
      </c>
      <c r="S431" s="38">
        <v>44230</v>
      </c>
      <c r="T431" s="50">
        <v>100</v>
      </c>
      <c r="U431" s="50">
        <f t="shared" si="96"/>
        <v>57.446808510638299</v>
      </c>
      <c r="V431" s="50">
        <f t="shared" si="97"/>
        <v>71.181556195965413</v>
      </c>
      <c r="W431" s="50">
        <f t="shared" si="98"/>
        <v>68.051118210862612</v>
      </c>
      <c r="X431" s="50">
        <f t="shared" si="99"/>
        <v>60.767325593171961</v>
      </c>
      <c r="Y431" s="50">
        <f t="shared" si="100"/>
        <v>74.502073278499083</v>
      </c>
      <c r="Z431" s="50">
        <f t="shared" si="101"/>
        <v>71.371635293396281</v>
      </c>
      <c r="AA431" s="50">
        <f t="shared" si="102"/>
        <v>-3.3205170825336623</v>
      </c>
      <c r="AB431" s="50">
        <f t="shared" si="103"/>
        <v>-3.3205170825336694</v>
      </c>
      <c r="AC431" s="50">
        <f t="shared" si="104"/>
        <v>-3.3205170825336694</v>
      </c>
      <c r="AD431" s="51"/>
      <c r="AE431" s="51"/>
      <c r="AF431">
        <v>1.98</v>
      </c>
      <c r="AG431">
        <v>1.88</v>
      </c>
      <c r="AH431" s="75" t="s">
        <v>483</v>
      </c>
      <c r="AI431" s="51"/>
      <c r="AJ431" t="s">
        <v>450</v>
      </c>
    </row>
    <row r="432" spans="1:36" ht="15" x14ac:dyDescent="0.25">
      <c r="A432">
        <v>1.75</v>
      </c>
      <c r="B432">
        <v>3.79</v>
      </c>
      <c r="C432">
        <v>4.9400000000000004</v>
      </c>
      <c r="D432" s="43">
        <f t="shared" si="105"/>
        <v>3.7709963970205429E-2</v>
      </c>
      <c r="E432" s="44">
        <f>IF(OR($A432="",$B432="",$C432=""),"",A432*'MPTO_working_3-way'!$I431)</f>
        <v>1.8159924369478595</v>
      </c>
      <c r="F432" s="45">
        <f>IF(OR($A432="",$B432="",$C432=""),"",B432*'MPTO_working_3-way'!$I431)</f>
        <v>3.9329207634470786</v>
      </c>
      <c r="G432" s="46">
        <f>IF(OR($A432="",$B432="",$C432=""),"",C432*'MPTO_working_3-way'!$I431)</f>
        <v>5.1262872220128148</v>
      </c>
      <c r="H432" s="44">
        <f>IF(OR($A432="",$B432="",$C432=""),"",'MPTO_working_3-way'!E431)</f>
        <v>1.7893614406837512</v>
      </c>
      <c r="I432" s="45">
        <f>IF(OR($A432="",$B432="",$C432=""),"",'MPTO_working_3-way'!F431)</f>
        <v>3.9795886143213708</v>
      </c>
      <c r="J432" s="46">
        <f>IF(OR($A432="",$B432="",$C432=""),"",'MPTO_working_3-way'!G431)</f>
        <v>5.2670621237330488</v>
      </c>
      <c r="K432" s="44">
        <f>IF(OR($A432="",$B432="",$C432=""),"",'OddsRatio_working_3-way'!H431)</f>
        <v>1.7990167203506144</v>
      </c>
      <c r="L432" s="45">
        <f>IF(OR($A432="",$B432="",$C432=""),"",'OddsRatio_working_3-way'!I431)</f>
        <v>3.9723421997042849</v>
      </c>
      <c r="M432" s="46">
        <f>IF(OR($A432="",$B432="",$C432=""),"",'OddsRatio_working_3-way'!J431)</f>
        <v>5.1975011709085601</v>
      </c>
      <c r="N432" s="47">
        <f t="shared" si="93"/>
        <v>55.066308628504046</v>
      </c>
      <c r="O432" s="48">
        <f t="shared" si="94"/>
        <v>25.426395804718226</v>
      </c>
      <c r="P432" s="48">
        <f t="shared" si="95"/>
        <v>19.507295566777749</v>
      </c>
      <c r="Q432" t="s">
        <v>168</v>
      </c>
      <c r="R432" t="s">
        <v>64</v>
      </c>
      <c r="S432" s="38">
        <v>44230</v>
      </c>
      <c r="T432" s="50">
        <v>100</v>
      </c>
      <c r="U432" s="50">
        <f t="shared" si="96"/>
        <v>42.857142857142854</v>
      </c>
      <c r="V432" s="50">
        <f t="shared" si="97"/>
        <v>73.614775725593674</v>
      </c>
      <c r="W432" s="50">
        <f t="shared" si="98"/>
        <v>79.757085020242926</v>
      </c>
      <c r="X432" s="50">
        <f t="shared" si="99"/>
        <v>46.628139254163415</v>
      </c>
      <c r="Y432" s="50">
        <f t="shared" si="100"/>
        <v>77.385772122614227</v>
      </c>
      <c r="Z432" s="50">
        <f t="shared" si="101"/>
        <v>83.528081417263465</v>
      </c>
      <c r="AA432" s="50">
        <f t="shared" si="102"/>
        <v>-3.7709963970205607</v>
      </c>
      <c r="AB432" s="50">
        <f t="shared" si="103"/>
        <v>-3.7709963970205536</v>
      </c>
      <c r="AC432" s="50">
        <f t="shared" si="104"/>
        <v>-3.7709963970205393</v>
      </c>
      <c r="AF432">
        <v>2.02</v>
      </c>
      <c r="AG432">
        <v>1.88</v>
      </c>
      <c r="AH432" s="75" t="s">
        <v>483</v>
      </c>
      <c r="AJ432" t="s">
        <v>442</v>
      </c>
    </row>
    <row r="433" spans="1:36" ht="15" x14ac:dyDescent="0.25">
      <c r="A433">
        <v>5.62</v>
      </c>
      <c r="B433">
        <v>4.28</v>
      </c>
      <c r="C433">
        <v>1.6</v>
      </c>
      <c r="D433" s="43">
        <f t="shared" si="105"/>
        <v>3.6580802873582341E-2</v>
      </c>
      <c r="E433" s="44">
        <f>IF(OR($A433="",$B433="",$C433=""),"",A433*'MPTO_working_3-way'!$I432)</f>
        <v>5.8255841121495324</v>
      </c>
      <c r="F433" s="45">
        <f>IF(OR($A433="",$B433="",$C433=""),"",B433*'MPTO_working_3-way'!$I432)</f>
        <v>4.4365658362989331</v>
      </c>
      <c r="G433" s="46">
        <f>IF(OR($A433="",$B433="",$C433=""),"",C433*'MPTO_working_3-way'!$I432)</f>
        <v>1.6585292845977317</v>
      </c>
      <c r="H433" s="44">
        <f>IF(OR($A433="",$B433="",$C433=""),"",'MPTO_working_3-way'!E432)</f>
        <v>6.0334612586851284</v>
      </c>
      <c r="I433" s="45">
        <f>IF(OR($A433="",$B433="",$C433=""),"",'MPTO_working_3-way'!F432)</f>
        <v>4.5156663600352935</v>
      </c>
      <c r="J433" s="46">
        <f>IF(OR($A433="",$B433="",$C433=""),"",'MPTO_working_3-way'!G432)</f>
        <v>1.6318367457700711</v>
      </c>
      <c r="K433" s="44">
        <f>IF(OR($A433="",$B433="",$C433=""),"",'OddsRatio_working_3-way'!H432)</f>
        <v>5.9345796230092756</v>
      </c>
      <c r="L433" s="45">
        <f>IF(OR($A433="",$B433="",$C433=""),"",'OddsRatio_working_3-way'!I432)</f>
        <v>4.5033379141710865</v>
      </c>
      <c r="M433" s="46">
        <f>IF(OR($A433="",$B433="",$C433=""),"",'OddsRatio_working_3-way'!J432)</f>
        <v>1.6408544964947112</v>
      </c>
      <c r="N433" s="47">
        <f t="shared" si="93"/>
        <v>17.165660657348546</v>
      </c>
      <c r="O433" s="48">
        <f t="shared" si="94"/>
        <v>22.539956283714677</v>
      </c>
      <c r="P433" s="48">
        <f t="shared" si="95"/>
        <v>60.294383058936774</v>
      </c>
      <c r="Q433" t="s">
        <v>125</v>
      </c>
      <c r="R433" t="s">
        <v>166</v>
      </c>
      <c r="S433" s="38">
        <v>44230</v>
      </c>
      <c r="T433" s="50">
        <v>100</v>
      </c>
      <c r="U433" s="50">
        <f t="shared" si="96"/>
        <v>82.206405693950188</v>
      </c>
      <c r="V433" s="50">
        <f t="shared" si="97"/>
        <v>76.635514018691595</v>
      </c>
      <c r="W433" s="50">
        <f t="shared" si="98"/>
        <v>37.5</v>
      </c>
      <c r="X433" s="50">
        <f t="shared" si="99"/>
        <v>85.86448598130842</v>
      </c>
      <c r="Y433" s="50">
        <f t="shared" si="100"/>
        <v>80.293594306049826</v>
      </c>
      <c r="Z433" s="50">
        <f t="shared" si="101"/>
        <v>41.158080287358231</v>
      </c>
      <c r="AA433" s="50">
        <f t="shared" si="102"/>
        <v>-3.6580802873582314</v>
      </c>
      <c r="AB433" s="50">
        <f t="shared" si="103"/>
        <v>-3.6580802873582314</v>
      </c>
      <c r="AC433" s="50">
        <f t="shared" si="104"/>
        <v>-3.6580802873582314</v>
      </c>
      <c r="AF433">
        <v>1.81</v>
      </c>
      <c r="AG433">
        <v>2.08</v>
      </c>
      <c r="AH433" s="75" t="s">
        <v>484</v>
      </c>
      <c r="AJ433" t="s">
        <v>442</v>
      </c>
    </row>
    <row r="434" spans="1:36" ht="15" x14ac:dyDescent="0.25">
      <c r="A434">
        <v>4.0999999999999996</v>
      </c>
      <c r="B434">
        <v>3.29</v>
      </c>
      <c r="C434">
        <v>2.11</v>
      </c>
      <c r="D434" s="43">
        <f t="shared" si="105"/>
        <v>2.1787456094644941E-2</v>
      </c>
      <c r="E434" s="44">
        <f>IF(OR($A434="",$B434="",$C434=""),"",A434*'MPTO_working_3-way'!$I433)</f>
        <v>4.189328569988044</v>
      </c>
      <c r="F434" s="45">
        <f>IF(OR($A434="",$B434="",$C434=""),"",B434*'MPTO_working_3-way'!$I433)</f>
        <v>3.3616807305513818</v>
      </c>
      <c r="G434" s="46">
        <f>IF(OR($A434="",$B434="",$C434=""),"",C434*'MPTO_working_3-way'!$I433)</f>
        <v>2.1559715323597008</v>
      </c>
      <c r="H434" s="44">
        <f>IF(OR($A434="",$B434="",$C434=""),"",'MPTO_working_3-way'!E433)</f>
        <v>4.2258290898706754</v>
      </c>
      <c r="I434" s="45">
        <f>IF(OR($A434="",$B434="",$C434=""),"",'MPTO_working_3-way'!F433)</f>
        <v>3.370534115925977</v>
      </c>
      <c r="J434" s="46">
        <f>IF(OR($A434="",$B434="",$C434=""),"",'MPTO_working_3-way'!G433)</f>
        <v>2.1428364923837222</v>
      </c>
      <c r="K434" s="44">
        <f>IF(OR($A434="",$B434="",$C434=""),"",'OddsRatio_working_3-way'!H433)</f>
        <v>4.2070045306385229</v>
      </c>
      <c r="L434" s="45">
        <f>IF(OR($A434="",$B434="",$C434=""),"",'OddsRatio_working_3-way'!I433)</f>
        <v>3.3690452823103931</v>
      </c>
      <c r="M434" s="46">
        <f>IF(OR($A434="",$B434="",$C434=""),"",'OddsRatio_working_3-way'!J433)</f>
        <v>2.1483145254866973</v>
      </c>
      <c r="N434" s="47">
        <f t="shared" si="93"/>
        <v>23.870173544369518</v>
      </c>
      <c r="O434" s="48">
        <f t="shared" si="94"/>
        <v>29.747024781737093</v>
      </c>
      <c r="P434" s="48">
        <f t="shared" si="95"/>
        <v>46.382801673893375</v>
      </c>
      <c r="Q434" t="s">
        <v>73</v>
      </c>
      <c r="R434" t="s">
        <v>39</v>
      </c>
      <c r="S434" s="38">
        <v>44258</v>
      </c>
      <c r="T434" s="50">
        <v>100</v>
      </c>
      <c r="U434" s="50">
        <f t="shared" si="96"/>
        <v>75.609756097560975</v>
      </c>
      <c r="V434" s="50">
        <f t="shared" si="97"/>
        <v>69.6048632218845</v>
      </c>
      <c r="W434" s="50">
        <f t="shared" si="98"/>
        <v>52.606635071090047</v>
      </c>
      <c r="X434" s="50">
        <f t="shared" si="99"/>
        <v>77.788501707025446</v>
      </c>
      <c r="Y434" s="50">
        <f t="shared" si="100"/>
        <v>71.783608831348971</v>
      </c>
      <c r="Z434" s="50">
        <f t="shared" si="101"/>
        <v>54.785380680554532</v>
      </c>
      <c r="AA434" s="50">
        <f t="shared" si="102"/>
        <v>-2.178745609464471</v>
      </c>
      <c r="AB434" s="50">
        <f t="shared" si="103"/>
        <v>-2.178745609464471</v>
      </c>
      <c r="AC434" s="50">
        <f t="shared" si="104"/>
        <v>-2.1787456094644853</v>
      </c>
      <c r="AF434">
        <v>2.19</v>
      </c>
      <c r="AG434">
        <v>1.75</v>
      </c>
      <c r="AH434" s="75" t="s">
        <v>482</v>
      </c>
      <c r="AJ434" t="s">
        <v>443</v>
      </c>
    </row>
    <row r="435" spans="1:36" ht="15" x14ac:dyDescent="0.25">
      <c r="A435">
        <v>3.77</v>
      </c>
      <c r="B435">
        <v>3.58</v>
      </c>
      <c r="C435">
        <v>2.09</v>
      </c>
      <c r="D435" s="43">
        <f t="shared" si="105"/>
        <v>2.3050497849999019E-2</v>
      </c>
      <c r="E435" s="44">
        <f>IF(OR($A435="",$B435="",$C435=""),"",A435*'MPTO_working_3-way'!$I434)</f>
        <v>3.8569003768944965</v>
      </c>
      <c r="F435" s="45">
        <f>IF(OR($A435="",$B435="",$C435=""),"",B435*'MPTO_working_3-way'!$I434)</f>
        <v>3.6625207823029964</v>
      </c>
      <c r="G435" s="46">
        <f>IF(OR($A435="",$B435="",$C435=""),"",C435*'MPTO_working_3-way'!$I434)</f>
        <v>2.1381755405064977</v>
      </c>
      <c r="H435" s="44">
        <f>IF(OR($A435="",$B435="",$C435=""),"",'MPTO_working_3-way'!E434)</f>
        <v>3.8824624843907669</v>
      </c>
      <c r="I435" s="45">
        <f>IF(OR($A435="",$B435="",$C435=""),"",'MPTO_working_3-way'!F434)</f>
        <v>3.6812601559773674</v>
      </c>
      <c r="J435" s="46">
        <f>IF(OR($A435="",$B435="",$C435=""),"",'MPTO_working_3-way'!G434)</f>
        <v>2.124110049916673</v>
      </c>
      <c r="K435" s="44">
        <f>IF(OR($A435="",$B435="",$C435=""),"",'OddsRatio_working_3-way'!H434)</f>
        <v>3.8712193914403885</v>
      </c>
      <c r="L435" s="45">
        <f>IF(OR($A435="",$B435="",$C435=""),"",'OddsRatio_working_3-way'!I434)</f>
        <v>3.6742765450961024</v>
      </c>
      <c r="M435" s="46">
        <f>IF(OR($A435="",$B435="",$C435=""),"",'OddsRatio_working_3-way'!J434)</f>
        <v>2.1298300132382759</v>
      </c>
      <c r="N435" s="47">
        <f t="shared" ref="N435:N473" si="106">(1/E435)* 100</f>
        <v>25.92755586819645</v>
      </c>
      <c r="O435" s="48">
        <f t="shared" ref="O435:O473" si="107">(1/F435)* 100</f>
        <v>27.303599336061623</v>
      </c>
      <c r="P435" s="48">
        <f t="shared" ref="P435:P473" si="108">(1/G435)* 100</f>
        <v>46.768844795741927</v>
      </c>
      <c r="Q435" t="s">
        <v>70</v>
      </c>
      <c r="R435" t="s">
        <v>136</v>
      </c>
      <c r="S435" s="38">
        <v>44258</v>
      </c>
      <c r="T435" s="50">
        <v>100</v>
      </c>
      <c r="U435" s="50">
        <f t="shared" ref="U435:U473" si="109">(1/A435)*((T435*A435)-T435)</f>
        <v>73.474801061007966</v>
      </c>
      <c r="V435" s="50">
        <f t="shared" ref="V435:V473" si="110">(1/B435)*((T435*B435)-T435)</f>
        <v>72.067039106145245</v>
      </c>
      <c r="W435" s="50">
        <f t="shared" ref="W435:W473" si="111">(1/C435)*((T435*C435)-T435)</f>
        <v>52.153110047846894</v>
      </c>
      <c r="X435" s="50">
        <f t="shared" ref="X435:X473" si="112">((1/B435)+(1/C435))*T435</f>
        <v>75.779850846007861</v>
      </c>
      <c r="Y435" s="50">
        <f t="shared" ref="Y435:Y473" si="113">((1/A435)+(1/C435))*T435</f>
        <v>74.372088891145154</v>
      </c>
      <c r="Z435" s="50">
        <f t="shared" ref="Z435:Z473" si="114">((1/A435)+(1/B435))*T435</f>
        <v>54.458159832846789</v>
      </c>
      <c r="AA435" s="50">
        <f t="shared" ref="AA435:AA473" si="115">U435-X435</f>
        <v>-2.3050497849998948</v>
      </c>
      <c r="AB435" s="50">
        <f t="shared" ref="AB435:AB473" si="116">V435-Y435</f>
        <v>-2.305049784999909</v>
      </c>
      <c r="AC435" s="50">
        <f t="shared" ref="AC435:AC473" si="117">W435-Z435</f>
        <v>-2.3050497849998948</v>
      </c>
      <c r="AF435">
        <v>2.1800000000000002</v>
      </c>
      <c r="AG435">
        <v>1.75</v>
      </c>
      <c r="AH435" s="75" t="s">
        <v>479</v>
      </c>
      <c r="AJ435" t="s">
        <v>443</v>
      </c>
    </row>
    <row r="436" spans="1:36" ht="15" x14ac:dyDescent="0.25">
      <c r="A436">
        <v>8.18</v>
      </c>
      <c r="B436">
        <v>4.7</v>
      </c>
      <c r="C436">
        <v>1.45</v>
      </c>
      <c r="D436" s="43">
        <f t="shared" si="105"/>
        <v>2.4670518613657766E-2</v>
      </c>
      <c r="E436" s="44">
        <f>IF(OR($A436="",$B436="",$C436=""),"",A436*'MPTO_working_3-way'!$I435)</f>
        <v>8.3818048422597204</v>
      </c>
      <c r="F436" s="45">
        <f>IF(OR($A436="",$B436="",$C436=""),"",B436*'MPTO_working_3-way'!$I435)</f>
        <v>4.8159514374841921</v>
      </c>
      <c r="G436" s="46">
        <f>IF(OR($A436="",$B436="",$C436=""),"",C436*'MPTO_working_3-way'!$I435)</f>
        <v>1.4857722519898038</v>
      </c>
      <c r="H436" s="44">
        <f>IF(OR($A436="",$B436="",$C436=""),"",'MPTO_working_3-way'!E435)</f>
        <v>8.7699386985636885</v>
      </c>
      <c r="I436" s="45">
        <f>IF(OR($A436="",$B436="",$C436=""),"",'MPTO_working_3-way'!F435)</f>
        <v>4.8889606725971051</v>
      </c>
      <c r="J436" s="46">
        <f>IF(OR($A436="",$B436="",$C436=""),"",'MPTO_working_3-way'!G435)</f>
        <v>1.4674985762885575</v>
      </c>
      <c r="K436" s="44">
        <f>IF(OR($A436="",$B436="",$C436=""),"",'OddsRatio_working_3-way'!H435)</f>
        <v>8.5535800793529031</v>
      </c>
      <c r="L436" s="45">
        <f>IF(OR($A436="",$B436="",$C436=""),"",'OddsRatio_working_3-way'!I435)</f>
        <v>4.8925134113657025</v>
      </c>
      <c r="M436" s="46">
        <f>IF(OR($A436="",$B436="",$C436=""),"",'OddsRatio_working_3-way'!J435)</f>
        <v>1.4734137932742071</v>
      </c>
      <c r="N436" s="47">
        <f t="shared" si="106"/>
        <v>11.930604670704808</v>
      </c>
      <c r="O436" s="48">
        <f t="shared" si="107"/>
        <v>20.764328980077728</v>
      </c>
      <c r="P436" s="48">
        <f t="shared" si="108"/>
        <v>67.305066349217469</v>
      </c>
      <c r="Q436" t="s">
        <v>34</v>
      </c>
      <c r="R436" t="s">
        <v>137</v>
      </c>
      <c r="S436" s="38">
        <v>44258</v>
      </c>
      <c r="T436" s="50">
        <v>100</v>
      </c>
      <c r="U436" s="50">
        <f t="shared" si="109"/>
        <v>87.775061124694389</v>
      </c>
      <c r="V436" s="50">
        <f t="shared" si="110"/>
        <v>78.723404255319153</v>
      </c>
      <c r="W436" s="50">
        <f t="shared" si="111"/>
        <v>31.03448275862069</v>
      </c>
      <c r="X436" s="50">
        <f t="shared" si="112"/>
        <v>90.242112986060164</v>
      </c>
      <c r="Y436" s="50">
        <f t="shared" si="113"/>
        <v>81.190456116684942</v>
      </c>
      <c r="Z436" s="50">
        <f t="shared" si="114"/>
        <v>33.501534619986472</v>
      </c>
      <c r="AA436" s="50">
        <f t="shared" si="115"/>
        <v>-2.4670518613657748</v>
      </c>
      <c r="AB436" s="50">
        <f t="shared" si="116"/>
        <v>-2.467051861365789</v>
      </c>
      <c r="AC436" s="50">
        <f t="shared" si="117"/>
        <v>-2.4670518613657819</v>
      </c>
      <c r="AF436">
        <v>1.81</v>
      </c>
      <c r="AG436">
        <v>2.09</v>
      </c>
      <c r="AH436" s="75" t="s">
        <v>485</v>
      </c>
      <c r="AJ436" t="s">
        <v>443</v>
      </c>
    </row>
    <row r="437" spans="1:36" ht="15" x14ac:dyDescent="0.25">
      <c r="A437">
        <v>2.2799999999999998</v>
      </c>
      <c r="B437">
        <v>3.37</v>
      </c>
      <c r="C437">
        <v>3.41</v>
      </c>
      <c r="D437" s="43">
        <f t="shared" si="105"/>
        <v>2.858752823738997E-2</v>
      </c>
      <c r="E437" s="44">
        <f>IF(OR($A437="",$B437="",$C437=""),"",A437*'MPTO_working_3-way'!$I436)</f>
        <v>2.3451795643812487</v>
      </c>
      <c r="F437" s="45">
        <f>IF(OR($A437="",$B437="",$C437=""),"",B437*'MPTO_working_3-way'!$I436)</f>
        <v>3.4663399701600044</v>
      </c>
      <c r="G437" s="46">
        <f>IF(OR($A437="",$B437="",$C437=""),"",C437*'MPTO_working_3-way'!$I436)</f>
        <v>3.5074834712895</v>
      </c>
      <c r="H437" s="44">
        <f>IF(OR($A437="",$B437="",$C437=""),"",'MPTO_working_3-way'!E436)</f>
        <v>2.3306366266861285</v>
      </c>
      <c r="I437" s="45">
        <f>IF(OR($A437="",$B437="",$C437=""),"",'MPTO_working_3-way'!F436)</f>
        <v>3.4818125731327796</v>
      </c>
      <c r="J437" s="46">
        <f>IF(OR($A437="",$B437="",$C437=""),"",'MPTO_working_3-way'!G436)</f>
        <v>3.5245277326792275</v>
      </c>
      <c r="K437" s="44">
        <f>IF(OR($A437="",$B437="",$C437=""),"",'OddsRatio_working_3-way'!H436)</f>
        <v>2.3368598280521811</v>
      </c>
      <c r="L437" s="45">
        <f>IF(OR($A437="",$B437="",$C437=""),"",'OddsRatio_working_3-way'!I436)</f>
        <v>3.4752795253778674</v>
      </c>
      <c r="M437" s="46">
        <f>IF(OR($A437="",$B437="",$C437=""),"",'OddsRatio_working_3-way'!J436)</f>
        <v>3.5170563950044977</v>
      </c>
      <c r="N437" s="47">
        <f t="shared" si="106"/>
        <v>42.640658105164739</v>
      </c>
      <c r="O437" s="48">
        <f t="shared" si="107"/>
        <v>28.848872545927474</v>
      </c>
      <c r="P437" s="48">
        <f t="shared" si="108"/>
        <v>28.510469348907797</v>
      </c>
      <c r="Q437" t="s">
        <v>37</v>
      </c>
      <c r="R437" t="s">
        <v>42</v>
      </c>
      <c r="S437" s="38">
        <v>44258</v>
      </c>
      <c r="T437" s="50">
        <v>100</v>
      </c>
      <c r="U437" s="50">
        <f t="shared" si="109"/>
        <v>56.140350877192972</v>
      </c>
      <c r="V437" s="50">
        <f t="shared" si="110"/>
        <v>70.326409495548958</v>
      </c>
      <c r="W437" s="50">
        <f t="shared" si="111"/>
        <v>70.674486803519059</v>
      </c>
      <c r="X437" s="50">
        <f t="shared" si="112"/>
        <v>58.999103700931975</v>
      </c>
      <c r="Y437" s="50">
        <f t="shared" si="113"/>
        <v>73.185162319287954</v>
      </c>
      <c r="Z437" s="50">
        <f t="shared" si="114"/>
        <v>73.53323962725807</v>
      </c>
      <c r="AA437" s="50">
        <f t="shared" si="115"/>
        <v>-2.8587528237390032</v>
      </c>
      <c r="AB437" s="50">
        <f t="shared" si="116"/>
        <v>-2.8587528237389961</v>
      </c>
      <c r="AC437" s="50">
        <f t="shared" si="117"/>
        <v>-2.8587528237390103</v>
      </c>
      <c r="AF437">
        <v>1.9</v>
      </c>
      <c r="AG437">
        <v>1.98</v>
      </c>
      <c r="AH437" s="75" t="s">
        <v>479</v>
      </c>
      <c r="AJ437" t="s">
        <v>433</v>
      </c>
    </row>
    <row r="438" spans="1:36" ht="15" x14ac:dyDescent="0.25">
      <c r="A438">
        <v>2.94</v>
      </c>
      <c r="B438">
        <v>3.3</v>
      </c>
      <c r="C438">
        <v>2.6</v>
      </c>
      <c r="D438" s="43">
        <f t="shared" si="105"/>
        <v>2.7781742067456427E-2</v>
      </c>
      <c r="E438" s="44">
        <f>IF(OR($A438="",$B438="",$C438=""),"",A438*'MPTO_working_3-way'!$I437)</f>
        <v>3.0216783216783218</v>
      </c>
      <c r="F438" s="45">
        <f>IF(OR($A438="",$B438="",$C438=""),"",B438*'MPTO_working_3-way'!$I437)</f>
        <v>3.391679748822606</v>
      </c>
      <c r="G438" s="46">
        <f>IF(OR($A438="",$B438="",$C438=""),"",C438*'MPTO_working_3-way'!$I437)</f>
        <v>2.6722325293753868</v>
      </c>
      <c r="H438" s="44">
        <f>IF(OR($A438="",$B438="",$C438=""),"",'MPTO_working_3-way'!E437)</f>
        <v>3.0222850570305764</v>
      </c>
      <c r="I438" s="45">
        <f>IF(OR($A438="",$B438="",$C438=""),"",'MPTO_working_3-way'!F437)</f>
        <v>3.4040267731836336</v>
      </c>
      <c r="J438" s="46">
        <f>IF(OR($A438="",$B438="",$C438=""),"",'MPTO_working_3-way'!G437)</f>
        <v>2.6641460014363569</v>
      </c>
      <c r="K438" s="44">
        <f>IF(OR($A438="",$B438="",$C438=""),"",'OddsRatio_working_3-way'!H437)</f>
        <v>3.022396417391731</v>
      </c>
      <c r="L438" s="45">
        <f>IF(OR($A438="",$B438="",$C438=""),"",'OddsRatio_working_3-way'!I437)</f>
        <v>3.3976864742273087</v>
      </c>
      <c r="M438" s="46">
        <f>IF(OR($A438="",$B438="",$C438=""),"",'OddsRatio_working_3-way'!J437)</f>
        <v>2.6679558081581289</v>
      </c>
      <c r="N438" s="47">
        <f t="shared" si="106"/>
        <v>33.094191159453828</v>
      </c>
      <c r="O438" s="48">
        <f t="shared" si="107"/>
        <v>29.483915760240688</v>
      </c>
      <c r="P438" s="48">
        <f t="shared" si="108"/>
        <v>37.42189308030548</v>
      </c>
      <c r="Q438" t="s">
        <v>85</v>
      </c>
      <c r="R438" t="s">
        <v>45</v>
      </c>
      <c r="S438" s="38">
        <v>44258</v>
      </c>
      <c r="T438" s="50">
        <v>100</v>
      </c>
      <c r="U438" s="50">
        <f t="shared" si="109"/>
        <v>65.986394557823132</v>
      </c>
      <c r="V438" s="50">
        <f t="shared" si="110"/>
        <v>69.696969696969703</v>
      </c>
      <c r="W438" s="50">
        <f t="shared" si="111"/>
        <v>61.538461538461533</v>
      </c>
      <c r="X438" s="50">
        <f t="shared" si="112"/>
        <v>68.76456876456875</v>
      </c>
      <c r="Y438" s="50">
        <f t="shared" si="113"/>
        <v>72.47514390371532</v>
      </c>
      <c r="Z438" s="50">
        <f t="shared" si="114"/>
        <v>64.316635745207179</v>
      </c>
      <c r="AA438" s="50">
        <f t="shared" si="115"/>
        <v>-2.7781742067456179</v>
      </c>
      <c r="AB438" s="50">
        <f t="shared" si="116"/>
        <v>-2.7781742067456179</v>
      </c>
      <c r="AC438" s="50">
        <f t="shared" si="117"/>
        <v>-2.7781742067456463</v>
      </c>
      <c r="AF438">
        <v>2.13</v>
      </c>
      <c r="AG438">
        <v>1.77</v>
      </c>
      <c r="AH438" s="75" t="s">
        <v>490</v>
      </c>
      <c r="AJ438" t="s">
        <v>433</v>
      </c>
    </row>
    <row r="439" spans="1:36" ht="15" x14ac:dyDescent="0.25">
      <c r="A439">
        <v>1.37</v>
      </c>
      <c r="B439">
        <v>4.96</v>
      </c>
      <c r="C439">
        <v>9.77</v>
      </c>
      <c r="D439" s="43">
        <f t="shared" si="105"/>
        <v>3.3894055867963013E-2</v>
      </c>
      <c r="E439" s="44">
        <f>IF(OR($A439="",$B439="",$C439=""),"",A439*'MPTO_working_3-way'!$I438)</f>
        <v>1.4164348565391094</v>
      </c>
      <c r="F439" s="45">
        <f>IF(OR($A439="",$B439="",$C439=""),"",B439*'MPTO_working_3-way'!$I438)</f>
        <v>5.1281145171050966</v>
      </c>
      <c r="G439" s="46">
        <f>IF(OR($A439="",$B439="",$C439=""),"",C439*'MPTO_working_3-way'!$I438)</f>
        <v>10.101144925829999</v>
      </c>
      <c r="H439" s="44">
        <f>IF(OR($A439="",$B439="",$C439=""),"",'MPTO_working_3-way'!E438)</f>
        <v>1.3915386322524235</v>
      </c>
      <c r="I439" s="45">
        <f>IF(OR($A439="",$B439="",$C439=""),"",'MPTO_working_3-way'!F438)</f>
        <v>5.2544497614320456</v>
      </c>
      <c r="J439" s="46">
        <f>IF(OR($A439="",$B439="",$C439=""),"",'MPTO_working_3-way'!G438)</f>
        <v>10.982237395979713</v>
      </c>
      <c r="K439" s="44">
        <f>IF(OR($A439="",$B439="",$C439=""),"",'OddsRatio_working_3-way'!H438)</f>
        <v>1.3991458028422366</v>
      </c>
      <c r="L439" s="45">
        <f>IF(OR($A439="",$B439="",$C439=""),"",'OddsRatio_working_3-way'!I438)</f>
        <v>5.2719388628520418</v>
      </c>
      <c r="M439" s="46">
        <f>IF(OR($A439="",$B439="",$C439=""),"",'OddsRatio_working_3-way'!J438)</f>
        <v>10.460834299801114</v>
      </c>
      <c r="N439" s="47">
        <f t="shared" si="106"/>
        <v>70.599787585246347</v>
      </c>
      <c r="O439" s="48">
        <f t="shared" si="107"/>
        <v>19.500344554795866</v>
      </c>
      <c r="P439" s="48">
        <f t="shared" si="108"/>
        <v>9.8998678599577783</v>
      </c>
      <c r="Q439" t="s">
        <v>36</v>
      </c>
      <c r="R439" t="s">
        <v>277</v>
      </c>
      <c r="S439" s="38">
        <v>44258</v>
      </c>
      <c r="T439" s="50">
        <v>100</v>
      </c>
      <c r="U439" s="50">
        <f t="shared" si="109"/>
        <v>27.007299270072991</v>
      </c>
      <c r="V439" s="50">
        <f t="shared" si="110"/>
        <v>79.838709677419359</v>
      </c>
      <c r="W439" s="50">
        <f t="shared" si="111"/>
        <v>89.764585465711363</v>
      </c>
      <c r="X439" s="50">
        <f t="shared" si="112"/>
        <v>30.396704856869285</v>
      </c>
      <c r="Y439" s="50">
        <f t="shared" si="113"/>
        <v>83.228115264215646</v>
      </c>
      <c r="Z439" s="50">
        <f t="shared" si="114"/>
        <v>93.153991052507649</v>
      </c>
      <c r="AA439" s="50">
        <f t="shared" si="115"/>
        <v>-3.3894055867962933</v>
      </c>
      <c r="AB439" s="50">
        <f t="shared" si="116"/>
        <v>-3.3894055867962862</v>
      </c>
      <c r="AC439" s="50">
        <f t="shared" si="117"/>
        <v>-3.3894055867962862</v>
      </c>
      <c r="AF439">
        <v>1.8</v>
      </c>
      <c r="AG439">
        <v>2.09</v>
      </c>
      <c r="AH439" s="75" t="s">
        <v>478</v>
      </c>
      <c r="AJ439" t="s">
        <v>433</v>
      </c>
    </row>
    <row r="440" spans="1:36" ht="15" x14ac:dyDescent="0.25">
      <c r="A440">
        <v>4.32</v>
      </c>
      <c r="B440">
        <v>3.52</v>
      </c>
      <c r="C440">
        <v>1.94</v>
      </c>
      <c r="D440" s="43">
        <f t="shared" si="105"/>
        <v>3.1036308098163712E-2</v>
      </c>
      <c r="E440" s="44">
        <f>IF(OR($A440="",$B440="",$C440=""),"",A440*'MPTO_working_3-way'!$I439)</f>
        <v>4.4540768509840678</v>
      </c>
      <c r="F440" s="45">
        <f>IF(OR($A440="",$B440="",$C440=""),"",B440*'MPTO_working_3-way'!$I439)</f>
        <v>3.6292478045055363</v>
      </c>
      <c r="G440" s="46">
        <f>IF(OR($A440="",$B440="",$C440=""),"",C440*'MPTO_working_3-way'!$I439)</f>
        <v>2.0002104377104377</v>
      </c>
      <c r="H440" s="44">
        <f>IF(OR($A440="",$B440="",$C440=""),"",'MPTO_working_3-way'!E439)</f>
        <v>4.5221031151690347</v>
      </c>
      <c r="I440" s="45">
        <f>IF(OR($A440="",$B440="",$C440=""),"",'MPTO_working_3-way'!F439)</f>
        <v>3.6530284458345661</v>
      </c>
      <c r="J440" s="46">
        <f>IF(OR($A440="",$B440="",$C440=""),"",'MPTO_working_3-way'!G439)</f>
        <v>1.9797335410182479</v>
      </c>
      <c r="K440" s="44">
        <f>IF(OR($A440="",$B440="",$C440=""),"",'OddsRatio_working_3-way'!H439)</f>
        <v>4.4885792177629709</v>
      </c>
      <c r="L440" s="45">
        <f>IF(OR($A440="",$B440="",$C440=""),"",'OddsRatio_working_3-way'!I439)</f>
        <v>3.647957719506834</v>
      </c>
      <c r="M440" s="46">
        <f>IF(OR($A440="",$B440="",$C440=""),"",'OddsRatio_working_3-way'!J439)</f>
        <v>1.9877302604509612</v>
      </c>
      <c r="N440" s="47">
        <f t="shared" si="106"/>
        <v>22.451341399263544</v>
      </c>
      <c r="O440" s="48">
        <f t="shared" si="107"/>
        <v>27.553918990005261</v>
      </c>
      <c r="P440" s="48">
        <f t="shared" si="108"/>
        <v>49.994739610731195</v>
      </c>
      <c r="Q440" t="s">
        <v>82</v>
      </c>
      <c r="R440" t="s">
        <v>132</v>
      </c>
      <c r="S440" s="38">
        <v>44258</v>
      </c>
      <c r="T440" s="50">
        <v>100</v>
      </c>
      <c r="U440" s="50">
        <f t="shared" si="109"/>
        <v>76.851851851851848</v>
      </c>
      <c r="V440" s="50">
        <f t="shared" si="110"/>
        <v>71.590909090909093</v>
      </c>
      <c r="W440" s="50">
        <f t="shared" si="111"/>
        <v>48.453608247422686</v>
      </c>
      <c r="X440" s="50">
        <f t="shared" si="112"/>
        <v>79.955482661668228</v>
      </c>
      <c r="Y440" s="50">
        <f t="shared" si="113"/>
        <v>74.694539900725474</v>
      </c>
      <c r="Z440" s="50">
        <f t="shared" si="114"/>
        <v>51.557239057239059</v>
      </c>
      <c r="AA440" s="50">
        <f t="shared" si="115"/>
        <v>-3.1036308098163801</v>
      </c>
      <c r="AB440" s="50">
        <f t="shared" si="116"/>
        <v>-3.1036308098163801</v>
      </c>
      <c r="AC440" s="50">
        <f t="shared" si="117"/>
        <v>-3.103630809816373</v>
      </c>
      <c r="AF440">
        <v>2.02</v>
      </c>
      <c r="AG440">
        <v>1.87</v>
      </c>
      <c r="AH440" s="75" t="s">
        <v>480</v>
      </c>
      <c r="AJ440" t="s">
        <v>433</v>
      </c>
    </row>
    <row r="441" spans="1:36" ht="15" x14ac:dyDescent="0.25">
      <c r="A441">
        <v>2.44</v>
      </c>
      <c r="B441">
        <v>3.25</v>
      </c>
      <c r="C441">
        <v>3.22</v>
      </c>
      <c r="D441" s="43">
        <f t="shared" si="105"/>
        <v>2.8087379477258256E-2</v>
      </c>
      <c r="E441" s="44">
        <f>IF(OR($A441="",$B441="",$C441=""),"",A441*'MPTO_working_3-way'!$I440)</f>
        <v>2.5085332059245102</v>
      </c>
      <c r="F441" s="45">
        <f>IF(OR($A441="",$B441="",$C441=""),"",B441*'MPTO_working_3-way'!$I440)</f>
        <v>3.3412839833010892</v>
      </c>
      <c r="G441" s="46">
        <f>IF(OR($A441="",$B441="",$C441=""),"",C441*'MPTO_working_3-way'!$I440)</f>
        <v>3.3104413619167716</v>
      </c>
      <c r="H441" s="44">
        <f>IF(OR($A441="",$B441="",$C441=""),"",'MPTO_working_3-way'!E440)</f>
        <v>2.4970434646552233</v>
      </c>
      <c r="I441" s="45">
        <f>IF(OR($A441="",$B441="",$C441=""),"",'MPTO_working_3-way'!F440)</f>
        <v>3.35199446904591</v>
      </c>
      <c r="J441" s="46">
        <f>IF(OR($A441="",$B441="",$C441=""),"",'MPTO_working_3-way'!G440)</f>
        <v>3.3200911896258796</v>
      </c>
      <c r="K441" s="44">
        <f>IF(OR($A441="",$B441="",$C441=""),"",'OddsRatio_working_3-way'!H440)</f>
        <v>2.5021649575928566</v>
      </c>
      <c r="L441" s="45">
        <f>IF(OR($A441="",$B441="",$C441=""),"",'OddsRatio_working_3-way'!I440)</f>
        <v>3.3471327462388389</v>
      </c>
      <c r="M441" s="46">
        <f>IF(OR($A441="",$B441="",$C441=""),"",'OddsRatio_working_3-way'!J440)</f>
        <v>3.3158376429556542</v>
      </c>
      <c r="N441" s="47">
        <f t="shared" si="106"/>
        <v>39.863933139822791</v>
      </c>
      <c r="O441" s="48">
        <f t="shared" si="107"/>
        <v>29.928614418820811</v>
      </c>
      <c r="P441" s="48">
        <f t="shared" si="108"/>
        <v>30.207452441356402</v>
      </c>
      <c r="Q441" t="s">
        <v>86</v>
      </c>
      <c r="R441" t="s">
        <v>279</v>
      </c>
      <c r="S441" s="38">
        <v>44258</v>
      </c>
      <c r="T441" s="50">
        <v>100</v>
      </c>
      <c r="U441" s="50">
        <f t="shared" si="109"/>
        <v>59.016393442622956</v>
      </c>
      <c r="V441" s="50">
        <f t="shared" si="110"/>
        <v>69.230769230769241</v>
      </c>
      <c r="W441" s="50">
        <f t="shared" si="111"/>
        <v>68.944099378881987</v>
      </c>
      <c r="X441" s="50">
        <f t="shared" si="112"/>
        <v>61.825131390348773</v>
      </c>
      <c r="Y441" s="50">
        <f t="shared" si="113"/>
        <v>72.039507178495057</v>
      </c>
      <c r="Z441" s="50">
        <f t="shared" si="114"/>
        <v>71.752837326607818</v>
      </c>
      <c r="AA441" s="50">
        <f t="shared" si="115"/>
        <v>-2.8087379477258168</v>
      </c>
      <c r="AB441" s="50">
        <f t="shared" si="116"/>
        <v>-2.8087379477258168</v>
      </c>
      <c r="AC441" s="50">
        <f t="shared" si="117"/>
        <v>-2.808737947725831</v>
      </c>
      <c r="AF441">
        <v>2.2799999999999998</v>
      </c>
      <c r="AG441">
        <v>1.68</v>
      </c>
      <c r="AH441" s="75" t="s">
        <v>480</v>
      </c>
      <c r="AJ441" t="s">
        <v>433</v>
      </c>
    </row>
    <row r="442" spans="1:36" ht="15" x14ac:dyDescent="0.25">
      <c r="A442">
        <v>2.6</v>
      </c>
      <c r="B442">
        <v>3.09</v>
      </c>
      <c r="C442">
        <v>3.12</v>
      </c>
      <c r="D442" s="43">
        <f t="shared" si="105"/>
        <v>2.8752800597460659E-2</v>
      </c>
      <c r="E442" s="44">
        <f>IF(OR($A442="",$B442="",$C442=""),"",A442*'MPTO_working_3-way'!$I441)</f>
        <v>2.674757281553398</v>
      </c>
      <c r="F442" s="45">
        <f>IF(OR($A442="",$B442="",$C442=""),"",B442*'MPTO_working_3-way'!$I441)</f>
        <v>3.1788461538461532</v>
      </c>
      <c r="G442" s="46">
        <f>IF(OR($A442="",$B442="",$C442=""),"",C442*'MPTO_working_3-way'!$I441)</f>
        <v>3.2097087378640774</v>
      </c>
      <c r="H442" s="44">
        <f>IF(OR($A442="",$B442="",$C442=""),"",'MPTO_working_3-way'!E441)</f>
        <v>2.6664454032525722</v>
      </c>
      <c r="I442" s="45">
        <f>IF(OR($A442="",$B442="",$C442=""),"",'MPTO_working_3-way'!F441)</f>
        <v>3.1843043995243749</v>
      </c>
      <c r="J442" s="46">
        <f>IF(OR($A442="",$B442="",$C442=""),"",'MPTO_working_3-way'!G441)</f>
        <v>3.2161729383506801</v>
      </c>
      <c r="K442" s="44">
        <f>IF(OR($A442="",$B442="",$C442=""),"",'OddsRatio_working_3-way'!H441)</f>
        <v>2.670289146108995</v>
      </c>
      <c r="L442" s="45">
        <f>IF(OR($A442="",$B442="",$C442=""),"",'OddsRatio_working_3-way'!I441)</f>
        <v>3.1818151971048736</v>
      </c>
      <c r="M442" s="46">
        <f>IF(OR($A442="",$B442="",$C442=""),"",'OddsRatio_working_3-way'!J441)</f>
        <v>3.2131331185944187</v>
      </c>
      <c r="N442" s="47">
        <f t="shared" si="106"/>
        <v>37.386569872958262</v>
      </c>
      <c r="O442" s="48">
        <f t="shared" si="107"/>
        <v>31.457955232909868</v>
      </c>
      <c r="P442" s="48">
        <f t="shared" si="108"/>
        <v>31.155474894131885</v>
      </c>
      <c r="Q442" t="s">
        <v>139</v>
      </c>
      <c r="R442" t="s">
        <v>81</v>
      </c>
      <c r="S442" s="38">
        <v>44258</v>
      </c>
      <c r="T442" s="50">
        <v>100</v>
      </c>
      <c r="U442" s="50">
        <f t="shared" si="109"/>
        <v>61.538461538461533</v>
      </c>
      <c r="V442" s="50">
        <f t="shared" si="110"/>
        <v>67.637540453074436</v>
      </c>
      <c r="W442" s="50">
        <f t="shared" si="111"/>
        <v>67.948717948717942</v>
      </c>
      <c r="X442" s="50">
        <f t="shared" si="112"/>
        <v>64.413741598207622</v>
      </c>
      <c r="Y442" s="50">
        <f t="shared" si="113"/>
        <v>70.512820512820511</v>
      </c>
      <c r="Z442" s="50">
        <f t="shared" si="114"/>
        <v>70.823998008464031</v>
      </c>
      <c r="AA442" s="50">
        <f t="shared" si="115"/>
        <v>-2.875280059746089</v>
      </c>
      <c r="AB442" s="50">
        <f t="shared" si="116"/>
        <v>-2.8752800597460748</v>
      </c>
      <c r="AC442" s="50">
        <f t="shared" si="117"/>
        <v>-2.875280059746089</v>
      </c>
      <c r="AF442">
        <v>2.68</v>
      </c>
      <c r="AG442">
        <v>1.51</v>
      </c>
      <c r="AH442" s="75" t="s">
        <v>480</v>
      </c>
      <c r="AJ442" t="s">
        <v>433</v>
      </c>
    </row>
    <row r="443" spans="1:36" ht="15" x14ac:dyDescent="0.25">
      <c r="A443">
        <v>1.71</v>
      </c>
      <c r="B443">
        <v>4.03</v>
      </c>
      <c r="C443">
        <v>5.19</v>
      </c>
      <c r="D443" s="43">
        <f t="shared" si="105"/>
        <v>2.5612506814112201E-2</v>
      </c>
      <c r="E443" s="44">
        <f>IF(OR($A443="",$B443="",$C443=""),"",A443*'MPTO_working_3-way'!$I442)</f>
        <v>1.7537973866521319</v>
      </c>
      <c r="F443" s="45">
        <f>IF(OR($A443="",$B443="",$C443=""),"",B443*'MPTO_working_3-way'!$I442)</f>
        <v>4.133218402460872</v>
      </c>
      <c r="G443" s="46">
        <f>IF(OR($A443="",$B443="",$C443=""),"",C443*'MPTO_working_3-way'!$I442)</f>
        <v>5.3229289103652428</v>
      </c>
      <c r="H443" s="44">
        <f>IF(OR($A443="",$B443="",$C443=""),"",'MPTO_working_3-way'!E442)</f>
        <v>1.7353343701263861</v>
      </c>
      <c r="I443" s="45">
        <f>IF(OR($A443="",$B443="",$C443=""),"",'MPTO_working_3-way'!F442)</f>
        <v>4.1735973503389729</v>
      </c>
      <c r="J443" s="46">
        <f>IF(OR($A443="",$B443="",$C443=""),"",'MPTO_working_3-way'!G442)</f>
        <v>5.430629207726934</v>
      </c>
      <c r="K443" s="44">
        <f>IF(OR($A443="",$B443="",$C443=""),"",'OddsRatio_working_3-way'!H442)</f>
        <v>1.7419644304848618</v>
      </c>
      <c r="L443" s="45">
        <f>IF(OR($A443="",$B443="",$C443=""),"",'OddsRatio_working_3-way'!I442)</f>
        <v>4.1664115836184941</v>
      </c>
      <c r="M443" s="46">
        <f>IF(OR($A443="",$B443="",$C443=""),"",'OddsRatio_working_3-way'!J442)</f>
        <v>5.3786351601853113</v>
      </c>
      <c r="N443" s="47">
        <f t="shared" si="106"/>
        <v>57.019129325362108</v>
      </c>
      <c r="O443" s="48">
        <f t="shared" si="107"/>
        <v>24.194221128131318</v>
      </c>
      <c r="P443" s="48">
        <f t="shared" si="108"/>
        <v>18.786649546506588</v>
      </c>
      <c r="Q443" t="s">
        <v>399</v>
      </c>
      <c r="R443" t="s">
        <v>406</v>
      </c>
      <c r="S443" s="38">
        <v>44258</v>
      </c>
      <c r="T443" s="50">
        <v>100</v>
      </c>
      <c r="U443" s="50">
        <f t="shared" si="109"/>
        <v>41.520467836257311</v>
      </c>
      <c r="V443" s="50">
        <f t="shared" si="110"/>
        <v>75.186104218362274</v>
      </c>
      <c r="W443" s="50">
        <f t="shared" si="111"/>
        <v>80.732177263969163</v>
      </c>
      <c r="X443" s="50">
        <f t="shared" si="112"/>
        <v>44.081718517668541</v>
      </c>
      <c r="Y443" s="50">
        <f t="shared" si="113"/>
        <v>77.747354899773512</v>
      </c>
      <c r="Z443" s="50">
        <f t="shared" si="114"/>
        <v>83.293427945380401</v>
      </c>
      <c r="AA443" s="50">
        <f t="shared" si="115"/>
        <v>-2.5612506814112308</v>
      </c>
      <c r="AB443" s="50">
        <f t="shared" si="116"/>
        <v>-2.5612506814112379</v>
      </c>
      <c r="AC443" s="50">
        <f t="shared" si="117"/>
        <v>-2.5612506814112379</v>
      </c>
      <c r="AF443">
        <v>1.79</v>
      </c>
      <c r="AG443">
        <v>2.13</v>
      </c>
      <c r="AH443" s="75" t="s">
        <v>494</v>
      </c>
      <c r="AJ443" t="s">
        <v>440</v>
      </c>
    </row>
    <row r="444" spans="1:36" ht="15" x14ac:dyDescent="0.25">
      <c r="A444">
        <v>1.61</v>
      </c>
      <c r="B444">
        <v>4.24</v>
      </c>
      <c r="C444">
        <v>5.95</v>
      </c>
      <c r="D444" s="43">
        <f t="shared" si="105"/>
        <v>2.5034295916890104E-2</v>
      </c>
      <c r="E444" s="44">
        <f>IF(OR($A444="",$B444="",$C444=""),"",A444*'MPTO_working_3-way'!$I443)</f>
        <v>1.6503052164261931</v>
      </c>
      <c r="F444" s="45">
        <f>IF(OR($A444="",$B444="",$C444=""),"",B444*'MPTO_working_3-way'!$I443)</f>
        <v>4.346145414687614</v>
      </c>
      <c r="G444" s="46">
        <f>IF(OR($A444="",$B444="",$C444=""),"",C444*'MPTO_working_3-way'!$I443)</f>
        <v>6.0989540607054966</v>
      </c>
      <c r="H444" s="44">
        <f>IF(OR($A444="",$B444="",$C444=""),"",'MPTO_working_3-way'!E443)</f>
        <v>1.6319250305154152</v>
      </c>
      <c r="I444" s="45">
        <f>IF(OR($A444="",$B444="",$C444=""),"",'MPTO_working_3-way'!F443)</f>
        <v>4.3955214835464522</v>
      </c>
      <c r="J444" s="46">
        <f>IF(OR($A444="",$B444="",$C444=""),"",'MPTO_working_3-way'!G443)</f>
        <v>6.2608601825675994</v>
      </c>
      <c r="K444" s="44">
        <f>IF(OR($A444="",$B444="",$C444=""),"",'OddsRatio_working_3-way'!H443)</f>
        <v>1.6382819279563463</v>
      </c>
      <c r="L444" s="45">
        <f>IF(OR($A444="",$B444="",$C444=""),"",'OddsRatio_working_3-way'!I443)</f>
        <v>4.3902187648828876</v>
      </c>
      <c r="M444" s="46">
        <f>IF(OR($A444="",$B444="",$C444=""),"",'OddsRatio_working_3-way'!J443)</f>
        <v>6.1795008907933013</v>
      </c>
      <c r="N444" s="47">
        <f t="shared" si="106"/>
        <v>60.594851791448804</v>
      </c>
      <c r="O444" s="48">
        <f t="shared" si="107"/>
        <v>23.008894194394472</v>
      </c>
      <c r="P444" s="48">
        <f t="shared" si="108"/>
        <v>16.396254014156732</v>
      </c>
      <c r="Q444" t="s">
        <v>247</v>
      </c>
      <c r="R444" t="s">
        <v>322</v>
      </c>
      <c r="S444" s="38">
        <v>44258</v>
      </c>
      <c r="T444" s="50">
        <v>100</v>
      </c>
      <c r="U444" s="50">
        <f t="shared" si="109"/>
        <v>37.888198757763973</v>
      </c>
      <c r="V444" s="50">
        <f t="shared" si="110"/>
        <v>76.415094339622627</v>
      </c>
      <c r="W444" s="50">
        <f t="shared" si="111"/>
        <v>83.193277310924358</v>
      </c>
      <c r="X444" s="50">
        <f t="shared" si="112"/>
        <v>40.391628349452986</v>
      </c>
      <c r="Y444" s="50">
        <f t="shared" si="113"/>
        <v>78.91852393131164</v>
      </c>
      <c r="Z444" s="50">
        <f t="shared" si="114"/>
        <v>85.696706902613371</v>
      </c>
      <c r="AA444" s="50">
        <f t="shared" si="115"/>
        <v>-2.503429591689013</v>
      </c>
      <c r="AB444" s="50">
        <f t="shared" si="116"/>
        <v>-2.503429591689013</v>
      </c>
      <c r="AC444" s="50">
        <f t="shared" si="117"/>
        <v>-2.503429591689013</v>
      </c>
      <c r="AF444">
        <v>1.67</v>
      </c>
      <c r="AG444">
        <v>2.3199999999999998</v>
      </c>
      <c r="AH444" s="75" t="s">
        <v>479</v>
      </c>
      <c r="AJ444" t="s">
        <v>440</v>
      </c>
    </row>
    <row r="445" spans="1:36" ht="15" x14ac:dyDescent="0.25">
      <c r="A445">
        <v>2.64</v>
      </c>
      <c r="B445">
        <v>3.1</v>
      </c>
      <c r="C445">
        <v>3.12</v>
      </c>
      <c r="D445" s="43">
        <f t="shared" si="105"/>
        <v>2.1881344461989638E-2</v>
      </c>
      <c r="E445" s="44">
        <f>IF(OR($A445="",$B445="",$C445=""),"",A445*'MPTO_working_3-way'!$I444)</f>
        <v>2.6977667493796527</v>
      </c>
      <c r="F445" s="45">
        <f>IF(OR($A445="",$B445="",$C445=""),"",B445*'MPTO_working_3-way'!$I444)</f>
        <v>3.1678321678321679</v>
      </c>
      <c r="G445" s="46">
        <f>IF(OR($A445="",$B445="",$C445=""),"",C445*'MPTO_working_3-way'!$I444)</f>
        <v>3.1882697947214078</v>
      </c>
      <c r="H445" s="44">
        <f>IF(OR($A445="",$B445="",$C445=""),"",'MPTO_working_3-way'!E444)</f>
        <v>2.691832810444287</v>
      </c>
      <c r="I445" s="45">
        <f>IF(OR($A445="",$B445="",$C445=""),"",'MPTO_working_3-way'!F444)</f>
        <v>3.1717147626997377</v>
      </c>
      <c r="J445" s="46">
        <f>IF(OR($A445="",$B445="",$C445=""),"",'MPTO_working_3-way'!G444)</f>
        <v>3.192653943104069</v>
      </c>
      <c r="K445" s="44">
        <f>IF(OR($A445="",$B445="",$C445=""),"",'OddsRatio_working_3-way'!H444)</f>
        <v>2.6946027899492213</v>
      </c>
      <c r="L445" s="45">
        <f>IF(OR($A445="",$B445="",$C445=""),"",'OddsRatio_working_3-way'!I444)</f>
        <v>3.1699182066422957</v>
      </c>
      <c r="M445" s="46">
        <f>IF(OR($A445="",$B445="",$C445=""),"",'OddsRatio_working_3-way'!J444)</f>
        <v>3.1905840943246035</v>
      </c>
      <c r="N445" s="47">
        <f t="shared" si="106"/>
        <v>37.067696835908755</v>
      </c>
      <c r="O445" s="48">
        <f t="shared" si="107"/>
        <v>31.567328918322296</v>
      </c>
      <c r="P445" s="48">
        <f t="shared" si="108"/>
        <v>31.364974245768945</v>
      </c>
      <c r="Q445" t="s">
        <v>400</v>
      </c>
      <c r="R445" t="s">
        <v>397</v>
      </c>
      <c r="S445" s="38">
        <v>44258</v>
      </c>
      <c r="T445" s="50">
        <v>100</v>
      </c>
      <c r="U445" s="50">
        <f t="shared" si="109"/>
        <v>62.121212121212118</v>
      </c>
      <c r="V445" s="50">
        <f t="shared" si="110"/>
        <v>67.741935483870961</v>
      </c>
      <c r="W445" s="50">
        <f t="shared" si="111"/>
        <v>67.948717948717942</v>
      </c>
      <c r="X445" s="50">
        <f t="shared" si="112"/>
        <v>64.309346567411069</v>
      </c>
      <c r="Y445" s="50">
        <f t="shared" si="113"/>
        <v>69.930069930069934</v>
      </c>
      <c r="Z445" s="50">
        <f t="shared" si="114"/>
        <v>70.136852394916914</v>
      </c>
      <c r="AA445" s="50">
        <f t="shared" si="115"/>
        <v>-2.1881344461989514</v>
      </c>
      <c r="AB445" s="50">
        <f t="shared" si="116"/>
        <v>-2.1881344461989727</v>
      </c>
      <c r="AC445" s="50">
        <f t="shared" si="117"/>
        <v>-2.1881344461989727</v>
      </c>
      <c r="AF445">
        <v>2.68</v>
      </c>
      <c r="AG445">
        <v>1.52</v>
      </c>
      <c r="AH445" s="75" t="s">
        <v>484</v>
      </c>
      <c r="AJ445" t="s">
        <v>440</v>
      </c>
    </row>
    <row r="446" spans="1:36" ht="15" x14ac:dyDescent="0.25">
      <c r="A446">
        <v>1.77</v>
      </c>
      <c r="B446">
        <v>3.98</v>
      </c>
      <c r="C446">
        <v>4.82</v>
      </c>
      <c r="D446" s="43">
        <f t="shared" si="105"/>
        <v>2.3696912487514377E-2</v>
      </c>
      <c r="E446" s="44">
        <f>IF(OR($A446="",$B446="",$C446=""),"",A446*'MPTO_working_3-way'!$I445)</f>
        <v>1.8119435351029005</v>
      </c>
      <c r="F446" s="45">
        <f>IF(OR($A446="",$B446="",$C446=""),"",B446*'MPTO_working_3-way'!$I445)</f>
        <v>4.0743137117003068</v>
      </c>
      <c r="G446" s="46">
        <f>IF(OR($A446="",$B446="",$C446=""),"",C446*'MPTO_working_3-way'!$I445)</f>
        <v>4.9342191181898194</v>
      </c>
      <c r="H446" s="44">
        <f>IF(OR($A446="",$B446="",$C446=""),"",'MPTO_working_3-way'!E445)</f>
        <v>1.7950975794455353</v>
      </c>
      <c r="I446" s="45">
        <f>IF(OR($A446="",$B446="",$C446=""),"",'MPTO_working_3-way'!F445)</f>
        <v>4.1091841359745942</v>
      </c>
      <c r="J446" s="46">
        <f>IF(OR($A446="",$B446="",$C446=""),"",'MPTO_working_3-way'!G445)</f>
        <v>5.0107754511595459</v>
      </c>
      <c r="K446" s="44">
        <f>IF(OR($A446="",$B446="",$C446=""),"",'OddsRatio_working_3-way'!H445)</f>
        <v>1.8012773083227123</v>
      </c>
      <c r="L446" s="45">
        <f>IF(OR($A446="",$B446="",$C446=""),"",'OddsRatio_working_3-way'!I445)</f>
        <v>4.1010472451969902</v>
      </c>
      <c r="M446" s="46">
        <f>IF(OR($A446="",$B446="",$C446=""),"",'OddsRatio_working_3-way'!J445)</f>
        <v>4.9751679451854018</v>
      </c>
      <c r="N446" s="47">
        <f t="shared" si="106"/>
        <v>55.189357760158344</v>
      </c>
      <c r="O446" s="48">
        <f t="shared" si="107"/>
        <v>24.544010863185999</v>
      </c>
      <c r="P446" s="48">
        <f t="shared" si="108"/>
        <v>20.266631376655656</v>
      </c>
      <c r="Q446" t="s">
        <v>395</v>
      </c>
      <c r="R446" t="s">
        <v>398</v>
      </c>
      <c r="S446" s="38">
        <v>44258</v>
      </c>
      <c r="T446" s="50">
        <v>100</v>
      </c>
      <c r="U446" s="50">
        <f t="shared" si="109"/>
        <v>43.502824858757066</v>
      </c>
      <c r="V446" s="50">
        <f t="shared" si="110"/>
        <v>74.874371859296474</v>
      </c>
      <c r="W446" s="50">
        <f t="shared" si="111"/>
        <v>79.253112033195009</v>
      </c>
      <c r="X446" s="50">
        <f t="shared" si="112"/>
        <v>45.872516107508496</v>
      </c>
      <c r="Y446" s="50">
        <f t="shared" si="113"/>
        <v>77.244063108047925</v>
      </c>
      <c r="Z446" s="50">
        <f t="shared" si="114"/>
        <v>81.62280328194646</v>
      </c>
      <c r="AA446" s="50">
        <f t="shared" si="115"/>
        <v>-2.3696912487514297</v>
      </c>
      <c r="AB446" s="50">
        <f t="shared" si="116"/>
        <v>-2.369691248751451</v>
      </c>
      <c r="AC446" s="50">
        <f t="shared" si="117"/>
        <v>-2.369691248751451</v>
      </c>
      <c r="AF446">
        <v>1.86</v>
      </c>
      <c r="AG446">
        <v>2.0499999999999998</v>
      </c>
      <c r="AH446" s="75" t="s">
        <v>483</v>
      </c>
      <c r="AJ446" t="s">
        <v>440</v>
      </c>
    </row>
    <row r="447" spans="1:36" ht="15" x14ac:dyDescent="0.25">
      <c r="A447">
        <v>2.86</v>
      </c>
      <c r="B447">
        <v>3.37</v>
      </c>
      <c r="C447">
        <v>2.66</v>
      </c>
      <c r="D447" s="43">
        <f t="shared" si="105"/>
        <v>2.2326104318920237E-2</v>
      </c>
      <c r="E447" s="44">
        <f>IF(OR($A447="",$B447="",$C447=""),"",A447*'MPTO_working_3-way'!$I446)</f>
        <v>2.9238526583521116</v>
      </c>
      <c r="F447" s="45">
        <f>IF(OR($A447="",$B447="",$C447=""),"",B447*'MPTO_working_3-way'!$I446)</f>
        <v>3.4452389715547613</v>
      </c>
      <c r="G447" s="46">
        <f>IF(OR($A447="",$B447="",$C447=""),"",C447*'MPTO_working_3-way'!$I446)</f>
        <v>2.719387437488328</v>
      </c>
      <c r="H447" s="44">
        <f>IF(OR($A447="",$B447="",$C447=""),"",'MPTO_working_3-way'!E446)</f>
        <v>2.9221966753155333</v>
      </c>
      <c r="I447" s="45">
        <f>IF(OR($A447="",$B447="",$C447=""),"",'MPTO_working_3-way'!F446)</f>
        <v>3.4566926670840972</v>
      </c>
      <c r="J447" s="46">
        <f>IF(OR($A447="",$B447="",$C447=""),"",'MPTO_working_3-way'!G446)</f>
        <v>2.7137202981898523</v>
      </c>
      <c r="K447" s="44">
        <f>IF(OR($A447="",$B447="",$C447=""),"",'OddsRatio_working_3-way'!H446)</f>
        <v>2.9233020452128997</v>
      </c>
      <c r="L447" s="45">
        <f>IF(OR($A447="",$B447="",$C447=""),"",'OddsRatio_working_3-way'!I446)</f>
        <v>3.4506590576099869</v>
      </c>
      <c r="M447" s="46">
        <f>IF(OR($A447="",$B447="",$C447=""),"",'OddsRatio_working_3-way'!J446)</f>
        <v>2.7164953736846327</v>
      </c>
      <c r="N447" s="47">
        <f t="shared" si="106"/>
        <v>34.201449828309805</v>
      </c>
      <c r="O447" s="48">
        <f t="shared" si="107"/>
        <v>29.025562762304464</v>
      </c>
      <c r="P447" s="48">
        <f t="shared" si="108"/>
        <v>36.772987409385728</v>
      </c>
      <c r="Q447" t="s">
        <v>396</v>
      </c>
      <c r="R447" t="s">
        <v>320</v>
      </c>
      <c r="S447" s="38">
        <v>44258</v>
      </c>
      <c r="T447" s="50">
        <v>100</v>
      </c>
      <c r="U447" s="50">
        <f t="shared" si="109"/>
        <v>65.03496503496504</v>
      </c>
      <c r="V447" s="50">
        <f t="shared" si="110"/>
        <v>70.326409495548958</v>
      </c>
      <c r="W447" s="50">
        <f t="shared" si="111"/>
        <v>62.406015037593981</v>
      </c>
      <c r="X447" s="50">
        <f t="shared" si="112"/>
        <v>67.267575466857039</v>
      </c>
      <c r="Y447" s="50">
        <f t="shared" si="113"/>
        <v>72.559019927440985</v>
      </c>
      <c r="Z447" s="50">
        <f t="shared" si="114"/>
        <v>64.638625469486001</v>
      </c>
      <c r="AA447" s="50">
        <f t="shared" si="115"/>
        <v>-2.2326104318919988</v>
      </c>
      <c r="AB447" s="50">
        <f t="shared" si="116"/>
        <v>-2.2326104318920272</v>
      </c>
      <c r="AC447" s="50">
        <f t="shared" si="117"/>
        <v>-2.2326104318920201</v>
      </c>
      <c r="AF447">
        <v>2.2599999999999998</v>
      </c>
      <c r="AG447">
        <v>1.7</v>
      </c>
      <c r="AH447" s="75" t="s">
        <v>510</v>
      </c>
      <c r="AJ447" t="s">
        <v>440</v>
      </c>
    </row>
    <row r="448" spans="1:36" ht="15" x14ac:dyDescent="0.25">
      <c r="A448">
        <v>7.88</v>
      </c>
      <c r="B448">
        <v>4.54</v>
      </c>
      <c r="C448">
        <v>1.47</v>
      </c>
      <c r="D448" s="43">
        <f t="shared" si="105"/>
        <v>2.7439979323646391E-2</v>
      </c>
      <c r="E448" s="44">
        <f>IF(OR($A448="",$B448="",$C448=""),"",A448*'MPTO_working_3-way'!$I447)</f>
        <v>8.0962270370703333</v>
      </c>
      <c r="F448" s="45">
        <f>IF(OR($A448="",$B448="",$C448=""),"",B448*'MPTO_working_3-way'!$I447)</f>
        <v>4.6645775061293548</v>
      </c>
      <c r="G448" s="46">
        <f>IF(OR($A448="",$B448="",$C448=""),"",C448*'MPTO_working_3-way'!$I447)</f>
        <v>1.5103367696057601</v>
      </c>
      <c r="H448" s="44">
        <f>IF(OR($A448="",$B448="",$C448=""),"",'MPTO_working_3-way'!E447)</f>
        <v>8.4920718445088497</v>
      </c>
      <c r="I448" s="45">
        <f>IF(OR($A448="",$B448="",$C448=""),"",'MPTO_working_3-way'!F447)</f>
        <v>4.7366952261912418</v>
      </c>
      <c r="J448" s="46">
        <f>IF(OR($A448="",$B448="",$C448=""),"",'MPTO_working_3-way'!G447)</f>
        <v>1.4900343913157206</v>
      </c>
      <c r="K448" s="44">
        <f>IF(OR($A448="",$B448="",$C448=""),"",'OddsRatio_working_3-way'!H447)</f>
        <v>8.2703228295147273</v>
      </c>
      <c r="L448" s="45">
        <f>IF(OR($A448="",$B448="",$C448=""),"",'OddsRatio_working_3-way'!I447)</f>
        <v>4.7408347116979845</v>
      </c>
      <c r="M448" s="46">
        <f>IF(OR($A448="",$B448="",$C448=""),"",'OddsRatio_working_3-way'!J447)</f>
        <v>1.4966644956209187</v>
      </c>
      <c r="N448" s="47">
        <f t="shared" si="106"/>
        <v>12.351432283473313</v>
      </c>
      <c r="O448" s="48">
        <f t="shared" si="107"/>
        <v>21.438168809200373</v>
      </c>
      <c r="P448" s="48">
        <f t="shared" si="108"/>
        <v>66.210398907326322</v>
      </c>
      <c r="Q448" t="s">
        <v>248</v>
      </c>
      <c r="R448" t="s">
        <v>402</v>
      </c>
      <c r="S448" s="38">
        <v>44258</v>
      </c>
      <c r="T448" s="50">
        <v>100</v>
      </c>
      <c r="U448" s="50">
        <f t="shared" si="109"/>
        <v>87.309644670050758</v>
      </c>
      <c r="V448" s="50">
        <f t="shared" si="110"/>
        <v>77.973568281938327</v>
      </c>
      <c r="W448" s="50">
        <f t="shared" si="111"/>
        <v>31.972789115646258</v>
      </c>
      <c r="X448" s="50">
        <f t="shared" si="112"/>
        <v>90.053642602415422</v>
      </c>
      <c r="Y448" s="50">
        <f t="shared" si="113"/>
        <v>80.717566214302977</v>
      </c>
      <c r="Z448" s="50">
        <f t="shared" si="114"/>
        <v>34.716787048010914</v>
      </c>
      <c r="AA448" s="50">
        <f t="shared" si="115"/>
        <v>-2.7439979323646639</v>
      </c>
      <c r="AB448" s="50">
        <f t="shared" si="116"/>
        <v>-2.7439979323646497</v>
      </c>
      <c r="AC448" s="50">
        <f t="shared" si="117"/>
        <v>-2.7439979323646568</v>
      </c>
      <c r="AF448">
        <v>1.77</v>
      </c>
      <c r="AG448">
        <v>2.16</v>
      </c>
      <c r="AH448" s="75" t="s">
        <v>484</v>
      </c>
      <c r="AJ448" t="s">
        <v>440</v>
      </c>
    </row>
    <row r="449" spans="1:36" ht="15" x14ac:dyDescent="0.25">
      <c r="A449">
        <v>1.76</v>
      </c>
      <c r="B449">
        <v>3.69</v>
      </c>
      <c r="C449">
        <v>5.44</v>
      </c>
      <c r="D449" s="43">
        <f t="shared" si="105"/>
        <v>2.3008057620683253E-2</v>
      </c>
      <c r="E449" s="44">
        <f>IF(OR($A449="",$B449="",$C449=""),"",A449*'MPTO_working_3-way'!$I448)</f>
        <v>1.8004941814124025</v>
      </c>
      <c r="F449" s="45">
        <f>IF(OR($A449="",$B449="",$C449=""),"",B449*'MPTO_working_3-way'!$I448)</f>
        <v>3.7748997326203213</v>
      </c>
      <c r="G449" s="46">
        <f>IF(OR($A449="",$B449="",$C449=""),"",C449*'MPTO_working_3-way'!$I448)</f>
        <v>5.5651638334565172</v>
      </c>
      <c r="H449" s="44">
        <f>IF(OR($A449="",$B449="",$C449=""),"",'MPTO_working_3-way'!E448)</f>
        <v>1.7840816418870371</v>
      </c>
      <c r="I449" s="45">
        <f>IF(OR($A449="",$B449="",$C449=""),"",'MPTO_working_3-way'!F448)</f>
        <v>3.7974680061178776</v>
      </c>
      <c r="J449" s="46">
        <f>IF(OR($A449="",$B449="",$C449=""),"",'MPTO_working_3-way'!G448)</f>
        <v>5.676845237279073</v>
      </c>
      <c r="K449" s="44">
        <f>IF(OR($A449="",$B449="",$C449=""),"",'OddsRatio_working_3-way'!H448)</f>
        <v>1.7902257147199923</v>
      </c>
      <c r="L449" s="45">
        <f>IF(OR($A449="",$B449="",$C449=""),"",'OddsRatio_working_3-way'!I448)</f>
        <v>3.7969831218378682</v>
      </c>
      <c r="M449" s="46">
        <f>IF(OR($A449="",$B449="",$C449=""),"",'OddsRatio_working_3-way'!J448)</f>
        <v>5.6165818070483775</v>
      </c>
      <c r="N449" s="47">
        <f t="shared" si="106"/>
        <v>55.540307229182339</v>
      </c>
      <c r="O449" s="48">
        <f t="shared" si="107"/>
        <v>26.490769843729247</v>
      </c>
      <c r="P449" s="48">
        <f t="shared" si="108"/>
        <v>17.968922927088403</v>
      </c>
      <c r="Q449" t="s">
        <v>405</v>
      </c>
      <c r="R449" t="s">
        <v>321</v>
      </c>
      <c r="S449" s="38">
        <v>44258</v>
      </c>
      <c r="T449" s="50">
        <v>100</v>
      </c>
      <c r="U449" s="50">
        <f t="shared" si="109"/>
        <v>43.181818181818187</v>
      </c>
      <c r="V449" s="50">
        <f t="shared" si="110"/>
        <v>72.899728997289984</v>
      </c>
      <c r="W449" s="50">
        <f t="shared" si="111"/>
        <v>81.617647058823522</v>
      </c>
      <c r="X449" s="50">
        <f t="shared" si="112"/>
        <v>45.482623943886502</v>
      </c>
      <c r="Y449" s="50">
        <f t="shared" si="113"/>
        <v>75.200534759358291</v>
      </c>
      <c r="Z449" s="50">
        <f t="shared" si="114"/>
        <v>83.918452820891858</v>
      </c>
      <c r="AA449" s="50">
        <f t="shared" si="115"/>
        <v>-2.3008057620683147</v>
      </c>
      <c r="AB449" s="50">
        <f t="shared" si="116"/>
        <v>-2.3008057620683076</v>
      </c>
      <c r="AC449" s="50">
        <f t="shared" si="117"/>
        <v>-2.300805762068336</v>
      </c>
      <c r="AF449">
        <v>2.5099999999999998</v>
      </c>
      <c r="AG449">
        <v>1.58</v>
      </c>
      <c r="AH449" s="75" t="s">
        <v>478</v>
      </c>
      <c r="AJ449" t="s">
        <v>440</v>
      </c>
    </row>
    <row r="450" spans="1:36" ht="15" x14ac:dyDescent="0.25">
      <c r="A450">
        <v>2.09</v>
      </c>
      <c r="B450">
        <v>3.54</v>
      </c>
      <c r="C450">
        <v>3.82</v>
      </c>
      <c r="D450" s="43">
        <f t="shared" si="105"/>
        <v>2.2734879939787733E-2</v>
      </c>
      <c r="E450" s="44">
        <f>IF(OR($A450="",$B450="",$C450=""),"",A450*'MPTO_working_3-way'!$I449)</f>
        <v>2.1375158990741561</v>
      </c>
      <c r="F450" s="45">
        <f>IF(OR($A450="",$B450="",$C450=""),"",B450*'MPTO_working_3-way'!$I449)</f>
        <v>3.6204814749868488</v>
      </c>
      <c r="G450" s="46">
        <f>IF(OR($A450="",$B450="",$C450=""),"",C450*'MPTO_working_3-way'!$I449)</f>
        <v>3.9068472413699888</v>
      </c>
      <c r="H450" s="44">
        <f>IF(OR($A450="",$B450="",$C450=""),"",'MPTO_working_3-way'!E449)</f>
        <v>2.123635483095013</v>
      </c>
      <c r="I450" s="45">
        <f>IF(OR($A450="",$B450="",$C450=""),"",'MPTO_working_3-way'!F449)</f>
        <v>3.6375860981913659</v>
      </c>
      <c r="J450" s="46">
        <f>IF(OR($A450="",$B450="",$C450=""),"",'MPTO_working_3-way'!G449)</f>
        <v>3.9338822744706921</v>
      </c>
      <c r="K450" s="44">
        <f>IF(OR($A450="",$B450="",$C450=""),"",'OddsRatio_working_3-way'!H449)</f>
        <v>2.1292880286869815</v>
      </c>
      <c r="L450" s="45">
        <f>IF(OR($A450="",$B450="",$C450=""),"",'OddsRatio_working_3-way'!I449)</f>
        <v>3.6315519200595725</v>
      </c>
      <c r="M450" s="46">
        <f>IF(OR($A450="",$B450="",$C450=""),"",'OddsRatio_working_3-way'!J449)</f>
        <v>3.9216442577039352</v>
      </c>
      <c r="N450" s="47">
        <f t="shared" si="106"/>
        <v>46.783277749332299</v>
      </c>
      <c r="O450" s="48">
        <f t="shared" si="107"/>
        <v>27.620635733362853</v>
      </c>
      <c r="P450" s="48">
        <f t="shared" si="108"/>
        <v>25.596086517304844</v>
      </c>
      <c r="Q450" t="s">
        <v>319</v>
      </c>
      <c r="R450" t="s">
        <v>401</v>
      </c>
      <c r="S450" s="38">
        <v>44258</v>
      </c>
      <c r="T450" s="50">
        <v>100</v>
      </c>
      <c r="U450" s="50">
        <f t="shared" si="109"/>
        <v>52.153110047846894</v>
      </c>
      <c r="V450" s="50">
        <f t="shared" si="110"/>
        <v>71.751412429378533</v>
      </c>
      <c r="W450" s="50">
        <f t="shared" si="111"/>
        <v>73.821989528795811</v>
      </c>
      <c r="X450" s="50">
        <f t="shared" si="112"/>
        <v>54.426598041825656</v>
      </c>
      <c r="Y450" s="50">
        <f t="shared" si="113"/>
        <v>74.024900423357295</v>
      </c>
      <c r="Z450" s="50">
        <f t="shared" si="114"/>
        <v>76.095477522774587</v>
      </c>
      <c r="AA450" s="50">
        <f t="shared" si="115"/>
        <v>-2.2734879939787618</v>
      </c>
      <c r="AB450" s="50">
        <f t="shared" si="116"/>
        <v>-2.2734879939787618</v>
      </c>
      <c r="AC450" s="50">
        <f t="shared" si="117"/>
        <v>-2.273487993978776</v>
      </c>
      <c r="AF450">
        <v>1.93</v>
      </c>
      <c r="AG450">
        <v>1.98</v>
      </c>
      <c r="AH450" s="75" t="s">
        <v>482</v>
      </c>
      <c r="AJ450" t="s">
        <v>440</v>
      </c>
    </row>
    <row r="451" spans="1:36" ht="15" x14ac:dyDescent="0.25">
      <c r="A451">
        <v>2.57</v>
      </c>
      <c r="B451">
        <v>3</v>
      </c>
      <c r="C451">
        <v>3.34</v>
      </c>
      <c r="D451" s="43">
        <f t="shared" si="105"/>
        <v>2.1839589303882523E-2</v>
      </c>
      <c r="E451" s="44">
        <f>IF(OR($A451="",$B451="",$C451=""),"",A451*'MPTO_working_3-way'!$I450)</f>
        <v>2.6261277445109781</v>
      </c>
      <c r="F451" s="45">
        <f>IF(OR($A451="",$B451="",$C451=""),"",B451*'MPTO_working_3-way'!$I450)</f>
        <v>3.0655187679116476</v>
      </c>
      <c r="G451" s="46">
        <f>IF(OR($A451="",$B451="",$C451=""),"",C451*'MPTO_working_3-way'!$I450)</f>
        <v>3.4129442282749674</v>
      </c>
      <c r="H451" s="44">
        <f>IF(OR($A451="",$B451="",$C451=""),"",'MPTO_working_3-way'!E450)</f>
        <v>2.6189995118246907</v>
      </c>
      <c r="I451" s="45">
        <f>IF(OR($A451="",$B451="",$C451=""),"",'MPTO_working_3-way'!F450)</f>
        <v>3.0669816189606576</v>
      </c>
      <c r="J451" s="46">
        <f>IF(OR($A451="",$B451="",$C451=""),"",'MPTO_working_3-way'!G450)</f>
        <v>3.4232350803807226</v>
      </c>
      <c r="K451" s="44">
        <f>IF(OR($A451="",$B451="",$C451=""),"",'OddsRatio_working_3-way'!H450)</f>
        <v>2.6223222768185823</v>
      </c>
      <c r="L451" s="45">
        <f>IF(OR($A451="",$B451="",$C451=""),"",'OddsRatio_working_3-way'!I450)</f>
        <v>3.0666525819345001</v>
      </c>
      <c r="M451" s="46">
        <f>IF(OR($A451="",$B451="",$C451=""),"",'OddsRatio_working_3-way'!J450)</f>
        <v>3.417983520863364</v>
      </c>
      <c r="N451" s="47">
        <f t="shared" si="106"/>
        <v>38.078878763234499</v>
      </c>
      <c r="O451" s="48">
        <f t="shared" si="107"/>
        <v>32.620906140504218</v>
      </c>
      <c r="P451" s="48">
        <f t="shared" si="108"/>
        <v>29.30021509626128</v>
      </c>
      <c r="Q451" t="s">
        <v>407</v>
      </c>
      <c r="R451" t="s">
        <v>404</v>
      </c>
      <c r="S451" s="38">
        <v>44258</v>
      </c>
      <c r="T451" s="50">
        <v>100</v>
      </c>
      <c r="U451" s="50">
        <f t="shared" si="109"/>
        <v>61.089494163424128</v>
      </c>
      <c r="V451" s="50">
        <f t="shared" si="110"/>
        <v>66.666666666666657</v>
      </c>
      <c r="W451" s="50">
        <f t="shared" si="111"/>
        <v>70.059880239520965</v>
      </c>
      <c r="X451" s="50">
        <f t="shared" si="112"/>
        <v>63.273453093812378</v>
      </c>
      <c r="Y451" s="50">
        <f t="shared" si="113"/>
        <v>68.850625597054929</v>
      </c>
      <c r="Z451" s="50">
        <f t="shared" si="114"/>
        <v>72.243839169909208</v>
      </c>
      <c r="AA451" s="50">
        <f t="shared" si="115"/>
        <v>-2.1839589303882505</v>
      </c>
      <c r="AB451" s="50">
        <f t="shared" si="116"/>
        <v>-2.1839589303882718</v>
      </c>
      <c r="AC451" s="50">
        <f t="shared" si="117"/>
        <v>-2.1839589303882434</v>
      </c>
      <c r="AF451">
        <v>2.72</v>
      </c>
      <c r="AG451">
        <v>1.51</v>
      </c>
      <c r="AH451" s="76" t="s">
        <v>480</v>
      </c>
      <c r="AJ451" t="s">
        <v>440</v>
      </c>
    </row>
    <row r="452" spans="1:36" ht="15" x14ac:dyDescent="0.25">
      <c r="A452">
        <v>4.1399999999999997</v>
      </c>
      <c r="B452">
        <v>3.87</v>
      </c>
      <c r="C452">
        <v>1.91</v>
      </c>
      <c r="D452" s="43">
        <f t="shared" si="105"/>
        <v>2.3504035960427938E-2</v>
      </c>
      <c r="E452" s="44">
        <f>IF(OR($A452="",$B452="",$C452=""),"",A452*'MPTO_working_3-way'!$I451)</f>
        <v>4.2373067088761713</v>
      </c>
      <c r="F452" s="45">
        <f>IF(OR($A452="",$B452="",$C452=""),"",B452*'MPTO_working_3-way'!$I451)</f>
        <v>3.960960619166856</v>
      </c>
      <c r="G452" s="46">
        <f>IF(OR($A452="",$B452="",$C452=""),"",C452*'MPTO_working_3-way'!$I451)</f>
        <v>1.9548927086844172</v>
      </c>
      <c r="H452" s="44">
        <f>IF(OR($A452="",$B452="",$C452=""),"",'MPTO_working_3-way'!E451)</f>
        <v>4.2787848230397705</v>
      </c>
      <c r="I452" s="45">
        <f>IF(OR($A452="",$B452="",$C452=""),"",'MPTO_working_3-way'!F451)</f>
        <v>3.9910081920839842</v>
      </c>
      <c r="J452" s="46">
        <f>IF(OR($A452="",$B452="",$C452=""),"",'MPTO_working_3-way'!G451)</f>
        <v>1.9390158918558467</v>
      </c>
      <c r="K452" s="44">
        <f>IF(OR($A452="",$B452="",$C452=""),"",'OddsRatio_working_3-way'!H451)</f>
        <v>4.261140068866264</v>
      </c>
      <c r="L452" s="45">
        <f>IF(OR($A452="",$B452="",$C452=""),"",'OddsRatio_working_3-way'!I451)</f>
        <v>3.9807235661293561</v>
      </c>
      <c r="M452" s="46">
        <f>IF(OR($A452="",$B452="",$C452=""),"",'OddsRatio_working_3-way'!J451)</f>
        <v>1.9451074721873567</v>
      </c>
      <c r="N452" s="47">
        <f t="shared" si="106"/>
        <v>23.599896554696709</v>
      </c>
      <c r="O452" s="48">
        <f t="shared" si="107"/>
        <v>25.246400965489503</v>
      </c>
      <c r="P452" s="48">
        <f t="shared" si="108"/>
        <v>51.153702479813802</v>
      </c>
      <c r="Q452" t="s">
        <v>403</v>
      </c>
      <c r="R452" t="s">
        <v>408</v>
      </c>
      <c r="S452" s="38">
        <v>44258</v>
      </c>
      <c r="T452" s="50">
        <v>100</v>
      </c>
      <c r="U452" s="50">
        <f t="shared" si="109"/>
        <v>75.845410628019309</v>
      </c>
      <c r="V452" s="50">
        <f t="shared" si="110"/>
        <v>74.160206718346245</v>
      </c>
      <c r="W452" s="50">
        <f t="shared" si="111"/>
        <v>47.643979057591622</v>
      </c>
      <c r="X452" s="50">
        <f t="shared" si="112"/>
        <v>78.195814224062119</v>
      </c>
      <c r="Y452" s="50">
        <f t="shared" si="113"/>
        <v>76.510610314389055</v>
      </c>
      <c r="Z452" s="50">
        <f t="shared" si="114"/>
        <v>49.994382653634425</v>
      </c>
      <c r="AA452" s="50">
        <f t="shared" si="115"/>
        <v>-2.3504035960428098</v>
      </c>
      <c r="AB452" s="50">
        <f t="shared" si="116"/>
        <v>-2.3504035960428098</v>
      </c>
      <c r="AC452" s="50">
        <f t="shared" si="117"/>
        <v>-2.3504035960428027</v>
      </c>
      <c r="AF452">
        <v>1.93</v>
      </c>
      <c r="AG452">
        <v>1.98</v>
      </c>
      <c r="AH452" s="75" t="s">
        <v>479</v>
      </c>
      <c r="AJ452" t="s">
        <v>440</v>
      </c>
    </row>
    <row r="453" spans="1:36" ht="15" x14ac:dyDescent="0.25">
      <c r="A453">
        <v>3.66</v>
      </c>
      <c r="B453">
        <v>3.51</v>
      </c>
      <c r="C453">
        <v>2.15</v>
      </c>
      <c r="D453" s="43">
        <f t="shared" si="105"/>
        <v>2.3240607685899306E-2</v>
      </c>
      <c r="E453" s="44">
        <f>IF(OR($A453="",$B453="",$C453=""),"",A453*'MPTO_working_3-way'!$I452)</f>
        <v>3.7450606241303914</v>
      </c>
      <c r="F453" s="45">
        <f>IF(OR($A453="",$B453="",$C453=""),"",B453*'MPTO_working_3-way'!$I452)</f>
        <v>3.5915745329775062</v>
      </c>
      <c r="G453" s="46">
        <f>IF(OR($A453="",$B453="",$C453=""),"",C453*'MPTO_working_3-way'!$I452)</f>
        <v>2.1999673065246834</v>
      </c>
      <c r="H453" s="44">
        <f>IF(OR($A453="",$B453="",$C453=""),"",'MPTO_working_3-way'!E452)</f>
        <v>3.7668021815117019</v>
      </c>
      <c r="I453" s="45">
        <f>IF(OR($A453="",$B453="",$C453=""),"",'MPTO_working_3-way'!F452)</f>
        <v>3.6081099616853227</v>
      </c>
      <c r="J453" s="46">
        <f>IF(OR($A453="",$B453="",$C453=""),"",'MPTO_working_3-way'!G452)</f>
        <v>2.186416446931478</v>
      </c>
      <c r="K453" s="44">
        <f>IF(OR($A453="",$B453="",$C453=""),"",'OddsRatio_working_3-way'!H452)</f>
        <v>3.7572023582727536</v>
      </c>
      <c r="L453" s="45">
        <f>IF(OR($A453="",$B453="",$C453=""),"",'OddsRatio_working_3-way'!I452)</f>
        <v>3.6017210222799281</v>
      </c>
      <c r="M453" s="46">
        <f>IF(OR($A453="",$B453="",$C453=""),"",'OddsRatio_working_3-way'!J452)</f>
        <v>2.1920235759449871</v>
      </c>
      <c r="N453" s="47">
        <f t="shared" si="106"/>
        <v>26.70183744307748</v>
      </c>
      <c r="O453" s="48">
        <f t="shared" si="107"/>
        <v>27.842941607311563</v>
      </c>
      <c r="P453" s="48">
        <f t="shared" si="108"/>
        <v>45.455220949610961</v>
      </c>
      <c r="Q453" t="s">
        <v>101</v>
      </c>
      <c r="R453" t="s">
        <v>97</v>
      </c>
      <c r="S453" s="38">
        <v>44258</v>
      </c>
      <c r="T453" s="50">
        <v>100</v>
      </c>
      <c r="U453" s="50">
        <f t="shared" si="109"/>
        <v>72.67759562841529</v>
      </c>
      <c r="V453" s="50">
        <f t="shared" si="110"/>
        <v>71.509971509971507</v>
      </c>
      <c r="W453" s="50">
        <f t="shared" si="111"/>
        <v>53.488372093023258</v>
      </c>
      <c r="X453" s="50">
        <f t="shared" si="112"/>
        <v>75.001656397005235</v>
      </c>
      <c r="Y453" s="50">
        <f t="shared" si="113"/>
        <v>73.834032278561452</v>
      </c>
      <c r="Z453" s="50">
        <f t="shared" si="114"/>
        <v>55.812432861613189</v>
      </c>
      <c r="AA453" s="50">
        <f t="shared" si="115"/>
        <v>-2.3240607685899448</v>
      </c>
      <c r="AB453" s="50">
        <f t="shared" si="116"/>
        <v>-2.3240607685899448</v>
      </c>
      <c r="AC453" s="50">
        <f t="shared" si="117"/>
        <v>-2.3240607685899306</v>
      </c>
      <c r="AF453">
        <v>1.7</v>
      </c>
      <c r="AG453">
        <v>2.2599999999999998</v>
      </c>
      <c r="AH453" s="75" t="s">
        <v>511</v>
      </c>
      <c r="AJ453" t="s">
        <v>441</v>
      </c>
    </row>
    <row r="454" spans="1:36" ht="15" x14ac:dyDescent="0.25">
      <c r="A454">
        <v>1.19</v>
      </c>
      <c r="B454">
        <v>7.77</v>
      </c>
      <c r="C454">
        <v>17.149999999999999</v>
      </c>
      <c r="D454" s="43">
        <f t="shared" si="105"/>
        <v>2.7345301054784832E-2</v>
      </c>
      <c r="E454" s="44">
        <f>IF(OR($A454="",$B454="",$C454=""),"",A454*'MPTO_working_3-way'!$I453)</f>
        <v>1.2225409082551939</v>
      </c>
      <c r="F454" s="45">
        <f>IF(OR($A454="",$B454="",$C454=""),"",B454*'MPTO_working_3-way'!$I453)</f>
        <v>7.9824729891956778</v>
      </c>
      <c r="G454" s="46">
        <f>IF(OR($A454="",$B454="",$C454=""),"",C454*'MPTO_working_3-way'!$I453)</f>
        <v>17.61897191308956</v>
      </c>
      <c r="H454" s="44">
        <f>IF(OR($A454="",$B454="",$C454=""),"",'MPTO_working_3-way'!E453)</f>
        <v>1.2030494404898138</v>
      </c>
      <c r="I454" s="45">
        <f>IF(OR($A454="",$B454="",$C454=""),"",'MPTO_working_3-way'!F453)</f>
        <v>8.3622508085667153</v>
      </c>
      <c r="J454" s="46">
        <f>IF(OR($A454="",$B454="",$C454=""),"",'MPTO_working_3-way'!G453)</f>
        <v>20.327708043257498</v>
      </c>
      <c r="K454" s="44">
        <f>IF(OR($A454="",$B454="",$C454=""),"",'OddsRatio_working_3-way'!H453)</f>
        <v>1.2081637583005749</v>
      </c>
      <c r="L454" s="45">
        <f>IF(OR($A454="",$B454="",$C454=""),"",'OddsRatio_working_3-way'!I453)</f>
        <v>8.417203387867854</v>
      </c>
      <c r="M454" s="46">
        <f>IF(OR($A454="",$B454="",$C454=""),"",'OddsRatio_working_3-way'!J453)</f>
        <v>18.693919455548869</v>
      </c>
      <c r="N454" s="47">
        <f t="shared" si="106"/>
        <v>81.796853851475333</v>
      </c>
      <c r="O454" s="48">
        <f t="shared" si="107"/>
        <v>12.527446085361085</v>
      </c>
      <c r="P454" s="48">
        <f t="shared" si="108"/>
        <v>5.6757000631635943</v>
      </c>
      <c r="Q454" t="s">
        <v>98</v>
      </c>
      <c r="R454" t="s">
        <v>414</v>
      </c>
      <c r="S454" s="38">
        <v>44258</v>
      </c>
      <c r="T454" s="50">
        <v>100</v>
      </c>
      <c r="U454" s="50">
        <f t="shared" si="109"/>
        <v>15.966386554621849</v>
      </c>
      <c r="V454" s="50">
        <f t="shared" si="110"/>
        <v>87.129987129987128</v>
      </c>
      <c r="W454" s="50">
        <f t="shared" si="111"/>
        <v>94.169096209912524</v>
      </c>
      <c r="X454" s="50">
        <f t="shared" si="112"/>
        <v>18.700916660100333</v>
      </c>
      <c r="Y454" s="50">
        <f t="shared" si="113"/>
        <v>89.864517235465613</v>
      </c>
      <c r="Z454" s="50">
        <f t="shared" si="114"/>
        <v>96.903626315391023</v>
      </c>
      <c r="AA454" s="50">
        <f t="shared" si="115"/>
        <v>-2.7345301054784841</v>
      </c>
      <c r="AB454" s="50">
        <f t="shared" si="116"/>
        <v>-2.7345301054784841</v>
      </c>
      <c r="AC454" s="50">
        <f t="shared" si="117"/>
        <v>-2.7345301054784983</v>
      </c>
      <c r="AF454">
        <v>1.41</v>
      </c>
      <c r="AG454">
        <v>3.05</v>
      </c>
      <c r="AH454" s="75" t="s">
        <v>488</v>
      </c>
      <c r="AJ454" t="s">
        <v>441</v>
      </c>
    </row>
    <row r="455" spans="1:36" ht="15" x14ac:dyDescent="0.25">
      <c r="A455">
        <v>3.35</v>
      </c>
      <c r="B455">
        <v>3.31</v>
      </c>
      <c r="C455">
        <v>2.37</v>
      </c>
      <c r="D455" s="43">
        <f t="shared" ref="D455:D518" si="118">IF(OR($A455="",$B455="",$C455=""),"",(1/A455)+(1/B455)+(1/C455)-1)</f>
        <v>2.2563194581986856E-2</v>
      </c>
      <c r="E455" s="44">
        <f>IF(OR($A455="",$B455="",$C455=""),"",A455*'MPTO_working_3-way'!$I454)</f>
        <v>3.4255867018496562</v>
      </c>
      <c r="F455" s="45">
        <f>IF(OR($A455="",$B455="",$C455=""),"",B455*'MPTO_working_3-way'!$I454)</f>
        <v>3.3846841740663764</v>
      </c>
      <c r="G455" s="46">
        <f>IF(OR($A455="",$B455="",$C455=""),"",C455*'MPTO_working_3-way'!$I454)</f>
        <v>2.423474771159309</v>
      </c>
      <c r="H455" s="44">
        <f>IF(OR($A455="",$B455="",$C455=""),"",'MPTO_working_3-way'!E454)</f>
        <v>3.4365867527536222</v>
      </c>
      <c r="I455" s="45">
        <f>IF(OR($A455="",$B455="",$C455=""),"",'MPTO_working_3-way'!F454)</f>
        <v>3.3945052742572881</v>
      </c>
      <c r="J455" s="46">
        <f>IF(OR($A455="",$B455="",$C455=""),"",'MPTO_working_3-way'!G454)</f>
        <v>2.4130117503855302</v>
      </c>
      <c r="K455" s="44">
        <f>IF(OR($A455="",$B455="",$C455=""),"",'OddsRatio_working_3-way'!H454)</f>
        <v>3.4316534716120297</v>
      </c>
      <c r="L455" s="45">
        <f>IF(OR($A455="",$B455="",$C455=""),"",'OddsRatio_working_3-way'!I454)</f>
        <v>3.390263625286718</v>
      </c>
      <c r="M455" s="46">
        <f>IF(OR($A455="",$B455="",$C455=""),"",'OddsRatio_working_3-way'!J454)</f>
        <v>2.417602236641907</v>
      </c>
      <c r="N455" s="47">
        <f t="shared" si="106"/>
        <v>29.192079694262208</v>
      </c>
      <c r="O455" s="48">
        <f t="shared" si="107"/>
        <v>29.544854071232145</v>
      </c>
      <c r="P455" s="48">
        <f t="shared" si="108"/>
        <v>41.263066234505651</v>
      </c>
      <c r="Q455" t="s">
        <v>347</v>
      </c>
      <c r="R455" t="s">
        <v>142</v>
      </c>
      <c r="S455" s="38">
        <v>44258</v>
      </c>
      <c r="T455" s="50">
        <v>100</v>
      </c>
      <c r="U455" s="50">
        <f t="shared" si="109"/>
        <v>70.149253731343279</v>
      </c>
      <c r="V455" s="50">
        <f t="shared" si="110"/>
        <v>69.78851963746223</v>
      </c>
      <c r="W455" s="50">
        <f t="shared" si="111"/>
        <v>57.805907172995774</v>
      </c>
      <c r="X455" s="50">
        <f t="shared" si="112"/>
        <v>72.405573189541968</v>
      </c>
      <c r="Y455" s="50">
        <f t="shared" si="113"/>
        <v>72.044839095660933</v>
      </c>
      <c r="Z455" s="50">
        <f t="shared" si="114"/>
        <v>60.06222663119447</v>
      </c>
      <c r="AA455" s="50">
        <f t="shared" si="115"/>
        <v>-2.2563194581986892</v>
      </c>
      <c r="AB455" s="50">
        <f t="shared" si="116"/>
        <v>-2.2563194581987034</v>
      </c>
      <c r="AC455" s="50">
        <f t="shared" si="117"/>
        <v>-2.2563194581986963</v>
      </c>
      <c r="AF455">
        <v>1.95</v>
      </c>
      <c r="AG455">
        <v>1.95</v>
      </c>
      <c r="AH455" s="75" t="s">
        <v>491</v>
      </c>
      <c r="AJ455" t="s">
        <v>441</v>
      </c>
    </row>
    <row r="456" spans="1:36" ht="15" x14ac:dyDescent="0.25">
      <c r="A456">
        <v>2.62</v>
      </c>
      <c r="B456">
        <v>3.34</v>
      </c>
      <c r="C456">
        <v>2.93</v>
      </c>
      <c r="D456" s="43">
        <f t="shared" si="118"/>
        <v>2.2377515245412649E-2</v>
      </c>
      <c r="E456" s="44">
        <f>IF(OR($A456="",$B456="",$C456=""),"",A456*'MPTO_working_3-way'!$I455)</f>
        <v>2.6786290899429814</v>
      </c>
      <c r="F456" s="45">
        <f>IF(OR($A456="",$B456="",$C456=""),"",B456*'MPTO_working_3-way'!$I455)</f>
        <v>3.4147409009196781</v>
      </c>
      <c r="G456" s="46">
        <f>IF(OR($A456="",$B456="",$C456=""),"",C456*'MPTO_working_3-way'!$I455)</f>
        <v>2.9955661196690593</v>
      </c>
      <c r="H456" s="44">
        <f>IF(OR($A456="",$B456="",$C456=""),"",'MPTO_working_3-way'!E455)</f>
        <v>2.6722233408664646</v>
      </c>
      <c r="I456" s="45">
        <f>IF(OR($A456="",$B456="",$C456=""),"",'MPTO_working_3-way'!F455)</f>
        <v>3.4253376062141667</v>
      </c>
      <c r="J456" s="46">
        <f>IF(OR($A456="",$B456="",$C456=""),"",'MPTO_working_3-way'!G455)</f>
        <v>2.9954670503629401</v>
      </c>
      <c r="K456" s="44">
        <f>IF(OR($A456="",$B456="",$C456=""),"",'OddsRatio_working_3-way'!H455)</f>
        <v>2.6752734140264312</v>
      </c>
      <c r="L456" s="45">
        <f>IF(OR($A456="",$B456="",$C456=""),"",'OddsRatio_working_3-way'!I455)</f>
        <v>3.4198393758159558</v>
      </c>
      <c r="M456" s="46">
        <f>IF(OR($A456="",$B456="",$C456=""),"",'OddsRatio_working_3-way'!J455)</f>
        <v>2.9958504253524776</v>
      </c>
      <c r="N456" s="47">
        <f t="shared" si="106"/>
        <v>37.332529679250456</v>
      </c>
      <c r="O456" s="48">
        <f t="shared" si="107"/>
        <v>29.284798730430005</v>
      </c>
      <c r="P456" s="48">
        <f t="shared" si="108"/>
        <v>33.382671590319525</v>
      </c>
      <c r="Q456" t="s">
        <v>95</v>
      </c>
      <c r="R456" t="s">
        <v>100</v>
      </c>
      <c r="S456" s="38">
        <v>44258</v>
      </c>
      <c r="T456" s="50">
        <v>100</v>
      </c>
      <c r="U456" s="50">
        <f t="shared" si="109"/>
        <v>61.832061068702288</v>
      </c>
      <c r="V456" s="50">
        <f t="shared" si="110"/>
        <v>70.059880239520965</v>
      </c>
      <c r="W456" s="50">
        <f t="shared" si="111"/>
        <v>65.870307167235495</v>
      </c>
      <c r="X456" s="50">
        <f t="shared" si="112"/>
        <v>64.06981259324354</v>
      </c>
      <c r="Y456" s="50">
        <f t="shared" si="113"/>
        <v>72.297631764062203</v>
      </c>
      <c r="Z456" s="50">
        <f t="shared" si="114"/>
        <v>68.108058691776748</v>
      </c>
      <c r="AA456" s="50">
        <f t="shared" si="115"/>
        <v>-2.2377515245412525</v>
      </c>
      <c r="AB456" s="50">
        <f t="shared" si="116"/>
        <v>-2.2377515245412383</v>
      </c>
      <c r="AC456" s="50">
        <f t="shared" si="117"/>
        <v>-2.2377515245412525</v>
      </c>
      <c r="AF456">
        <v>1.91</v>
      </c>
      <c r="AG456">
        <v>1.99</v>
      </c>
      <c r="AH456" s="75" t="s">
        <v>479</v>
      </c>
      <c r="AJ456" t="s">
        <v>441</v>
      </c>
    </row>
    <row r="457" spans="1:36" s="50" customFormat="1" ht="15" x14ac:dyDescent="0.25">
      <c r="A457">
        <v>3.88</v>
      </c>
      <c r="B457">
        <v>3.56</v>
      </c>
      <c r="C457">
        <v>2.0699999999999998</v>
      </c>
      <c r="D457" s="43">
        <f t="shared" si="118"/>
        <v>2.1722622606994424E-2</v>
      </c>
      <c r="E457" s="44">
        <f>IF(OR($A457="",$B457="",$C457=""),"",A457*'MPTO_working_3-way'!$I456)</f>
        <v>3.9642837757151383</v>
      </c>
      <c r="F457" s="45">
        <f>IF(OR($A457="",$B457="",$C457=""),"",B457*'MPTO_working_3-way'!$I456)</f>
        <v>3.6373325364809004</v>
      </c>
      <c r="G457" s="46">
        <f>IF(OR($A457="",$B457="",$C457=""),"",C457*'MPTO_working_3-way'!$I456)</f>
        <v>2.1149658287964783</v>
      </c>
      <c r="H457" s="44">
        <f>IF(OR($A457="",$B457="",$C457=""),"",'MPTO_working_3-way'!E456)</f>
        <v>3.9921580512709003</v>
      </c>
      <c r="I457" s="45">
        <f>IF(OR($A457="",$B457="",$C457=""),"",'MPTO_working_3-way'!F456)</f>
        <v>3.654196083991204</v>
      </c>
      <c r="J457" s="46">
        <f>IF(OR($A457="",$B457="",$C457=""),"",'MPTO_working_3-way'!G456)</f>
        <v>2.1014985412066487</v>
      </c>
      <c r="K457" s="44">
        <f>IF(OR($A457="",$B457="",$C457=""),"",'OddsRatio_working_3-way'!H456)</f>
        <v>3.979467898663986</v>
      </c>
      <c r="L457" s="45">
        <f>IF(OR($A457="",$B457="",$C457=""),"",'OddsRatio_working_3-way'!I456)</f>
        <v>3.6484159099235431</v>
      </c>
      <c r="M457" s="46">
        <f>IF(OR($A457="",$B457="",$C457=""),"",'OddsRatio_working_3-way'!J456)</f>
        <v>2.1069550873508556</v>
      </c>
      <c r="N457" s="47">
        <f t="shared" si="106"/>
        <v>25.225237560588219</v>
      </c>
      <c r="O457" s="48">
        <f t="shared" si="107"/>
        <v>27.492674644686037</v>
      </c>
      <c r="P457" s="48">
        <f t="shared" si="108"/>
        <v>47.282087794725754</v>
      </c>
      <c r="Q457" t="s">
        <v>94</v>
      </c>
      <c r="R457" t="s">
        <v>102</v>
      </c>
      <c r="S457" s="38">
        <v>44258</v>
      </c>
      <c r="T457" s="50">
        <v>100</v>
      </c>
      <c r="U457" s="50">
        <f t="shared" si="109"/>
        <v>74.226804123711347</v>
      </c>
      <c r="V457" s="50">
        <f t="shared" si="110"/>
        <v>71.910112359550567</v>
      </c>
      <c r="W457" s="50">
        <f t="shared" si="111"/>
        <v>51.690821256038639</v>
      </c>
      <c r="X457" s="50">
        <f t="shared" si="112"/>
        <v>76.399066384410801</v>
      </c>
      <c r="Y457" s="50">
        <f t="shared" si="113"/>
        <v>74.082374620250022</v>
      </c>
      <c r="Z457" s="50">
        <f t="shared" si="114"/>
        <v>53.863083516738101</v>
      </c>
      <c r="AA457" s="50">
        <f t="shared" si="115"/>
        <v>-2.1722622606994548</v>
      </c>
      <c r="AB457" s="50">
        <f t="shared" si="116"/>
        <v>-2.1722622606994548</v>
      </c>
      <c r="AC457" s="50">
        <f t="shared" si="117"/>
        <v>-2.1722622606994619</v>
      </c>
      <c r="AD457" s="51"/>
      <c r="AE457" s="51"/>
      <c r="AF457">
        <v>1.83</v>
      </c>
      <c r="AG457">
        <v>2.0699999999999998</v>
      </c>
      <c r="AH457" s="75" t="s">
        <v>480</v>
      </c>
      <c r="AI457" s="51"/>
      <c r="AJ457" t="s">
        <v>441</v>
      </c>
    </row>
    <row r="458" spans="1:36" ht="15" x14ac:dyDescent="0.25">
      <c r="A458">
        <v>3.1</v>
      </c>
      <c r="B458">
        <v>3.16</v>
      </c>
      <c r="C458">
        <v>2.61</v>
      </c>
      <c r="D458" s="43">
        <f t="shared" si="118"/>
        <v>2.2178103815929218E-2</v>
      </c>
      <c r="E458" s="44">
        <f>IF(OR($A458="",$B458="",$C458=""),"",A458*'MPTO_working_3-way'!$I457)</f>
        <v>3.1687521218293808</v>
      </c>
      <c r="F458" s="45">
        <f>IF(OR($A458="",$B458="",$C458=""),"",B458*'MPTO_working_3-way'!$I457)</f>
        <v>3.2300828080583366</v>
      </c>
      <c r="G458" s="46">
        <f>IF(OR($A458="",$B458="",$C458=""),"",C458*'MPTO_working_3-way'!$I457)</f>
        <v>2.6678848509595752</v>
      </c>
      <c r="H458" s="44">
        <f>IF(OR($A458="",$B458="",$C458=""),"",'MPTO_working_3-way'!E457)</f>
        <v>3.1727101857397662</v>
      </c>
      <c r="I458" s="45">
        <f>IF(OR($A458="",$B458="",$C458=""),"",'MPTO_working_3-way'!F457)</f>
        <v>3.2355863251266772</v>
      </c>
      <c r="J458" s="46">
        <f>IF(OR($A458="",$B458="",$C458=""),"",'MPTO_working_3-way'!G457)</f>
        <v>2.6613506281539547</v>
      </c>
      <c r="K458" s="44">
        <f>IF(OR($A458="",$B458="",$C458=""),"",'OddsRatio_working_3-way'!H457)</f>
        <v>3.1709338302986896</v>
      </c>
      <c r="L458" s="45">
        <f>IF(OR($A458="",$B458="",$C458=""),"",'OddsRatio_working_3-way'!I457)</f>
        <v>3.2329605111643667</v>
      </c>
      <c r="M458" s="46">
        <f>IF(OR($A458="",$B458="",$C458=""),"",'OddsRatio_working_3-way'!J457)</f>
        <v>2.6643826032289954</v>
      </c>
      <c r="N458" s="47">
        <f t="shared" si="106"/>
        <v>31.558164272650046</v>
      </c>
      <c r="O458" s="48">
        <f t="shared" si="107"/>
        <v>30.958958621903527</v>
      </c>
      <c r="P458" s="48">
        <f t="shared" si="108"/>
        <v>37.48287710544642</v>
      </c>
      <c r="Q458" t="s">
        <v>96</v>
      </c>
      <c r="R458" t="s">
        <v>99</v>
      </c>
      <c r="S458" s="38">
        <v>44258</v>
      </c>
      <c r="T458" s="50">
        <v>100</v>
      </c>
      <c r="U458" s="50">
        <f t="shared" si="109"/>
        <v>67.741935483870961</v>
      </c>
      <c r="V458" s="50">
        <f t="shared" si="110"/>
        <v>68.35443037974683</v>
      </c>
      <c r="W458" s="50">
        <f t="shared" si="111"/>
        <v>61.685823754789276</v>
      </c>
      <c r="X458" s="50">
        <f t="shared" si="112"/>
        <v>69.959745865463901</v>
      </c>
      <c r="Y458" s="50">
        <f t="shared" si="113"/>
        <v>70.572240761339771</v>
      </c>
      <c r="Z458" s="50">
        <f t="shared" si="114"/>
        <v>63.903634136382195</v>
      </c>
      <c r="AA458" s="50">
        <f t="shared" si="115"/>
        <v>-2.2178103815929404</v>
      </c>
      <c r="AB458" s="50">
        <f t="shared" si="116"/>
        <v>-2.2178103815929404</v>
      </c>
      <c r="AC458" s="50">
        <f t="shared" si="117"/>
        <v>-2.2178103815929191</v>
      </c>
      <c r="AF458">
        <v>2.15</v>
      </c>
      <c r="AG458">
        <v>1.78</v>
      </c>
      <c r="AH458" s="76" t="s">
        <v>482</v>
      </c>
      <c r="AJ458" t="s">
        <v>441</v>
      </c>
    </row>
    <row r="459" spans="1:36" ht="15" x14ac:dyDescent="0.25">
      <c r="A459">
        <v>1.88</v>
      </c>
      <c r="B459">
        <v>3.58</v>
      </c>
      <c r="C459">
        <v>4.71</v>
      </c>
      <c r="D459" s="43">
        <f t="shared" si="118"/>
        <v>2.3558727608647301E-2</v>
      </c>
      <c r="E459" s="44">
        <f>IF(OR($A459="",$B459="",$C459=""),"",A459*'MPTO_working_3-way'!$I458)</f>
        <v>1.9242904079042569</v>
      </c>
      <c r="F459" s="45">
        <f>IF(OR($A459="",$B459="",$C459=""),"",B459*'MPTO_working_3-way'!$I458)</f>
        <v>3.6643402448389573</v>
      </c>
      <c r="G459" s="46">
        <f>IF(OR($A459="",$B459="",$C459=""),"",C459*'MPTO_working_3-way'!$I458)</f>
        <v>4.8209616070367289</v>
      </c>
      <c r="H459" s="44">
        <f>IF(OR($A459="",$B459="",$C459=""),"",'MPTO_working_3-way'!E458)</f>
        <v>1.9081712273366351</v>
      </c>
      <c r="I459" s="45">
        <f>IF(OR($A459="",$B459="",$C459=""),"",'MPTO_working_3-way'!F458)</f>
        <v>3.6835573770187016</v>
      </c>
      <c r="J459" s="46">
        <f>IF(OR($A459="",$B459="",$C459=""),"",'MPTO_working_3-way'!G458)</f>
        <v>4.8909007351428562</v>
      </c>
      <c r="K459" s="44">
        <f>IF(OR($A459="",$B459="",$C459=""),"",'OddsRatio_working_3-way'!H458)</f>
        <v>1.9144074603336503</v>
      </c>
      <c r="L459" s="45">
        <f>IF(OR($A459="",$B459="",$C459=""),"",'OddsRatio_working_3-way'!I458)</f>
        <v>3.6808764177963851</v>
      </c>
      <c r="M459" s="46">
        <f>IF(OR($A459="",$B459="",$C459=""),"",'OddsRatio_working_3-way'!J458)</f>
        <v>4.8550587248157306</v>
      </c>
      <c r="N459" s="47">
        <f t="shared" si="106"/>
        <v>51.967208062378653</v>
      </c>
      <c r="O459" s="48">
        <f t="shared" si="107"/>
        <v>27.290042222701636</v>
      </c>
      <c r="P459" s="48">
        <f t="shared" si="108"/>
        <v>20.742749714919714</v>
      </c>
      <c r="Q459" t="s">
        <v>52</v>
      </c>
      <c r="R459" t="s">
        <v>141</v>
      </c>
      <c r="S459" s="38">
        <v>44258</v>
      </c>
      <c r="T459" s="50">
        <v>100</v>
      </c>
      <c r="U459" s="50">
        <f t="shared" si="109"/>
        <v>46.808510638297875</v>
      </c>
      <c r="V459" s="50">
        <f t="shared" si="110"/>
        <v>72.067039106145245</v>
      </c>
      <c r="W459" s="50">
        <f t="shared" si="111"/>
        <v>78.768577494692153</v>
      </c>
      <c r="X459" s="50">
        <f t="shared" si="112"/>
        <v>49.164383399162602</v>
      </c>
      <c r="Y459" s="50">
        <f t="shared" si="113"/>
        <v>74.422911867009972</v>
      </c>
      <c r="Z459" s="50">
        <f t="shared" si="114"/>
        <v>81.12445025555688</v>
      </c>
      <c r="AA459" s="50">
        <f t="shared" si="115"/>
        <v>-2.3558727608647274</v>
      </c>
      <c r="AB459" s="50">
        <f t="shared" si="116"/>
        <v>-2.3558727608647274</v>
      </c>
      <c r="AC459" s="50">
        <f t="shared" si="117"/>
        <v>-2.3558727608647274</v>
      </c>
      <c r="AF459">
        <v>1.88</v>
      </c>
      <c r="AG459">
        <v>2.04</v>
      </c>
      <c r="AH459" s="75" t="s">
        <v>482</v>
      </c>
      <c r="AJ459" t="s">
        <v>441</v>
      </c>
    </row>
    <row r="460" spans="1:36" ht="15" x14ac:dyDescent="0.25">
      <c r="A460">
        <v>4.71</v>
      </c>
      <c r="B460">
        <v>3.95</v>
      </c>
      <c r="C460">
        <v>1.77</v>
      </c>
      <c r="D460" s="43">
        <f t="shared" si="118"/>
        <v>3.0450533427533344E-2</v>
      </c>
      <c r="E460" s="44">
        <f>IF(OR($A460="",$B460="",$C460=""),"",A460*'MPTO_working_3-way'!$I459)</f>
        <v>4.8534220124436818</v>
      </c>
      <c r="F460" s="45">
        <f>IF(OR($A460="",$B460="",$C460=""),"",B460*'MPTO_working_3-way'!$I459)</f>
        <v>4.0702796070387572</v>
      </c>
      <c r="G460" s="46">
        <f>IF(OR($A460="",$B460="",$C460=""),"",C460*'MPTO_working_3-way'!$I459)</f>
        <v>1.8238974441667339</v>
      </c>
      <c r="H460" s="44">
        <f>IF(OR($A460="",$B460="",$C460=""),"",'MPTO_working_3-way'!E459)</f>
        <v>4.9464779402321231</v>
      </c>
      <c r="I460" s="45">
        <f>IF(OR($A460="",$B460="",$C460=""),"",'MPTO_working_3-way'!F459)</f>
        <v>4.1149828396410859</v>
      </c>
      <c r="J460" s="46">
        <f>IF(OR($A460="",$B460="",$C460=""),"",'MPTO_working_3-way'!G459)</f>
        <v>1.8023812475523744</v>
      </c>
      <c r="K460" s="44">
        <f>IF(OR($A460="",$B460="",$C460=""),"",'OddsRatio_working_3-way'!H459)</f>
        <v>4.903803425018685</v>
      </c>
      <c r="L460" s="45">
        <f>IF(OR($A460="",$B460="",$C460=""),"",'OddsRatio_working_3-way'!I459)</f>
        <v>4.1041024538558286</v>
      </c>
      <c r="M460" s="46">
        <f>IF(OR($A460="",$B460="",$C460=""),"",'OddsRatio_working_3-way'!J459)</f>
        <v>1.8102233523623688</v>
      </c>
      <c r="N460" s="47">
        <f t="shared" si="106"/>
        <v>20.604019131987727</v>
      </c>
      <c r="O460" s="48">
        <f t="shared" si="107"/>
        <v>24.568336737129666</v>
      </c>
      <c r="P460" s="48">
        <f t="shared" si="108"/>
        <v>54.827644130882604</v>
      </c>
      <c r="Q460" t="s">
        <v>505</v>
      </c>
      <c r="R460" t="s">
        <v>506</v>
      </c>
      <c r="S460" s="38">
        <v>44258</v>
      </c>
      <c r="T460" s="50">
        <v>100</v>
      </c>
      <c r="U460" s="50">
        <f t="shared" si="109"/>
        <v>78.768577494692153</v>
      </c>
      <c r="V460" s="50">
        <f t="shared" si="110"/>
        <v>74.683544303797461</v>
      </c>
      <c r="W460" s="50">
        <f t="shared" si="111"/>
        <v>43.502824858757066</v>
      </c>
      <c r="X460" s="50">
        <f t="shared" si="112"/>
        <v>81.813630837445459</v>
      </c>
      <c r="Y460" s="50">
        <f t="shared" si="113"/>
        <v>77.728597646550796</v>
      </c>
      <c r="Z460" s="50">
        <f t="shared" si="114"/>
        <v>46.547878201510386</v>
      </c>
      <c r="AA460" s="50">
        <f t="shared" si="115"/>
        <v>-3.045053342753306</v>
      </c>
      <c r="AB460" s="50">
        <f t="shared" si="116"/>
        <v>-3.0450533427533344</v>
      </c>
      <c r="AC460" s="50">
        <f t="shared" si="117"/>
        <v>-3.0450533427533202</v>
      </c>
      <c r="AF460">
        <v>2.13</v>
      </c>
      <c r="AG460">
        <v>1.78</v>
      </c>
      <c r="AH460" s="75" t="s">
        <v>482</v>
      </c>
      <c r="AJ460" t="s">
        <v>449</v>
      </c>
    </row>
    <row r="461" spans="1:36" ht="15" x14ac:dyDescent="0.25">
      <c r="A461">
        <v>9.43</v>
      </c>
      <c r="B461">
        <v>4.74</v>
      </c>
      <c r="C461">
        <v>1.4</v>
      </c>
      <c r="D461" s="43">
        <f t="shared" si="118"/>
        <v>3.1300717126991895E-2</v>
      </c>
      <c r="E461" s="44">
        <f>IF(OR($A461="",$B461="",$C461=""),"",A461*'MPTO_working_3-way'!$I460)</f>
        <v>9.7251657625075332</v>
      </c>
      <c r="F461" s="45">
        <f>IF(OR($A461="",$B461="",$C461=""),"",B461*'MPTO_working_3-way'!$I460)</f>
        <v>4.888365399181942</v>
      </c>
      <c r="G461" s="46">
        <f>IF(OR($A461="",$B461="",$C461=""),"",C461*'MPTO_working_3-way'!$I460)</f>
        <v>1.4438210039777886</v>
      </c>
      <c r="H461" s="44">
        <f>IF(OR($A461="",$B461="",$C461=""),"",'MPTO_working_3-way'!E460)</f>
        <v>10.459051282279841</v>
      </c>
      <c r="I461" s="45">
        <f>IF(OR($A461="",$B461="",$C461=""),"",'MPTO_working_3-way'!F460)</f>
        <v>4.9866136411448583</v>
      </c>
      <c r="J461" s="46">
        <f>IF(OR($A461="",$B461="",$C461=""),"",'MPTO_working_3-way'!G460)</f>
        <v>1.4207529400795602</v>
      </c>
      <c r="K461" s="44">
        <f>IF(OR($A461="",$B461="",$C461=""),"",'OddsRatio_working_3-way'!H460)</f>
        <v>10.020247976887148</v>
      </c>
      <c r="L461" s="45">
        <f>IF(OR($A461="",$B461="",$C461=""),"",'OddsRatio_working_3-way'!I460)</f>
        <v>5.0018656504813688</v>
      </c>
      <c r="M461" s="46">
        <f>IF(OR($A461="",$B461="",$C461=""),"",'OddsRatio_working_3-way'!J460)</f>
        <v>1.4280070214418574</v>
      </c>
      <c r="N461" s="47">
        <f t="shared" si="106"/>
        <v>10.282601082803142</v>
      </c>
      <c r="O461" s="48">
        <f t="shared" si="107"/>
        <v>20.456735909458569</v>
      </c>
      <c r="P461" s="48">
        <f t="shared" si="108"/>
        <v>69.260663007738316</v>
      </c>
      <c r="Q461" t="s">
        <v>507</v>
      </c>
      <c r="R461" t="s">
        <v>508</v>
      </c>
      <c r="S461" s="38">
        <v>44258</v>
      </c>
      <c r="T461" s="50">
        <v>100</v>
      </c>
      <c r="U461" s="50">
        <f t="shared" si="109"/>
        <v>89.395546129374338</v>
      </c>
      <c r="V461" s="50">
        <f t="shared" si="110"/>
        <v>78.902953586497887</v>
      </c>
      <c r="W461" s="50">
        <f t="shared" si="111"/>
        <v>28.571428571428573</v>
      </c>
      <c r="X461" s="50">
        <f t="shared" si="112"/>
        <v>92.525617842073544</v>
      </c>
      <c r="Y461" s="50">
        <f t="shared" si="113"/>
        <v>82.033025299197092</v>
      </c>
      <c r="Z461" s="50">
        <f t="shared" si="114"/>
        <v>31.701500284127771</v>
      </c>
      <c r="AA461" s="50">
        <f t="shared" si="115"/>
        <v>-3.1300717126992055</v>
      </c>
      <c r="AB461" s="50">
        <f t="shared" si="116"/>
        <v>-3.1300717126992055</v>
      </c>
      <c r="AC461" s="50">
        <f t="shared" si="117"/>
        <v>-3.1300717126991984</v>
      </c>
      <c r="AF461">
        <v>1.94</v>
      </c>
      <c r="AG461">
        <v>1.94</v>
      </c>
      <c r="AH461" s="75" t="s">
        <v>484</v>
      </c>
      <c r="AJ461" t="s">
        <v>449</v>
      </c>
    </row>
    <row r="462" spans="1:36" ht="15" x14ac:dyDescent="0.25">
      <c r="A462">
        <v>2.89</v>
      </c>
      <c r="B462">
        <v>3.34</v>
      </c>
      <c r="C462">
        <v>2.58</v>
      </c>
      <c r="D462" s="43">
        <f t="shared" si="118"/>
        <v>3.3018858075271273E-2</v>
      </c>
      <c r="E462" s="44">
        <f>IF(OR($A462="",$B462="",$C462=""),"",A462*'MPTO_working_3-way'!$I461)</f>
        <v>2.9854244998375341</v>
      </c>
      <c r="F462" s="45">
        <f>IF(OR($A462="",$B462="",$C462=""),"",B462*'MPTO_working_3-way'!$I461)</f>
        <v>3.4502829859714059</v>
      </c>
      <c r="G462" s="46">
        <f>IF(OR($A462="",$B462="",$C462=""),"",C462*'MPTO_working_3-way'!$I461)</f>
        <v>2.6651886538341998</v>
      </c>
      <c r="H462" s="44">
        <f>IF(OR($A462="",$B462="",$C462=""),"",'MPTO_working_3-way'!E461)</f>
        <v>2.9849456485173298</v>
      </c>
      <c r="I462" s="45">
        <f>IF(OR($A462="",$B462="",$C462=""),"",'MPTO_working_3-way'!F461)</f>
        <v>3.4674675587112183</v>
      </c>
      <c r="J462" s="46">
        <f>IF(OR($A462="",$B462="",$C462=""),"",'MPTO_working_3-way'!G461)</f>
        <v>2.6554034140773286</v>
      </c>
      <c r="K462" s="44">
        <f>IF(OR($A462="",$B462="",$C462=""),"",'OddsRatio_working_3-way'!H461)</f>
        <v>2.9857392993582397</v>
      </c>
      <c r="L462" s="45">
        <f>IF(OR($A462="",$B462="",$C462=""),"",'OddsRatio_working_3-way'!I461)</f>
        <v>3.4585343706340099</v>
      </c>
      <c r="M462" s="46">
        <f>IF(OR($A462="",$B462="",$C462=""),"",'OddsRatio_working_3-way'!J461)</f>
        <v>2.6600360280349307</v>
      </c>
      <c r="N462" s="47">
        <f t="shared" si="106"/>
        <v>33.496074010728449</v>
      </c>
      <c r="O462" s="48">
        <f t="shared" si="107"/>
        <v>28.983129907486592</v>
      </c>
      <c r="P462" s="48">
        <f t="shared" si="108"/>
        <v>37.520796081784965</v>
      </c>
      <c r="Q462" t="s">
        <v>432</v>
      </c>
      <c r="R462" t="s">
        <v>251</v>
      </c>
      <c r="S462" s="38">
        <v>44258</v>
      </c>
      <c r="T462" s="50">
        <v>100</v>
      </c>
      <c r="U462" s="50">
        <f t="shared" si="109"/>
        <v>65.397923875432525</v>
      </c>
      <c r="V462" s="50">
        <f t="shared" si="110"/>
        <v>70.059880239520965</v>
      </c>
      <c r="W462" s="50">
        <f t="shared" si="111"/>
        <v>61.240310077519375</v>
      </c>
      <c r="X462" s="50">
        <f t="shared" si="112"/>
        <v>68.699809682959653</v>
      </c>
      <c r="Y462" s="50">
        <f t="shared" si="113"/>
        <v>73.361766047048093</v>
      </c>
      <c r="Z462" s="50">
        <f t="shared" si="114"/>
        <v>64.54219588504651</v>
      </c>
      <c r="AA462" s="50">
        <f t="shared" si="115"/>
        <v>-3.3018858075271282</v>
      </c>
      <c r="AB462" s="50">
        <f t="shared" si="116"/>
        <v>-3.3018858075271282</v>
      </c>
      <c r="AC462" s="50">
        <f t="shared" si="117"/>
        <v>-3.3018858075271353</v>
      </c>
      <c r="AF462">
        <v>2.2200000000000002</v>
      </c>
      <c r="AG462">
        <v>1.71</v>
      </c>
      <c r="AH462" s="75" t="s">
        <v>481</v>
      </c>
      <c r="AJ462" t="s">
        <v>442</v>
      </c>
    </row>
    <row r="463" spans="1:36" ht="15" x14ac:dyDescent="0.25">
      <c r="A463">
        <v>2.16</v>
      </c>
      <c r="B463">
        <v>3.18</v>
      </c>
      <c r="C463">
        <v>3.88</v>
      </c>
      <c r="D463" s="43">
        <f t="shared" si="118"/>
        <v>3.5160330530880968E-2</v>
      </c>
      <c r="E463" s="44">
        <f>IF(OR($A463="",$B463="",$C463=""),"",A463*'MPTO_working_3-way'!$I462)</f>
        <v>2.2359463139467031</v>
      </c>
      <c r="F463" s="45">
        <f>IF(OR($A463="",$B463="",$C463=""),"",B463*'MPTO_working_3-way'!$I462)</f>
        <v>3.2918098510882015</v>
      </c>
      <c r="G463" s="46">
        <f>IF(OR($A463="",$B463="",$C463=""),"",C463*'MPTO_working_3-way'!$I462)</f>
        <v>4.016422082459818</v>
      </c>
      <c r="H463" s="44">
        <f>IF(OR($A463="",$B463="",$C463=""),"",'MPTO_working_3-way'!E462)</f>
        <v>2.216101582165646</v>
      </c>
      <c r="I463" s="45">
        <f>IF(OR($A463="",$B463="",$C463=""),"",'MPTO_working_3-way'!F462)</f>
        <v>3.3031066197613219</v>
      </c>
      <c r="J463" s="46">
        <f>IF(OR($A463="",$B463="",$C463=""),"",'MPTO_working_3-way'!G462)</f>
        <v>4.0648448672207875</v>
      </c>
      <c r="K463" s="44">
        <f>IF(OR($A463="",$B463="",$C463=""),"",'OddsRatio_working_3-way'!H462)</f>
        <v>2.2244511071157027</v>
      </c>
      <c r="L463" s="45">
        <f>IF(OR($A463="",$B463="",$C463=""),"",'OddsRatio_working_3-way'!I462)</f>
        <v>3.3011236323381308</v>
      </c>
      <c r="M463" s="46">
        <f>IF(OR($A463="",$B463="",$C463=""),"",'OddsRatio_working_3-way'!J462)</f>
        <v>4.0400165418045022</v>
      </c>
      <c r="N463" s="47">
        <f t="shared" si="106"/>
        <v>44.723792953458023</v>
      </c>
      <c r="O463" s="48">
        <f t="shared" si="107"/>
        <v>30.378425402348846</v>
      </c>
      <c r="P463" s="48">
        <f t="shared" si="108"/>
        <v>24.897781644193127</v>
      </c>
      <c r="Q463" t="s">
        <v>66</v>
      </c>
      <c r="R463" t="s">
        <v>169</v>
      </c>
      <c r="S463" s="38">
        <v>44258</v>
      </c>
      <c r="T463" s="50">
        <v>100</v>
      </c>
      <c r="U463" s="50">
        <f t="shared" si="109"/>
        <v>53.703703703703695</v>
      </c>
      <c r="V463" s="50">
        <f t="shared" si="110"/>
        <v>68.55345911949685</v>
      </c>
      <c r="W463" s="50">
        <f t="shared" si="111"/>
        <v>74.226804123711347</v>
      </c>
      <c r="X463" s="50">
        <f t="shared" si="112"/>
        <v>57.219736756791804</v>
      </c>
      <c r="Y463" s="50">
        <f t="shared" si="113"/>
        <v>72.069492172584958</v>
      </c>
      <c r="Z463" s="50">
        <f t="shared" si="114"/>
        <v>77.742837176799441</v>
      </c>
      <c r="AA463" s="50">
        <f t="shared" si="115"/>
        <v>-3.5160330530881083</v>
      </c>
      <c r="AB463" s="50">
        <f t="shared" si="116"/>
        <v>-3.5160330530881083</v>
      </c>
      <c r="AC463" s="50">
        <f t="shared" si="117"/>
        <v>-3.5160330530880941</v>
      </c>
      <c r="AF463">
        <v>2.08</v>
      </c>
      <c r="AG463">
        <v>1.81</v>
      </c>
      <c r="AH463" s="76" t="s">
        <v>482</v>
      </c>
      <c r="AJ463" t="s">
        <v>442</v>
      </c>
    </row>
    <row r="464" spans="1:36" ht="15" x14ac:dyDescent="0.25">
      <c r="A464">
        <v>2.39</v>
      </c>
      <c r="B464">
        <v>3.23</v>
      </c>
      <c r="C464">
        <v>3.28</v>
      </c>
      <c r="D464" s="43">
        <f t="shared" si="118"/>
        <v>3.2885613841306283E-2</v>
      </c>
      <c r="E464" s="44">
        <f>IF(OR($A464="",$B464="",$C464=""),"",A464*'MPTO_working_3-way'!$I463)</f>
        <v>2.4685966170807223</v>
      </c>
      <c r="F464" s="45">
        <f>IF(OR($A464="",$B464="",$C464=""),"",B464*'MPTO_working_3-way'!$I463)</f>
        <v>3.3362205327074195</v>
      </c>
      <c r="G464" s="46">
        <f>IF(OR($A464="",$B464="",$C464=""),"",C464*'MPTO_working_3-way'!$I463)</f>
        <v>3.3878648133994842</v>
      </c>
      <c r="H464" s="44">
        <f>IF(OR($A464="",$B464="",$C464=""),"",'MPTO_working_3-way'!E463)</f>
        <v>2.4542998895398065</v>
      </c>
      <c r="I464" s="45">
        <f>IF(OR($A464="",$B464="",$C464=""),"",'MPTO_working_3-way'!F463)</f>
        <v>3.3485620136305556</v>
      </c>
      <c r="J464" s="46">
        <f>IF(OR($A464="",$B464="",$C464=""),"",'MPTO_working_3-way'!G463)</f>
        <v>3.4023305845416476</v>
      </c>
      <c r="K464" s="44">
        <f>IF(OR($A464="",$B464="",$C464=""),"",'OddsRatio_working_3-way'!H463)</f>
        <v>2.4605884988281739</v>
      </c>
      <c r="L464" s="45">
        <f>IF(OR($A464="",$B464="",$C464=""),"",'OddsRatio_working_3-way'!I463)</f>
        <v>3.34324629668117</v>
      </c>
      <c r="M464" s="46">
        <f>IF(OR($A464="",$B464="",$C464=""),"",'OddsRatio_working_3-way'!J463)</f>
        <v>3.3957854513152781</v>
      </c>
      <c r="N464" s="47">
        <f t="shared" si="106"/>
        <v>40.508845920017734</v>
      </c>
      <c r="O464" s="48">
        <f t="shared" si="107"/>
        <v>29.974037693140058</v>
      </c>
      <c r="P464" s="48">
        <f t="shared" si="108"/>
        <v>29.517116386842197</v>
      </c>
      <c r="Q464" t="s">
        <v>124</v>
      </c>
      <c r="R464" t="s">
        <v>379</v>
      </c>
      <c r="S464" s="38">
        <v>44258</v>
      </c>
      <c r="T464" s="50">
        <v>100</v>
      </c>
      <c r="U464" s="50">
        <f t="shared" si="109"/>
        <v>58.15899581589958</v>
      </c>
      <c r="V464" s="50">
        <f t="shared" si="110"/>
        <v>69.040247678018574</v>
      </c>
      <c r="W464" s="50">
        <f t="shared" si="111"/>
        <v>69.512195121951223</v>
      </c>
      <c r="X464" s="50">
        <f t="shared" si="112"/>
        <v>61.447557200030211</v>
      </c>
      <c r="Y464" s="50">
        <f t="shared" si="113"/>
        <v>72.328809062149205</v>
      </c>
      <c r="Z464" s="50">
        <f t="shared" si="114"/>
        <v>72.800756506081839</v>
      </c>
      <c r="AA464" s="50">
        <f t="shared" si="115"/>
        <v>-3.2885613841306309</v>
      </c>
      <c r="AB464" s="50">
        <f t="shared" si="116"/>
        <v>-3.2885613841306309</v>
      </c>
      <c r="AC464" s="50">
        <f t="shared" si="117"/>
        <v>-3.2885613841306167</v>
      </c>
      <c r="AF464">
        <v>2.2400000000000002</v>
      </c>
      <c r="AG464">
        <v>1.69</v>
      </c>
      <c r="AH464" s="76" t="s">
        <v>482</v>
      </c>
      <c r="AJ464" t="s">
        <v>442</v>
      </c>
    </row>
    <row r="465" spans="1:36" ht="15" x14ac:dyDescent="0.25">
      <c r="A465">
        <v>6.27</v>
      </c>
      <c r="B465">
        <v>4.4400000000000004</v>
      </c>
      <c r="C465">
        <v>1.53</v>
      </c>
      <c r="D465" s="43">
        <f t="shared" si="118"/>
        <v>3.8309629640898901E-2</v>
      </c>
      <c r="E465" s="44">
        <f>IF(OR($A465="",$B465="",$C465=""),"",A465*'MPTO_working_3-way'!$I464)</f>
        <v>6.5102013778484356</v>
      </c>
      <c r="F465" s="45">
        <f>IF(OR($A465="",$B465="",$C465=""),"",B465*'MPTO_working_3-way'!$I464)</f>
        <v>4.6100947556055916</v>
      </c>
      <c r="G465" s="46">
        <f>IF(OR($A465="",$B465="",$C465=""),"",C465*'MPTO_working_3-way'!$I464)</f>
        <v>1.5886137333505754</v>
      </c>
      <c r="H465" s="44">
        <f>IF(OR($A465="",$B465="",$C465=""),"",'MPTO_working_3-way'!E464)</f>
        <v>6.8157146862170519</v>
      </c>
      <c r="I465" s="45">
        <f>IF(OR($A465="",$B465="",$C465=""),"",'MPTO_working_3-way'!F464)</f>
        <v>4.7068713789568735</v>
      </c>
      <c r="J465" s="46">
        <f>IF(OR($A465="",$B465="",$C465=""),"",'MPTO_working_3-way'!G464)</f>
        <v>1.5604886893106136</v>
      </c>
      <c r="K465" s="44">
        <f>IF(OR($A465="",$B465="",$C465=""),"",'OddsRatio_working_3-way'!H464)</f>
        <v>6.6645237952822773</v>
      </c>
      <c r="L465" s="45">
        <f>IF(OR($A465="",$B465="",$C465=""),"",'OddsRatio_working_3-way'!I464)</f>
        <v>4.6975259688370086</v>
      </c>
      <c r="M465" s="46">
        <f>IF(OR($A465="",$B465="",$C465=""),"",'OddsRatio_working_3-way'!J464)</f>
        <v>1.5696769661289578</v>
      </c>
      <c r="N465" s="47">
        <f t="shared" si="106"/>
        <v>15.360507946844667</v>
      </c>
      <c r="O465" s="48">
        <f t="shared" si="107"/>
        <v>21.691528114125237</v>
      </c>
      <c r="P465" s="48">
        <f t="shared" si="108"/>
        <v>62.947963939030096</v>
      </c>
      <c r="Q465" t="s">
        <v>131</v>
      </c>
      <c r="R465" t="s">
        <v>129</v>
      </c>
      <c r="S465" s="38">
        <v>44258</v>
      </c>
      <c r="T465" s="50">
        <v>100</v>
      </c>
      <c r="U465" s="50">
        <f t="shared" si="109"/>
        <v>84.051036682615631</v>
      </c>
      <c r="V465" s="50">
        <f t="shared" si="110"/>
        <v>77.477477477477478</v>
      </c>
      <c r="W465" s="50">
        <f t="shared" si="111"/>
        <v>34.640522875816991</v>
      </c>
      <c r="X465" s="50">
        <f t="shared" si="112"/>
        <v>87.881999646705538</v>
      </c>
      <c r="Y465" s="50">
        <f t="shared" si="113"/>
        <v>81.30844044156737</v>
      </c>
      <c r="Z465" s="50">
        <f t="shared" si="114"/>
        <v>38.47148583990689</v>
      </c>
      <c r="AA465" s="50">
        <f t="shared" si="115"/>
        <v>-3.8309629640899061</v>
      </c>
      <c r="AB465" s="50">
        <f t="shared" si="116"/>
        <v>-3.8309629640898919</v>
      </c>
      <c r="AC465" s="50">
        <f t="shared" si="117"/>
        <v>-3.830962964089899</v>
      </c>
      <c r="AF465">
        <v>1.7</v>
      </c>
      <c r="AG465">
        <v>2.21</v>
      </c>
      <c r="AH465" s="75" t="s">
        <v>483</v>
      </c>
      <c r="AJ465" t="s">
        <v>442</v>
      </c>
    </row>
    <row r="466" spans="1:36" ht="15" x14ac:dyDescent="0.25">
      <c r="A466">
        <v>2.41</v>
      </c>
      <c r="B466">
        <v>3.38</v>
      </c>
      <c r="C466">
        <v>3.1</v>
      </c>
      <c r="D466" s="43">
        <f t="shared" si="118"/>
        <v>3.3376392663070353E-2</v>
      </c>
      <c r="E466" s="44">
        <f>IF(OR($A466="",$B466="",$C466=""),"",A466*'MPTO_working_3-way'!$I465)</f>
        <v>2.4904371063179997</v>
      </c>
      <c r="F466" s="45">
        <f>IF(OR($A466="",$B466="",$C466=""),"",B466*'MPTO_working_3-way'!$I465)</f>
        <v>3.4928122072011778</v>
      </c>
      <c r="G466" s="46">
        <f>IF(OR($A466="",$B466="",$C466=""),"",C466*'MPTO_working_3-way'!$I465)</f>
        <v>3.2034668172555181</v>
      </c>
      <c r="H466" s="44">
        <f>IF(OR($A466="",$B466="",$C466=""),"",'MPTO_working_3-way'!E465)</f>
        <v>2.4763980990599253</v>
      </c>
      <c r="I466" s="45">
        <f>IF(OR($A466="",$B466="",$C466=""),"",'MPTO_working_3-way'!F465)</f>
        <v>3.5120680495016732</v>
      </c>
      <c r="J466" s="46">
        <f>IF(OR($A466="",$B466="",$C466=""),"",'MPTO_working_3-way'!G465)</f>
        <v>3.2107348382552265</v>
      </c>
      <c r="K466" s="44">
        <f>IF(OR($A466="",$B466="",$C466=""),"",'OddsRatio_working_3-way'!H465)</f>
        <v>2.4826416475482795</v>
      </c>
      <c r="L466" s="45">
        <f>IF(OR($A466="",$B466="",$C466=""),"",'OddsRatio_working_3-way'!I465)</f>
        <v>3.5026149795495787</v>
      </c>
      <c r="M466" s="46">
        <f>IF(OR($A466="",$B466="",$C466=""),"",'OddsRatio_working_3-way'!J465)</f>
        <v>3.208189687837864</v>
      </c>
      <c r="N466" s="47">
        <f t="shared" si="106"/>
        <v>40.15359381945828</v>
      </c>
      <c r="O466" s="48">
        <f t="shared" si="107"/>
        <v>28.63022517896286</v>
      </c>
      <c r="P466" s="48">
        <f t="shared" si="108"/>
        <v>31.216181001578857</v>
      </c>
      <c r="Q466" t="s">
        <v>165</v>
      </c>
      <c r="R466" t="s">
        <v>164</v>
      </c>
      <c r="S466" s="38">
        <v>44258</v>
      </c>
      <c r="T466" s="50">
        <v>100</v>
      </c>
      <c r="U466" s="50">
        <f t="shared" si="109"/>
        <v>58.50622406639004</v>
      </c>
      <c r="V466" s="50">
        <f t="shared" si="110"/>
        <v>70.414201183431956</v>
      </c>
      <c r="W466" s="50">
        <f t="shared" si="111"/>
        <v>67.741935483870961</v>
      </c>
      <c r="X466" s="50">
        <f t="shared" si="112"/>
        <v>61.843863332697083</v>
      </c>
      <c r="Y466" s="50">
        <f t="shared" si="113"/>
        <v>73.751840449738992</v>
      </c>
      <c r="Z466" s="50">
        <f t="shared" si="114"/>
        <v>71.079574750178011</v>
      </c>
      <c r="AA466" s="50">
        <f t="shared" si="115"/>
        <v>-3.3376392663070433</v>
      </c>
      <c r="AB466" s="50">
        <f t="shared" si="116"/>
        <v>-3.3376392663070362</v>
      </c>
      <c r="AC466" s="50">
        <f t="shared" si="117"/>
        <v>-3.3376392663070504</v>
      </c>
      <c r="AF466">
        <v>2.25</v>
      </c>
      <c r="AG466">
        <v>1.68</v>
      </c>
      <c r="AH466" s="75" t="s">
        <v>483</v>
      </c>
      <c r="AJ466" t="s">
        <v>442</v>
      </c>
    </row>
    <row r="467" spans="1:36" ht="15" x14ac:dyDescent="0.25">
      <c r="A467">
        <v>4.0199999999999996</v>
      </c>
      <c r="B467">
        <v>3.66</v>
      </c>
      <c r="C467">
        <v>2</v>
      </c>
      <c r="D467" s="43">
        <f t="shared" si="118"/>
        <v>2.1980262621319691E-2</v>
      </c>
      <c r="E467" s="44">
        <f>IF(OR($A467="",$B467="",$C467=""),"",A467*'MPTO_working_3-way'!$I466)</f>
        <v>4.1083606557377044</v>
      </c>
      <c r="F467" s="45">
        <f>IF(OR($A467="",$B467="",$C467=""),"",B467*'MPTO_working_3-way'!$I466)</f>
        <v>3.7404477611940301</v>
      </c>
      <c r="G467" s="46">
        <f>IF(OR($A467="",$B467="",$C467=""),"",C467*'MPTO_working_3-way'!$I466)</f>
        <v>2.0439605252426394</v>
      </c>
      <c r="H467" s="44">
        <f>IF(OR($A467="",$B467="",$C467=""),"",'MPTO_working_3-way'!E466)</f>
        <v>4.1419965092055628</v>
      </c>
      <c r="I467" s="45">
        <f>IF(OR($A467="",$B467="",$C467=""),"",'MPTO_working_3-way'!F466)</f>
        <v>3.7608506722560198</v>
      </c>
      <c r="J467" s="46">
        <f>IF(OR($A467="",$B467="",$C467=""),"",'MPTO_working_3-way'!G466)</f>
        <v>2.0297428539896258</v>
      </c>
      <c r="K467" s="44">
        <f>IF(OR($A467="",$B467="",$C467=""),"",'OddsRatio_working_3-way'!H466)</f>
        <v>4.126843224686116</v>
      </c>
      <c r="L467" s="45">
        <f>IF(OR($A467="",$B467="",$C467=""),"",'OddsRatio_working_3-way'!I466)</f>
        <v>3.7541069462467114</v>
      </c>
      <c r="M467" s="46">
        <f>IF(OR($A467="",$B467="",$C467=""),"",'OddsRatio_working_3-way'!J466)</f>
        <v>2.0353785512205684</v>
      </c>
      <c r="N467" s="47">
        <f t="shared" si="106"/>
        <v>24.340608914249234</v>
      </c>
      <c r="O467" s="48">
        <f t="shared" si="107"/>
        <v>26.734767168109808</v>
      </c>
      <c r="P467" s="48">
        <f t="shared" si="108"/>
        <v>48.92462391764095</v>
      </c>
      <c r="Q467" t="s">
        <v>41</v>
      </c>
      <c r="R467" t="s">
        <v>133</v>
      </c>
      <c r="S467" s="38">
        <v>44289</v>
      </c>
      <c r="T467" s="50">
        <v>100</v>
      </c>
      <c r="U467" s="50">
        <f t="shared" si="109"/>
        <v>75.124378109452735</v>
      </c>
      <c r="V467" s="50">
        <f t="shared" si="110"/>
        <v>72.67759562841529</v>
      </c>
      <c r="W467" s="50">
        <f t="shared" si="111"/>
        <v>50</v>
      </c>
      <c r="X467" s="50">
        <f t="shared" si="112"/>
        <v>77.322404371584696</v>
      </c>
      <c r="Y467" s="50">
        <f t="shared" si="113"/>
        <v>74.875621890547265</v>
      </c>
      <c r="Z467" s="50">
        <f t="shared" si="114"/>
        <v>52.198026262131968</v>
      </c>
      <c r="AA467" s="50">
        <f t="shared" si="115"/>
        <v>-2.1980262621319611</v>
      </c>
      <c r="AB467" s="50">
        <f t="shared" si="116"/>
        <v>-2.1980262621319753</v>
      </c>
      <c r="AC467" s="50">
        <f t="shared" si="117"/>
        <v>-2.1980262621319682</v>
      </c>
      <c r="AF467">
        <v>2.0499999999999998</v>
      </c>
      <c r="AG467">
        <v>1.86</v>
      </c>
      <c r="AH467" s="75" t="s">
        <v>484</v>
      </c>
      <c r="AJ467" t="s">
        <v>443</v>
      </c>
    </row>
    <row r="468" spans="1:36" ht="15" x14ac:dyDescent="0.25">
      <c r="A468">
        <v>4.49</v>
      </c>
      <c r="B468">
        <v>3.77</v>
      </c>
      <c r="C468">
        <v>1.87</v>
      </c>
      <c r="D468" s="43">
        <f t="shared" si="118"/>
        <v>2.2728496899180328E-2</v>
      </c>
      <c r="E468" s="44">
        <f>IF(OR($A468="",$B468="",$C468=""),"",A468*'MPTO_working_3-way'!$I467)</f>
        <v>4.5920509510773195</v>
      </c>
      <c r="F468" s="45">
        <f>IF(OR($A468="",$B468="",$C468=""),"",B468*'MPTO_working_3-way'!$I467)</f>
        <v>3.8556864333099097</v>
      </c>
      <c r="G468" s="46">
        <f>IF(OR($A468="",$B468="",$C468=""),"",C468*'MPTO_working_3-way'!$I467)</f>
        <v>1.9125022892014674</v>
      </c>
      <c r="H468" s="44">
        <f>IF(OR($A468="",$B468="",$C468=""),"",'MPTO_working_3-way'!E467)</f>
        <v>4.6481148469492615</v>
      </c>
      <c r="I468" s="45">
        <f>IF(OR($A468="",$B468="",$C468=""),"",'MPTO_working_3-way'!F467)</f>
        <v>3.8808452629362211</v>
      </c>
      <c r="J468" s="46">
        <f>IF(OR($A468="",$B468="",$C468=""),"",'MPTO_working_3-way'!G467)</f>
        <v>1.8968738266530336</v>
      </c>
      <c r="K468" s="44">
        <f>IF(OR($A468="",$B468="",$C468=""),"",'OddsRatio_working_3-way'!H467)</f>
        <v>4.6216956889377299</v>
      </c>
      <c r="L468" s="45">
        <f>IF(OR($A468="",$B468="",$C468=""),"",'OddsRatio_working_3-way'!I467)</f>
        <v>3.8745263777528676</v>
      </c>
      <c r="M468" s="46">
        <f>IF(OR($A468="",$B468="",$C468=""),"",'OddsRatio_working_3-way'!J467)</f>
        <v>1.9028295843483745</v>
      </c>
      <c r="N468" s="47">
        <f t="shared" si="106"/>
        <v>21.77676185769225</v>
      </c>
      <c r="O468" s="48">
        <f t="shared" si="107"/>
        <v>25.935719029453107</v>
      </c>
      <c r="P468" s="48">
        <f t="shared" si="108"/>
        <v>52.287519112854653</v>
      </c>
      <c r="Q468" t="s">
        <v>78</v>
      </c>
      <c r="R468" t="s">
        <v>134</v>
      </c>
      <c r="S468" s="38">
        <v>44289</v>
      </c>
      <c r="T468" s="50">
        <v>100</v>
      </c>
      <c r="U468" s="50">
        <f t="shared" si="109"/>
        <v>77.728285077951</v>
      </c>
      <c r="V468" s="50">
        <f t="shared" si="110"/>
        <v>73.474801061007966</v>
      </c>
      <c r="W468" s="50">
        <f t="shared" si="111"/>
        <v>46.524064171122987</v>
      </c>
      <c r="X468" s="50">
        <f t="shared" si="112"/>
        <v>80.001134767869047</v>
      </c>
      <c r="Y468" s="50">
        <f t="shared" si="113"/>
        <v>75.747650750925999</v>
      </c>
      <c r="Z468" s="50">
        <f t="shared" si="114"/>
        <v>48.796913861041041</v>
      </c>
      <c r="AA468" s="50">
        <f t="shared" si="115"/>
        <v>-2.272849689918047</v>
      </c>
      <c r="AB468" s="50">
        <f t="shared" si="116"/>
        <v>-2.2728496899180328</v>
      </c>
      <c r="AC468" s="50">
        <f t="shared" si="117"/>
        <v>-2.2728496899180541</v>
      </c>
      <c r="AF468">
        <v>2.0099999999999998</v>
      </c>
      <c r="AG468">
        <v>1.9</v>
      </c>
      <c r="AH468" s="75" t="s">
        <v>484</v>
      </c>
      <c r="AJ468" t="s">
        <v>443</v>
      </c>
    </row>
    <row r="469" spans="1:36" ht="15" x14ac:dyDescent="0.25">
      <c r="A469">
        <v>2.2799999999999998</v>
      </c>
      <c r="B469">
        <v>3.69</v>
      </c>
      <c r="C469">
        <v>3.2</v>
      </c>
      <c r="D469" s="43">
        <f t="shared" si="118"/>
        <v>2.209920125517062E-2</v>
      </c>
      <c r="E469" s="44">
        <f>IF(OR($A469="",$B469="",$C469=""),"",A469*'MPTO_working_3-way'!$I468)</f>
        <v>2.3303861788617888</v>
      </c>
      <c r="F469" s="45">
        <f>IF(OR($A469="",$B469="",$C469=""),"",B469*'MPTO_working_3-way'!$I468)</f>
        <v>3.7715460526315794</v>
      </c>
      <c r="G469" s="46">
        <f>IF(OR($A469="",$B469="",$C469=""),"",C469*'MPTO_working_3-way'!$I468)</f>
        <v>3.2707174440165461</v>
      </c>
      <c r="H469" s="44">
        <f>IF(OR($A469="",$B469="",$C469=""),"",'MPTO_working_3-way'!E468)</f>
        <v>2.3189476367996362</v>
      </c>
      <c r="I469" s="45">
        <f>IF(OR($A469="",$B469="",$C469=""),"",'MPTO_working_3-way'!F468)</f>
        <v>3.7931042256061143</v>
      </c>
      <c r="J469" s="46">
        <f>IF(OR($A469="",$B469="",$C469=""),"",'MPTO_working_3-way'!G468)</f>
        <v>3.2772529848275336</v>
      </c>
      <c r="K469" s="44">
        <f>IF(OR($A469="",$B469="",$C469=""),"",'OddsRatio_working_3-way'!H468)</f>
        <v>2.3239094914062615</v>
      </c>
      <c r="L469" s="45">
        <f>IF(OR($A469="",$B469="",$C469=""),"",'OddsRatio_working_3-way'!I468)</f>
        <v>3.7822785405334716</v>
      </c>
      <c r="M469" s="46">
        <f>IF(OR($A469="",$B469="",$C469=""),"",'OddsRatio_working_3-way'!J468)</f>
        <v>3.2754694383545129</v>
      </c>
      <c r="N469" s="47">
        <f t="shared" si="106"/>
        <v>42.911342723823644</v>
      </c>
      <c r="O469" s="48">
        <f t="shared" si="107"/>
        <v>26.514325585452003</v>
      </c>
      <c r="P469" s="48">
        <f t="shared" si="108"/>
        <v>30.574331690724343</v>
      </c>
      <c r="Q469" t="s">
        <v>75</v>
      </c>
      <c r="R469" t="s">
        <v>35</v>
      </c>
      <c r="S469" s="38">
        <v>44289</v>
      </c>
      <c r="T469" s="50">
        <v>100</v>
      </c>
      <c r="U469" s="50">
        <f t="shared" si="109"/>
        <v>56.140350877192972</v>
      </c>
      <c r="V469" s="50">
        <f t="shared" si="110"/>
        <v>72.899728997289984</v>
      </c>
      <c r="W469" s="50">
        <f t="shared" si="111"/>
        <v>68.75</v>
      </c>
      <c r="X469" s="50">
        <f t="shared" si="112"/>
        <v>58.350271002710031</v>
      </c>
      <c r="Y469" s="50">
        <f t="shared" si="113"/>
        <v>75.109649122807014</v>
      </c>
      <c r="Z469" s="50">
        <f t="shared" si="114"/>
        <v>70.959920125517044</v>
      </c>
      <c r="AA469" s="50">
        <f t="shared" si="115"/>
        <v>-2.2099201255170584</v>
      </c>
      <c r="AB469" s="50">
        <f t="shared" si="116"/>
        <v>-2.20992012551703</v>
      </c>
      <c r="AC469" s="50">
        <f t="shared" si="117"/>
        <v>-2.2099201255170442</v>
      </c>
      <c r="AF469">
        <v>1.83</v>
      </c>
      <c r="AG469">
        <v>2.0699999999999998</v>
      </c>
      <c r="AH469" s="75" t="s">
        <v>484</v>
      </c>
      <c r="AJ469" t="s">
        <v>443</v>
      </c>
    </row>
    <row r="470" spans="1:36" ht="15" x14ac:dyDescent="0.25">
      <c r="A470">
        <v>11.62</v>
      </c>
      <c r="B470">
        <v>5.96</v>
      </c>
      <c r="C470">
        <v>1.3</v>
      </c>
      <c r="D470" s="43">
        <f t="shared" si="118"/>
        <v>2.3074523923557688E-2</v>
      </c>
      <c r="E470" s="44">
        <f>IF(OR($A470="",$B470="",$C470=""),"",A470*'MPTO_working_3-way'!$I469)</f>
        <v>11.888125967991739</v>
      </c>
      <c r="F470" s="45">
        <f>IF(OR($A470="",$B470="",$C470=""),"",B470*'MPTO_working_3-way'!$I469)</f>
        <v>6.0975241625844037</v>
      </c>
      <c r="G470" s="46">
        <f>IF(OR($A470="",$B470="",$C470=""),"",C470*'MPTO_working_3-way'!$I469)</f>
        <v>1.3299968811006251</v>
      </c>
      <c r="H470" s="44">
        <f>IF(OR($A470="",$B470="",$C470=""),"",'MPTO_working_3-way'!E469)</f>
        <v>12.760471233870788</v>
      </c>
      <c r="I470" s="45">
        <f>IF(OR($A470="",$B470="",$C470=""),"",'MPTO_working_3-way'!F469)</f>
        <v>6.246340935455045</v>
      </c>
      <c r="J470" s="46">
        <f>IF(OR($A470="",$B470="",$C470=""),"",'MPTO_working_3-way'!G469)</f>
        <v>1.3131299341683063</v>
      </c>
      <c r="K470" s="44">
        <f>IF(OR($A470="",$B470="",$C470=""),"",'OddsRatio_working_3-way'!H469)</f>
        <v>12.260521522729013</v>
      </c>
      <c r="L470" s="45">
        <f>IF(OR($A470="",$B470="",$C470=""),"",'OddsRatio_working_3-way'!I469)</f>
        <v>6.2591512949845498</v>
      </c>
      <c r="M470" s="46">
        <f>IF(OR($A470="",$B470="",$C470=""),"",'OddsRatio_working_3-way'!J469)</f>
        <v>1.3180938283256785</v>
      </c>
      <c r="N470" s="47">
        <f t="shared" si="106"/>
        <v>8.4117547432829731</v>
      </c>
      <c r="O470" s="48">
        <f t="shared" si="107"/>
        <v>16.400099012910761</v>
      </c>
      <c r="P470" s="48">
        <f t="shared" si="108"/>
        <v>75.188146243806258</v>
      </c>
      <c r="Q470" t="s">
        <v>103</v>
      </c>
      <c r="R470" t="s">
        <v>143</v>
      </c>
      <c r="S470" s="38">
        <v>44289</v>
      </c>
      <c r="T470" s="50">
        <v>100</v>
      </c>
      <c r="U470" s="50">
        <f t="shared" si="109"/>
        <v>91.394148020654058</v>
      </c>
      <c r="V470" s="50">
        <f t="shared" si="110"/>
        <v>83.22147651006712</v>
      </c>
      <c r="W470" s="50">
        <f t="shared" si="111"/>
        <v>23.076923076923073</v>
      </c>
      <c r="X470" s="50">
        <f t="shared" si="112"/>
        <v>93.7016004130098</v>
      </c>
      <c r="Y470" s="50">
        <f t="shared" si="113"/>
        <v>85.528928902422876</v>
      </c>
      <c r="Z470" s="50">
        <f t="shared" si="114"/>
        <v>25.38437546927884</v>
      </c>
      <c r="AA470" s="50">
        <f t="shared" si="115"/>
        <v>-2.3074523923557422</v>
      </c>
      <c r="AB470" s="50">
        <f t="shared" si="116"/>
        <v>-2.3074523923557564</v>
      </c>
      <c r="AC470" s="50">
        <f t="shared" si="117"/>
        <v>-2.307452392355767</v>
      </c>
      <c r="AF470">
        <v>1.52</v>
      </c>
      <c r="AG470">
        <v>2.67</v>
      </c>
      <c r="AH470" s="75" t="s">
        <v>480</v>
      </c>
      <c r="AJ470" t="s">
        <v>441</v>
      </c>
    </row>
    <row r="471" spans="1:36" ht="15" x14ac:dyDescent="0.25">
      <c r="A471">
        <v>1.87</v>
      </c>
      <c r="B471">
        <v>3.76</v>
      </c>
      <c r="C471">
        <v>4.25</v>
      </c>
      <c r="D471" s="43">
        <f t="shared" si="118"/>
        <v>3.601092274433948E-2</v>
      </c>
      <c r="E471" s="44">
        <f>IF(OR($A471="",$B471="",$C471=""),"",A471*'MPTO_working_3-way'!$I470)</f>
        <v>1.9373404255319149</v>
      </c>
      <c r="F471" s="45">
        <f>IF(OR($A471="",$B471="",$C471=""),"",B471*'MPTO_working_3-way'!$I470)</f>
        <v>3.8954010695187162</v>
      </c>
      <c r="G471" s="46">
        <f>IF(OR($A471="",$B471="",$C471=""),"",C471*'MPTO_working_3-way'!$I470)</f>
        <v>4.4030464216634426</v>
      </c>
      <c r="H471" s="44">
        <f>IF(OR($A471="",$B471="",$C471=""),"",'MPTO_working_3-way'!E470)</f>
        <v>1.9129393840461422</v>
      </c>
      <c r="I471" s="45">
        <f>IF(OR($A471="",$B471="",$C471=""),"",'MPTO_working_3-way'!F470)</f>
        <v>3.9377240143369172</v>
      </c>
      <c r="J471" s="46">
        <f>IF(OR($A471="",$B471="",$C471=""),"",'MPTO_working_3-way'!G470)</f>
        <v>4.4784713375796175</v>
      </c>
      <c r="K471" s="44">
        <f>IF(OR($A471="",$B471="",$C471=""),"",'OddsRatio_working_3-way'!H470)</f>
        <v>1.922120728858645</v>
      </c>
      <c r="L471" s="45">
        <f>IF(OR($A471="",$B471="",$C471=""),"",'OddsRatio_working_3-way'!I470)</f>
        <v>3.9253485191377697</v>
      </c>
      <c r="M471" s="46">
        <f>IF(OR($A471="",$B471="",$C471=""),"",'OddsRatio_working_3-way'!J470)</f>
        <v>4.4447038721730987</v>
      </c>
      <c r="N471" s="47">
        <f t="shared" si="106"/>
        <v>51.61715446708034</v>
      </c>
      <c r="O471" s="48">
        <f t="shared" si="107"/>
        <v>25.671297567404316</v>
      </c>
      <c r="P471" s="48">
        <f t="shared" si="108"/>
        <v>22.711547965515351</v>
      </c>
      <c r="Q471" t="s">
        <v>128</v>
      </c>
      <c r="R471" t="s">
        <v>130</v>
      </c>
      <c r="S471" s="38">
        <v>44289</v>
      </c>
      <c r="T471" s="50">
        <v>100</v>
      </c>
      <c r="U471" s="50">
        <f t="shared" si="109"/>
        <v>46.524064171122987</v>
      </c>
      <c r="V471" s="50">
        <f t="shared" si="110"/>
        <v>73.40425531914893</v>
      </c>
      <c r="W471" s="50">
        <f t="shared" si="111"/>
        <v>76.470588235294116</v>
      </c>
      <c r="X471" s="50">
        <f t="shared" si="112"/>
        <v>50.125156445556954</v>
      </c>
      <c r="Y471" s="50">
        <f t="shared" si="113"/>
        <v>77.005347593582883</v>
      </c>
      <c r="Z471" s="50">
        <f t="shared" si="114"/>
        <v>80.071680509728054</v>
      </c>
      <c r="AA471" s="50">
        <f t="shared" si="115"/>
        <v>-3.6010922744339666</v>
      </c>
      <c r="AB471" s="50">
        <f t="shared" si="116"/>
        <v>-3.6010922744339524</v>
      </c>
      <c r="AC471" s="50">
        <f t="shared" si="117"/>
        <v>-3.6010922744339382</v>
      </c>
      <c r="AF471">
        <v>1.76</v>
      </c>
      <c r="AG471">
        <v>2.12</v>
      </c>
      <c r="AH471" s="75" t="s">
        <v>482</v>
      </c>
      <c r="AJ471" t="s">
        <v>442</v>
      </c>
    </row>
    <row r="472" spans="1:36" ht="15" x14ac:dyDescent="0.25">
      <c r="A472">
        <v>3.69</v>
      </c>
      <c r="B472">
        <v>3.61</v>
      </c>
      <c r="C472">
        <v>2.06</v>
      </c>
      <c r="D472" s="43">
        <f t="shared" si="118"/>
        <v>3.3447913480291191E-2</v>
      </c>
      <c r="E472" s="44">
        <f>IF(OR($A472="",$B472="",$C472=""),"",A472*'MPTO_working_3-way'!$I471)</f>
        <v>3.8134228007422744</v>
      </c>
      <c r="F472" s="45">
        <f>IF(OR($A472="",$B472="",$C472=""),"",B472*'MPTO_working_3-way'!$I471)</f>
        <v>3.7307469676638512</v>
      </c>
      <c r="G472" s="46">
        <f>IF(OR($A472="",$B472="",$C472=""),"",C472*'MPTO_working_3-way'!$I471)</f>
        <v>2.1289027017694</v>
      </c>
      <c r="H472" s="44">
        <f>IF(OR($A472="",$B472="",$C472=""),"",'MPTO_working_3-way'!E471)</f>
        <v>3.8483236267243282</v>
      </c>
      <c r="I472" s="45">
        <f>IF(OR($A472="",$B472="",$C472=""),"",'MPTO_working_3-way'!F471)</f>
        <v>3.761392235545491</v>
      </c>
      <c r="J472" s="46">
        <f>IF(OR($A472="",$B472="",$C472=""),"",'MPTO_working_3-way'!G471)</f>
        <v>2.1084254022309827</v>
      </c>
      <c r="K472" s="44">
        <f>IF(OR($A472="",$B472="",$C472=""),"",'OddsRatio_working_3-way'!H471)</f>
        <v>3.8337100455460709</v>
      </c>
      <c r="L472" s="45">
        <f>IF(OR($A472="",$B472="",$C472=""),"",'OddsRatio_working_3-way'!I471)</f>
        <v>3.7494361408458148</v>
      </c>
      <c r="M472" s="46">
        <f>IF(OR($A472="",$B472="",$C472=""),"",'OddsRatio_working_3-way'!J471)</f>
        <v>2.116629237278377</v>
      </c>
      <c r="N472" s="47">
        <f t="shared" si="106"/>
        <v>26.223160982971837</v>
      </c>
      <c r="O472" s="48">
        <f t="shared" si="107"/>
        <v>26.804283664034926</v>
      </c>
      <c r="P472" s="48">
        <f t="shared" si="108"/>
        <v>46.97255535299324</v>
      </c>
      <c r="Q472" t="s">
        <v>167</v>
      </c>
      <c r="R472" t="s">
        <v>126</v>
      </c>
      <c r="S472" s="38">
        <v>44289</v>
      </c>
      <c r="T472" s="50">
        <v>100</v>
      </c>
      <c r="U472" s="50">
        <f t="shared" si="109"/>
        <v>72.899728997289984</v>
      </c>
      <c r="V472" s="50">
        <f t="shared" si="110"/>
        <v>72.29916897506925</v>
      </c>
      <c r="W472" s="50">
        <f t="shared" si="111"/>
        <v>51.456310679611654</v>
      </c>
      <c r="X472" s="50">
        <f t="shared" si="112"/>
        <v>76.244520345319103</v>
      </c>
      <c r="Y472" s="50">
        <f t="shared" si="113"/>
        <v>75.643960323098383</v>
      </c>
      <c r="Z472" s="50">
        <f t="shared" si="114"/>
        <v>54.801102027640781</v>
      </c>
      <c r="AA472" s="50">
        <f t="shared" si="115"/>
        <v>-3.3447913480291191</v>
      </c>
      <c r="AB472" s="50">
        <f t="shared" si="116"/>
        <v>-3.3447913480291334</v>
      </c>
      <c r="AC472" s="50">
        <f t="shared" si="117"/>
        <v>-3.3447913480291263</v>
      </c>
      <c r="AF472">
        <v>1.78</v>
      </c>
      <c r="AG472">
        <v>2.1</v>
      </c>
      <c r="AH472" s="75" t="s">
        <v>480</v>
      </c>
      <c r="AJ472" t="s">
        <v>442</v>
      </c>
    </row>
    <row r="473" spans="1:36" s="28" customFormat="1" ht="15" x14ac:dyDescent="0.25">
      <c r="A473" s="23">
        <v>1.47</v>
      </c>
      <c r="B473" s="23">
        <v>4.74</v>
      </c>
      <c r="C473" s="23">
        <v>7.11</v>
      </c>
      <c r="D473" s="24">
        <f t="shared" si="118"/>
        <v>3.1889549068572443E-2</v>
      </c>
      <c r="E473" s="25">
        <f>IF(OR($A473="",$B473="",$C473=""),"",A473*'MPTO_working_3-way'!$I472)</f>
        <v>1.5168776371308015</v>
      </c>
      <c r="F473" s="26">
        <f>IF(OR($A473="",$B473="",$C473=""),"",B473*'MPTO_working_3-way'!$I472)</f>
        <v>4.8911564625850339</v>
      </c>
      <c r="G473" s="27">
        <f>IF(OR($A473="",$B473="",$C473=""),"",C473*'MPTO_working_3-way'!$I472)</f>
        <v>7.3367346938775508</v>
      </c>
      <c r="H473" s="25">
        <f>IF(OR($A473="",$B473="",$C473=""),"",'MPTO_working_3-way'!E472)</f>
        <v>1.4933346668762233</v>
      </c>
      <c r="I473" s="26">
        <f>IF(OR($A473="",$B473="",$C473=""),"",'MPTO_working_3-way'!F472)</f>
        <v>4.9914991164812061</v>
      </c>
      <c r="J473" s="27">
        <f>IF(OR($A473="",$B473="",$C473=""),"",'MPTO_working_3-way'!G472)</f>
        <v>7.6912944293178285</v>
      </c>
      <c r="K473" s="25">
        <f>IF(OR($A473="",$B473="",$C473=""),"",'OddsRatio_working_3-way'!H472)</f>
        <v>1.5008585280051214</v>
      </c>
      <c r="L473" s="26">
        <f>IF(OR($A473="",$B473="",$C473=""),"",'OddsRatio_working_3-way'!I472)</f>
        <v>4.9855550951896923</v>
      </c>
      <c r="M473" s="27">
        <f>IF(OR($A473="",$B473="",$C473=""),"",'OddsRatio_working_3-way'!J472)</f>
        <v>7.5111608640665812</v>
      </c>
      <c r="N473" s="77">
        <f t="shared" si="106"/>
        <v>65.924895688456203</v>
      </c>
      <c r="O473" s="78">
        <f t="shared" si="107"/>
        <v>20.445062586926287</v>
      </c>
      <c r="P473" s="78">
        <f t="shared" si="108"/>
        <v>13.630041724617525</v>
      </c>
      <c r="Q473" s="23" t="s">
        <v>65</v>
      </c>
      <c r="R473" s="23" t="s">
        <v>127</v>
      </c>
      <c r="S473" s="83">
        <v>44289</v>
      </c>
      <c r="T473" s="28">
        <v>100</v>
      </c>
      <c r="U473" s="28">
        <f t="shared" si="109"/>
        <v>31.972789115646258</v>
      </c>
      <c r="V473" s="28">
        <f t="shared" si="110"/>
        <v>78.902953586497887</v>
      </c>
      <c r="W473" s="28">
        <f t="shared" si="111"/>
        <v>85.935302390998586</v>
      </c>
      <c r="X473" s="28">
        <f t="shared" si="112"/>
        <v>35.161744022503512</v>
      </c>
      <c r="Y473" s="28">
        <f t="shared" si="113"/>
        <v>82.091908493355149</v>
      </c>
      <c r="Z473" s="28">
        <f t="shared" si="114"/>
        <v>89.124257297855848</v>
      </c>
      <c r="AA473" s="28">
        <f t="shared" si="115"/>
        <v>-3.1889549068572549</v>
      </c>
      <c r="AB473" s="28">
        <f t="shared" si="116"/>
        <v>-3.188954906857262</v>
      </c>
      <c r="AC473" s="28">
        <f t="shared" si="117"/>
        <v>-3.188954906857262</v>
      </c>
      <c r="AD473" s="41"/>
      <c r="AE473" s="41"/>
      <c r="AF473" s="23">
        <v>1.78</v>
      </c>
      <c r="AG473" s="23">
        <v>2.12</v>
      </c>
      <c r="AH473" s="79" t="s">
        <v>482</v>
      </c>
      <c r="AI473" s="41"/>
      <c r="AJ473" s="23" t="s">
        <v>442</v>
      </c>
    </row>
    <row r="474" spans="1:36" ht="15" x14ac:dyDescent="0.25">
      <c r="A474">
        <v>2.33</v>
      </c>
      <c r="B474">
        <v>3.48</v>
      </c>
      <c r="C474">
        <v>3.16</v>
      </c>
      <c r="D474" s="43">
        <f t="shared" si="118"/>
        <v>3.2996567397835186E-2</v>
      </c>
      <c r="E474" s="44">
        <f>IF(OR($A474="",$B474="",$C474=""),"",A474*'MPTO_working_3-way'!$I473)</f>
        <v>2.4068820020369559</v>
      </c>
      <c r="F474" s="45">
        <f>IF(OR($A474="",$B474="",$C474=""),"",B474*'MPTO_working_3-way'!$I473)</f>
        <v>3.5948280545444664</v>
      </c>
      <c r="G474" s="46">
        <f>IF(OR($A474="",$B474="",$C474=""),"",C474*'MPTO_working_3-way'!$I473)</f>
        <v>3.2642691529771595</v>
      </c>
      <c r="H474" s="44">
        <f>IF(OR($A474="",$B474="",$C474=""),"",'MPTO_working_3-way'!E473)</f>
        <v>2.3912821873324774</v>
      </c>
      <c r="I474" s="45">
        <f>IF(OR($A474="",$B474="",$C474=""),"",'MPTO_working_3-way'!F473)</f>
        <v>3.6185018423058493</v>
      </c>
      <c r="J474" s="46">
        <f>IF(OR($A474="",$B474="",$C474=""),"",'MPTO_working_3-way'!G473)</f>
        <v>3.2737849271269739</v>
      </c>
      <c r="K474" s="44">
        <f>IF(OR($A474="",$B474="",$C474=""),"",'OddsRatio_working_3-way'!H473)</f>
        <v>2.3980812370921551</v>
      </c>
      <c r="L474" s="45">
        <f>IF(OR($A474="",$B474="",$C474=""),"",'OddsRatio_working_3-way'!I473)</f>
        <v>3.6069484721718381</v>
      </c>
      <c r="M474" s="46">
        <f>IF(OR($A474="",$B474="",$C474=""),"",'OddsRatio_working_3-way'!J473)</f>
        <v>3.2705680241496657</v>
      </c>
      <c r="N474" s="47">
        <f t="shared" ref="N474:N537" si="119">(1/E474)* 100</f>
        <v>41.547529091733423</v>
      </c>
      <c r="O474" s="48">
        <f t="shared" ref="O474:O537" si="120">(1/F474)* 100</f>
        <v>27.817742179235307</v>
      </c>
      <c r="P474" s="48">
        <f t="shared" ref="P474:P537" si="121">(1/G474)* 100</f>
        <v>30.634728729031284</v>
      </c>
      <c r="Q474" t="s">
        <v>259</v>
      </c>
      <c r="R474" t="s">
        <v>386</v>
      </c>
      <c r="S474" s="38">
        <v>44319</v>
      </c>
      <c r="T474" s="50">
        <v>100</v>
      </c>
      <c r="U474" s="50">
        <f t="shared" ref="U474:U537" si="122">(1/A474)*((T474*A474)-T474)</f>
        <v>57.081545064377686</v>
      </c>
      <c r="V474" s="50">
        <f t="shared" ref="V474:V537" si="123">(1/B474)*((T474*B474)-T474)</f>
        <v>71.264367816091948</v>
      </c>
      <c r="W474" s="50">
        <f t="shared" ref="W474:W537" si="124">(1/C474)*((T474*C474)-T474)</f>
        <v>68.35443037974683</v>
      </c>
      <c r="X474" s="50">
        <f t="shared" ref="X474:X537" si="125">((1/B474)+(1/C474))*T474</f>
        <v>60.381201804161201</v>
      </c>
      <c r="Y474" s="50">
        <f t="shared" ref="Y474:Y537" si="126">((1/A474)+(1/C474))*T474</f>
        <v>74.564024555875477</v>
      </c>
      <c r="Z474" s="50">
        <f t="shared" ref="Z474:Z537" si="127">((1/A474)+(1/B474))*T474</f>
        <v>71.654087119530359</v>
      </c>
      <c r="AA474" s="50">
        <f t="shared" ref="AA474:AA537" si="128">U474-X474</f>
        <v>-3.299656739783515</v>
      </c>
      <c r="AB474" s="50">
        <f t="shared" ref="AB474:AB537" si="129">V474-Y474</f>
        <v>-3.2996567397835292</v>
      </c>
      <c r="AC474" s="50">
        <f t="shared" ref="AC474:AC537" si="130">W474-Z474</f>
        <v>-3.2996567397835292</v>
      </c>
      <c r="AF474">
        <v>2.04</v>
      </c>
      <c r="AG474">
        <v>1.84</v>
      </c>
      <c r="AH474" s="75" t="s">
        <v>485</v>
      </c>
      <c r="AJ474" t="s">
        <v>438</v>
      </c>
    </row>
    <row r="475" spans="1:36" ht="15" x14ac:dyDescent="0.25">
      <c r="A475">
        <v>3.59</v>
      </c>
      <c r="B475">
        <v>3.64</v>
      </c>
      <c r="C475">
        <v>2.13</v>
      </c>
      <c r="D475" s="43">
        <f t="shared" si="118"/>
        <v>2.2760374833818098E-2</v>
      </c>
      <c r="E475" s="44">
        <f>IF(OR($A475="",$B475="",$C475=""),"",A475*'MPTO_working_3-way'!$I474)</f>
        <v>3.6717097456534069</v>
      </c>
      <c r="F475" s="45">
        <f>IF(OR($A475="",$B475="",$C475=""),"",B475*'MPTO_working_3-way'!$I474)</f>
        <v>3.7228477643950981</v>
      </c>
      <c r="G475" s="46">
        <f>IF(OR($A475="",$B475="",$C475=""),"",C475*'MPTO_working_3-way'!$I474)</f>
        <v>2.1784795983960326</v>
      </c>
      <c r="H475" s="44">
        <f>IF(OR($A475="",$B475="",$C475=""),"",'MPTO_working_3-way'!E474)</f>
        <v>3.6905170703835317</v>
      </c>
      <c r="I475" s="45">
        <f>IF(OR($A475="",$B475="",$C475=""),"",'MPTO_working_3-way'!F474)</f>
        <v>3.7433767997149534</v>
      </c>
      <c r="J475" s="46">
        <f>IF(OR($A475="",$B475="",$C475=""),"",'MPTO_working_3-way'!G474)</f>
        <v>2.1649858820313197</v>
      </c>
      <c r="K475" s="44">
        <f>IF(OR($A475="",$B475="",$C475=""),"",'OddsRatio_working_3-way'!H474)</f>
        <v>3.6829057082581587</v>
      </c>
      <c r="L475" s="45">
        <f>IF(OR($A475="",$B475="",$C475=""),"",'OddsRatio_working_3-way'!I474)</f>
        <v>3.7346992547496303</v>
      </c>
      <c r="M475" s="46">
        <f>IF(OR($A475="",$B475="",$C475=""),"",'OddsRatio_working_3-way'!J474)</f>
        <v>2.170534150707228</v>
      </c>
      <c r="N475" s="47">
        <f t="shared" si="119"/>
        <v>27.235268288399055</v>
      </c>
      <c r="O475" s="48">
        <f t="shared" si="120"/>
        <v>26.861157460261705</v>
      </c>
      <c r="P475" s="48">
        <f t="shared" si="121"/>
        <v>45.903574251339251</v>
      </c>
      <c r="Q475" t="s">
        <v>268</v>
      </c>
      <c r="R475" t="s">
        <v>241</v>
      </c>
      <c r="S475" s="38">
        <v>44319</v>
      </c>
      <c r="T475" s="50">
        <v>100</v>
      </c>
      <c r="U475" s="50">
        <f t="shared" si="122"/>
        <v>72.14484679665739</v>
      </c>
      <c r="V475" s="50">
        <f t="shared" si="123"/>
        <v>72.527472527472526</v>
      </c>
      <c r="W475" s="50">
        <f t="shared" si="124"/>
        <v>53.051643192488264</v>
      </c>
      <c r="X475" s="50">
        <f t="shared" si="125"/>
        <v>74.420884280039218</v>
      </c>
      <c r="Y475" s="50">
        <f t="shared" si="126"/>
        <v>74.803510010854353</v>
      </c>
      <c r="Z475" s="50">
        <f t="shared" si="127"/>
        <v>55.327680675870084</v>
      </c>
      <c r="AA475" s="50">
        <f t="shared" si="128"/>
        <v>-2.2760374833818275</v>
      </c>
      <c r="AB475" s="50">
        <f t="shared" si="129"/>
        <v>-2.2760374833818275</v>
      </c>
      <c r="AC475" s="50">
        <f t="shared" si="130"/>
        <v>-2.2760374833818204</v>
      </c>
      <c r="AF475">
        <v>2.0099999999999998</v>
      </c>
      <c r="AG475">
        <v>1.89</v>
      </c>
      <c r="AH475" s="75" t="s">
        <v>485</v>
      </c>
      <c r="AJ475" t="s">
        <v>230</v>
      </c>
    </row>
    <row r="476" spans="1:36" ht="15" x14ac:dyDescent="0.25">
      <c r="A476">
        <v>2.15</v>
      </c>
      <c r="B476">
        <v>3.68</v>
      </c>
      <c r="C476">
        <v>3.42</v>
      </c>
      <c r="D476" s="43">
        <f t="shared" si="118"/>
        <v>2.9253070323263408E-2</v>
      </c>
      <c r="E476" s="44">
        <f>IF(OR($A476="",$B476="",$C476=""),"",A476*'MPTO_working_3-way'!$I475)</f>
        <v>2.2128941011950163</v>
      </c>
      <c r="F476" s="45">
        <f>IF(OR($A476="",$B476="",$C476=""),"",B476*'MPTO_working_3-way'!$I475)</f>
        <v>3.7876512987896094</v>
      </c>
      <c r="G476" s="46">
        <f>IF(OR($A476="",$B476="",$C476=""),"",C476*'MPTO_working_3-way'!$I475)</f>
        <v>3.5200455005055606</v>
      </c>
      <c r="H476" s="44">
        <f>IF(OR($A476="",$B476="",$C476=""),"",'MPTO_working_3-way'!E475)</f>
        <v>2.1960393061156909</v>
      </c>
      <c r="I476" s="45">
        <f>IF(OR($A476="",$B476="",$C476=""),"",'MPTO_working_3-way'!F475)</f>
        <v>3.8169671573071322</v>
      </c>
      <c r="J476" s="46">
        <f>IF(OR($A476="",$B476="",$C476=""),"",'MPTO_working_3-way'!G475)</f>
        <v>3.537986544888434</v>
      </c>
      <c r="K476" s="44">
        <f>IF(OR($A476="",$B476="",$C476=""),"",'OddsRatio_working_3-way'!H475)</f>
        <v>2.2030086794877959</v>
      </c>
      <c r="L476" s="45">
        <f>IF(OR($A476="",$B476="",$C476=""),"",'OddsRatio_working_3-way'!I475)</f>
        <v>3.8035332704585159</v>
      </c>
      <c r="M476" s="46">
        <f>IF(OR($A476="",$B476="",$C476=""),"",'OddsRatio_working_3-way'!J475)</f>
        <v>3.5315486994438823</v>
      </c>
      <c r="N476" s="47">
        <f t="shared" si="119"/>
        <v>45.189690706842946</v>
      </c>
      <c r="O476" s="48">
        <f t="shared" si="120"/>
        <v>26.401585603182699</v>
      </c>
      <c r="P476" s="48">
        <f t="shared" si="121"/>
        <v>28.408723689974369</v>
      </c>
      <c r="Q476" t="s">
        <v>272</v>
      </c>
      <c r="R476" t="s">
        <v>276</v>
      </c>
      <c r="S476" s="38">
        <v>44319</v>
      </c>
      <c r="T476" s="50">
        <v>100</v>
      </c>
      <c r="U476" s="50">
        <f t="shared" si="122"/>
        <v>53.488372093023258</v>
      </c>
      <c r="V476" s="50">
        <f t="shared" si="123"/>
        <v>72.826086956521735</v>
      </c>
      <c r="W476" s="50">
        <f t="shared" si="124"/>
        <v>70.760233918128648</v>
      </c>
      <c r="X476" s="50">
        <f t="shared" si="125"/>
        <v>56.413679125349603</v>
      </c>
      <c r="Y476" s="50">
        <f t="shared" si="126"/>
        <v>75.751393988848093</v>
      </c>
      <c r="Z476" s="50">
        <f t="shared" si="127"/>
        <v>73.685540950455007</v>
      </c>
      <c r="AA476" s="50">
        <f t="shared" si="128"/>
        <v>-2.9253070323263444</v>
      </c>
      <c r="AB476" s="50">
        <f t="shared" si="129"/>
        <v>-2.9253070323263586</v>
      </c>
      <c r="AC476" s="50">
        <f t="shared" si="130"/>
        <v>-2.9253070323263586</v>
      </c>
      <c r="AF476">
        <v>1.67</v>
      </c>
      <c r="AG476">
        <v>2.2999999999999998</v>
      </c>
      <c r="AH476" s="75" t="s">
        <v>510</v>
      </c>
      <c r="AJ476" t="s">
        <v>231</v>
      </c>
    </row>
    <row r="477" spans="1:36" s="50" customFormat="1" ht="15" x14ac:dyDescent="0.25">
      <c r="A477">
        <v>3.5</v>
      </c>
      <c r="B477">
        <v>3.39</v>
      </c>
      <c r="C477">
        <v>2.2400000000000002</v>
      </c>
      <c r="D477" s="43">
        <f t="shared" si="118"/>
        <v>2.7128107880320274E-2</v>
      </c>
      <c r="E477" s="44">
        <f>IF(OR($A477="",$B477="",$C477=""),"",A477*'MPTO_working_3-way'!$I476)</f>
        <v>3.5949483775811211</v>
      </c>
      <c r="F477" s="45">
        <f>IF(OR($A477="",$B477="",$C477=""),"",B477*'MPTO_working_3-way'!$I476)</f>
        <v>3.4819642857142861</v>
      </c>
      <c r="G477" s="46">
        <f>IF(OR($A477="",$B477="",$C477=""),"",C477*'MPTO_working_3-way'!$I476)</f>
        <v>2.3007669616519175</v>
      </c>
      <c r="H477" s="44">
        <f>IF(OR($A477="",$B477="",$C477=""),"",'MPTO_working_3-way'!E476)</f>
        <v>3.6143936028431809</v>
      </c>
      <c r="I477" s="45">
        <f>IF(OR($A477="",$B477="",$C477=""),"",'MPTO_working_3-way'!F476)</f>
        <v>3.497206017807799</v>
      </c>
      <c r="J477" s="46">
        <f>IF(OR($A477="",$B477="",$C477=""),"",'MPTO_working_3-way'!G476)</f>
        <v>2.2863107185869129</v>
      </c>
      <c r="K477" s="44">
        <f>IF(OR($A477="",$B477="",$C477=""),"",'OddsRatio_working_3-way'!H476)</f>
        <v>3.6057174730509214</v>
      </c>
      <c r="L477" s="45">
        <f>IF(OR($A477="",$B477="",$C477=""),"",'OddsRatio_working_3-way'!I476)</f>
        <v>3.4910659042366805</v>
      </c>
      <c r="M477" s="46">
        <f>IF(OR($A477="",$B477="",$C477=""),"",'OddsRatio_working_3-way'!J476)</f>
        <v>2.2924358666332569</v>
      </c>
      <c r="N477" s="47">
        <f t="shared" si="119"/>
        <v>27.816811118518896</v>
      </c>
      <c r="O477" s="48">
        <f t="shared" si="120"/>
        <v>28.719421508795318</v>
      </c>
      <c r="P477" s="48">
        <f t="shared" si="121"/>
        <v>43.463767372685773</v>
      </c>
      <c r="Q477" t="s">
        <v>243</v>
      </c>
      <c r="R477" t="s">
        <v>229</v>
      </c>
      <c r="S477" s="38">
        <v>44319</v>
      </c>
      <c r="T477" s="50">
        <v>100</v>
      </c>
      <c r="U477" s="50">
        <f t="shared" si="122"/>
        <v>71.428571428571431</v>
      </c>
      <c r="V477" s="50">
        <f t="shared" si="123"/>
        <v>70.501474926253692</v>
      </c>
      <c r="W477" s="50">
        <f t="shared" si="124"/>
        <v>55.357142857142868</v>
      </c>
      <c r="X477" s="50">
        <f t="shared" si="125"/>
        <v>74.141382216603446</v>
      </c>
      <c r="Y477" s="50">
        <f t="shared" si="126"/>
        <v>73.214285714285708</v>
      </c>
      <c r="Z477" s="50">
        <f t="shared" si="127"/>
        <v>58.069953645174891</v>
      </c>
      <c r="AA477" s="50">
        <f t="shared" si="128"/>
        <v>-2.7128107880320158</v>
      </c>
      <c r="AB477" s="50">
        <f t="shared" si="129"/>
        <v>-2.7128107880320158</v>
      </c>
      <c r="AC477" s="50">
        <f t="shared" si="130"/>
        <v>-2.7128107880320229</v>
      </c>
      <c r="AD477" s="51"/>
      <c r="AE477" s="51"/>
      <c r="AF477">
        <v>1.86</v>
      </c>
      <c r="AG477">
        <v>2.0299999999999998</v>
      </c>
      <c r="AH477" s="75" t="s">
        <v>480</v>
      </c>
      <c r="AI477" s="51"/>
      <c r="AJ477" t="s">
        <v>231</v>
      </c>
    </row>
    <row r="478" spans="1:36" ht="15" x14ac:dyDescent="0.25">
      <c r="A478">
        <v>3.67</v>
      </c>
      <c r="B478">
        <v>3.37</v>
      </c>
      <c r="C478">
        <v>2.1800000000000002</v>
      </c>
      <c r="D478" s="43">
        <f t="shared" si="118"/>
        <v>2.7931065407483135E-2</v>
      </c>
      <c r="E478" s="44">
        <f>IF(OR($A478="",$B478="",$C478=""),"",A478*'MPTO_working_3-way'!$I477)</f>
        <v>3.7725070100454632</v>
      </c>
      <c r="F478" s="45">
        <f>IF(OR($A478="",$B478="",$C478=""),"",B478*'MPTO_working_3-way'!$I477)</f>
        <v>3.4641276904232181</v>
      </c>
      <c r="G478" s="46">
        <f>IF(OR($A478="",$B478="",$C478=""),"",C478*'MPTO_working_3-way'!$I477)</f>
        <v>2.2408897225883133</v>
      </c>
      <c r="H478" s="44">
        <f>IF(OR($A478="",$B478="",$C478=""),"",'MPTO_working_3-way'!E477)</f>
        <v>3.7998366305530742</v>
      </c>
      <c r="I478" s="45">
        <f>IF(OR($A478="",$B478="",$C478=""),"",'MPTO_working_3-way'!F477)</f>
        <v>3.4791618223143614</v>
      </c>
      <c r="J478" s="46">
        <f>IF(OR($A478="",$B478="",$C478=""),"",'MPTO_working_3-way'!G477)</f>
        <v>2.2251631897798063</v>
      </c>
      <c r="K478" s="44">
        <f>IF(OR($A478="",$B478="",$C478=""),"",'OddsRatio_working_3-way'!H477)</f>
        <v>3.7870573532039549</v>
      </c>
      <c r="L478" s="45">
        <f>IF(OR($A478="",$B478="",$C478=""),"",'OddsRatio_working_3-way'!I477)</f>
        <v>3.4739048416080056</v>
      </c>
      <c r="M478" s="46">
        <f>IF(OR($A478="",$B478="",$C478=""),"",'OddsRatio_working_3-way'!J477)</f>
        <v>2.231733212277403</v>
      </c>
      <c r="N478" s="47">
        <f t="shared" si="119"/>
        <v>26.507571684749472</v>
      </c>
      <c r="O478" s="48">
        <f t="shared" si="120"/>
        <v>28.867296167071384</v>
      </c>
      <c r="P478" s="48">
        <f t="shared" si="121"/>
        <v>44.625132148179155</v>
      </c>
      <c r="Q478" t="s">
        <v>47</v>
      </c>
      <c r="R478" t="s">
        <v>48</v>
      </c>
      <c r="S478" s="38">
        <v>44319</v>
      </c>
      <c r="T478" s="50">
        <v>100</v>
      </c>
      <c r="U478" s="50">
        <f t="shared" si="122"/>
        <v>72.752043596730246</v>
      </c>
      <c r="V478" s="50">
        <f t="shared" si="123"/>
        <v>70.326409495548958</v>
      </c>
      <c r="W478" s="50">
        <f t="shared" si="124"/>
        <v>54.128440366972484</v>
      </c>
      <c r="X478" s="50">
        <f t="shared" si="125"/>
        <v>75.545150137478558</v>
      </c>
      <c r="Y478" s="50">
        <f t="shared" si="126"/>
        <v>73.11951603629727</v>
      </c>
      <c r="Z478" s="50">
        <f t="shared" si="127"/>
        <v>56.921546907720796</v>
      </c>
      <c r="AA478" s="50">
        <f t="shared" si="128"/>
        <v>-2.7931065407483118</v>
      </c>
      <c r="AB478" s="50">
        <f t="shared" si="129"/>
        <v>-2.7931065407483118</v>
      </c>
      <c r="AC478" s="50">
        <f t="shared" si="130"/>
        <v>-2.7931065407483118</v>
      </c>
      <c r="AF478">
        <v>2.2200000000000002</v>
      </c>
      <c r="AG478">
        <v>1.71</v>
      </c>
      <c r="AH478" s="75" t="s">
        <v>485</v>
      </c>
      <c r="AJ478" t="s">
        <v>433</v>
      </c>
    </row>
    <row r="479" spans="1:36" ht="15" x14ac:dyDescent="0.25">
      <c r="A479">
        <v>3.12</v>
      </c>
      <c r="B479">
        <v>3.51</v>
      </c>
      <c r="C479">
        <v>2.37</v>
      </c>
      <c r="D479" s="43">
        <f t="shared" si="118"/>
        <v>2.7354033683147483E-2</v>
      </c>
      <c r="E479" s="44">
        <f>IF(OR($A479="",$B479="",$C479=""),"",A479*'MPTO_working_3-way'!$I478)</f>
        <v>3.2053445850914204</v>
      </c>
      <c r="F479" s="45">
        <f>IF(OR($A479="",$B479="",$C479=""),"",B479*'MPTO_working_3-way'!$I478)</f>
        <v>3.6060126582278476</v>
      </c>
      <c r="G479" s="46">
        <f>IF(OR($A479="",$B479="",$C479=""),"",C479*'MPTO_working_3-way'!$I478)</f>
        <v>2.4348290598290596</v>
      </c>
      <c r="H479" s="44">
        <f>IF(OR($A479="",$B479="",$C479=""),"",'MPTO_working_3-way'!E478)</f>
        <v>3.211357319332921</v>
      </c>
      <c r="I479" s="45">
        <f>IF(OR($A479="",$B479="",$C479=""),"",'MPTO_working_3-way'!F478)</f>
        <v>3.6260488634134642</v>
      </c>
      <c r="J479" s="46">
        <f>IF(OR($A479="",$B479="",$C479=""),"",'MPTO_working_3-way'!G478)</f>
        <v>2.4223461409664688</v>
      </c>
      <c r="K479" s="44">
        <f>IF(OR($A479="",$B479="",$C479=""),"",'OddsRatio_working_3-way'!H478)</f>
        <v>3.2095525170196164</v>
      </c>
      <c r="L479" s="45">
        <f>IF(OR($A479="",$B479="",$C479=""),"",'OddsRatio_working_3-way'!I478)</f>
        <v>3.61602680081096</v>
      </c>
      <c r="M479" s="46">
        <f>IF(OR($A479="",$B479="",$C479=""),"",'OddsRatio_working_3-way'!J478)</f>
        <v>2.4278712020362616</v>
      </c>
      <c r="N479" s="47">
        <f t="shared" si="119"/>
        <v>31.197893813075911</v>
      </c>
      <c r="O479" s="48">
        <f t="shared" si="120"/>
        <v>27.73146116717859</v>
      </c>
      <c r="P479" s="48">
        <f t="shared" si="121"/>
        <v>41.070645019745506</v>
      </c>
      <c r="Q479" t="s">
        <v>425</v>
      </c>
      <c r="R479" t="s">
        <v>429</v>
      </c>
      <c r="S479" s="38">
        <v>44319</v>
      </c>
      <c r="T479" s="50">
        <v>100</v>
      </c>
      <c r="U479" s="50">
        <f t="shared" si="122"/>
        <v>67.948717948717942</v>
      </c>
      <c r="V479" s="50">
        <f t="shared" si="123"/>
        <v>71.509971509971507</v>
      </c>
      <c r="W479" s="50">
        <f t="shared" si="124"/>
        <v>57.805907172995774</v>
      </c>
      <c r="X479" s="50">
        <f t="shared" si="125"/>
        <v>70.684121317032705</v>
      </c>
      <c r="Y479" s="50">
        <f t="shared" si="126"/>
        <v>74.24537487828627</v>
      </c>
      <c r="Z479" s="50">
        <f t="shared" si="127"/>
        <v>60.541310541310537</v>
      </c>
      <c r="AA479" s="50">
        <f t="shared" si="128"/>
        <v>-2.7354033683147634</v>
      </c>
      <c r="AB479" s="50">
        <f t="shared" si="129"/>
        <v>-2.7354033683147634</v>
      </c>
      <c r="AC479" s="50">
        <f t="shared" si="130"/>
        <v>-2.7354033683147634</v>
      </c>
      <c r="AF479">
        <v>2</v>
      </c>
      <c r="AG479">
        <v>1.88</v>
      </c>
      <c r="AH479" s="75" t="s">
        <v>482</v>
      </c>
      <c r="AJ479" t="s">
        <v>448</v>
      </c>
    </row>
    <row r="480" spans="1:36" ht="15" x14ac:dyDescent="0.25">
      <c r="A480">
        <v>1.76</v>
      </c>
      <c r="B480">
        <v>3.66</v>
      </c>
      <c r="C480">
        <v>5.29</v>
      </c>
      <c r="D480" s="43">
        <f t="shared" si="118"/>
        <v>3.0441778721861823E-2</v>
      </c>
      <c r="E480" s="44">
        <f>IF(OR($A480="",$B480="",$C480=""),"",A480*'MPTO_working_3-way'!$I479)</f>
        <v>1.8135775305504769</v>
      </c>
      <c r="F480" s="45">
        <f>IF(OR($A480="",$B480="",$C480=""),"",B480*'MPTO_working_3-way'!$I479)</f>
        <v>3.7714169101220145</v>
      </c>
      <c r="G480" s="46">
        <f>IF(OR($A480="",$B480="",$C480=""),"",C480*'MPTO_working_3-way'!$I479)</f>
        <v>5.4510370094386493</v>
      </c>
      <c r="H480" s="44">
        <f>IF(OR($A480="",$B480="",$C480=""),"",'MPTO_working_3-way'!E479)</f>
        <v>1.7920037111943612</v>
      </c>
      <c r="I480" s="45">
        <f>IF(OR($A480="",$B480="",$C480=""),"",'MPTO_working_3-way'!F479)</f>
        <v>3.801171598101337</v>
      </c>
      <c r="J480" s="46">
        <f>IF(OR($A480="",$B480="",$C480=""),"",'MPTO_working_3-way'!G479)</f>
        <v>5.5900693502390491</v>
      </c>
      <c r="K480" s="44">
        <f>IF(OR($A480="",$B480="",$C480=""),"",'OddsRatio_working_3-way'!H479)</f>
        <v>1.8000151519843322</v>
      </c>
      <c r="L480" s="45">
        <f>IF(OR($A480="",$B480="",$C480=""),"",'OddsRatio_working_3-way'!I479)</f>
        <v>3.8000530319451622</v>
      </c>
      <c r="M480" s="46">
        <f>IF(OR($A480="",$B480="",$C480=""),"",'OddsRatio_working_3-way'!J479)</f>
        <v>5.5158750026484</v>
      </c>
      <c r="N480" s="47">
        <f t="shared" si="119"/>
        <v>55.139633302385981</v>
      </c>
      <c r="O480" s="48">
        <f t="shared" si="120"/>
        <v>26.51523350060091</v>
      </c>
      <c r="P480" s="48">
        <f t="shared" si="121"/>
        <v>18.345133197013105</v>
      </c>
      <c r="Q480" t="s">
        <v>174</v>
      </c>
      <c r="R480" t="s">
        <v>364</v>
      </c>
      <c r="S480" s="38">
        <v>44319</v>
      </c>
      <c r="T480" s="50">
        <v>100</v>
      </c>
      <c r="U480" s="50">
        <f t="shared" si="122"/>
        <v>43.181818181818187</v>
      </c>
      <c r="V480" s="50">
        <f t="shared" si="123"/>
        <v>72.67759562841529</v>
      </c>
      <c r="W480" s="50">
        <f t="shared" si="124"/>
        <v>81.096408317580341</v>
      </c>
      <c r="X480" s="50">
        <f t="shared" si="125"/>
        <v>46.225996054004362</v>
      </c>
      <c r="Y480" s="50">
        <f t="shared" si="126"/>
        <v>75.721773500601486</v>
      </c>
      <c r="Z480" s="50">
        <f t="shared" si="127"/>
        <v>84.140586189766523</v>
      </c>
      <c r="AA480" s="50">
        <f t="shared" si="128"/>
        <v>-3.0441778721861752</v>
      </c>
      <c r="AB480" s="50">
        <f t="shared" si="129"/>
        <v>-3.0441778721861965</v>
      </c>
      <c r="AC480" s="50">
        <f t="shared" si="130"/>
        <v>-3.0441778721861823</v>
      </c>
      <c r="AF480">
        <v>2.37</v>
      </c>
      <c r="AG480">
        <v>1.63</v>
      </c>
      <c r="AH480" s="75" t="s">
        <v>483</v>
      </c>
      <c r="AJ480" t="s">
        <v>435</v>
      </c>
    </row>
    <row r="481" spans="1:36" ht="15" x14ac:dyDescent="0.25">
      <c r="A481">
        <v>1.45</v>
      </c>
      <c r="B481">
        <v>4.33</v>
      </c>
      <c r="C481">
        <v>9.09</v>
      </c>
      <c r="D481" s="43">
        <f t="shared" si="118"/>
        <v>3.0613055730993155E-2</v>
      </c>
      <c r="E481" s="44">
        <f>IF(OR($A481="",$B481="",$C481=""),"",A481*'MPTO_working_3-way'!$I480)</f>
        <v>1.4943889308099401</v>
      </c>
      <c r="F481" s="45">
        <f>IF(OR($A481="",$B481="",$C481=""),"",B481*'MPTO_working_3-way'!$I480)</f>
        <v>4.4625545313152006</v>
      </c>
      <c r="G481" s="46">
        <f>IF(OR($A481="",$B481="",$C481=""),"",C481*'MPTO_working_3-way'!$I480)</f>
        <v>9.368272676594728</v>
      </c>
      <c r="H481" s="44">
        <f>IF(OR($A481="",$B481="",$C481=""),"",'MPTO_working_3-way'!E480)</f>
        <v>1.4717768671748988</v>
      </c>
      <c r="I481" s="45">
        <f>IF(OR($A481="",$B481="",$C481=""),"",'MPTO_working_3-way'!F480)</f>
        <v>4.5301646158097908</v>
      </c>
      <c r="J481" s="46">
        <f>IF(OR($A481="",$B481="",$C481=""),"",'MPTO_working_3-way'!G480)</f>
        <v>10.019372537981251</v>
      </c>
      <c r="K481" s="44">
        <f>IF(OR($A481="",$B481="",$C481=""),"",'OddsRatio_working_3-way'!H480)</f>
        <v>1.4792153777705164</v>
      </c>
      <c r="L481" s="45">
        <f>IF(OR($A481="",$B481="",$C481=""),"",'OddsRatio_working_3-way'!I480)</f>
        <v>4.546193795501825</v>
      </c>
      <c r="M481" s="46">
        <f>IF(OR($A481="",$B481="",$C481=""),"",'OddsRatio_working_3-way'!J480)</f>
        <v>9.6152275692521805</v>
      </c>
      <c r="N481" s="47">
        <f t="shared" si="119"/>
        <v>66.916983884376918</v>
      </c>
      <c r="O481" s="48">
        <f t="shared" si="120"/>
        <v>22.408689753428757</v>
      </c>
      <c r="P481" s="48">
        <f t="shared" si="121"/>
        <v>10.674326362194336</v>
      </c>
      <c r="Q481" t="s">
        <v>172</v>
      </c>
      <c r="R481" t="s">
        <v>173</v>
      </c>
      <c r="S481" s="38">
        <v>44319</v>
      </c>
      <c r="T481" s="50">
        <v>100</v>
      </c>
      <c r="U481" s="50">
        <f t="shared" si="122"/>
        <v>31.03448275862069</v>
      </c>
      <c r="V481" s="50">
        <f t="shared" si="123"/>
        <v>76.905311778290994</v>
      </c>
      <c r="W481" s="50">
        <f t="shared" si="124"/>
        <v>88.998899889989005</v>
      </c>
      <c r="X481" s="50">
        <f t="shared" si="125"/>
        <v>34.095788331720009</v>
      </c>
      <c r="Y481" s="50">
        <f t="shared" si="126"/>
        <v>79.966617351390312</v>
      </c>
      <c r="Z481" s="50">
        <f t="shared" si="127"/>
        <v>92.060205463088323</v>
      </c>
      <c r="AA481" s="50">
        <f t="shared" si="128"/>
        <v>-3.0613055730993182</v>
      </c>
      <c r="AB481" s="50">
        <f t="shared" si="129"/>
        <v>-3.0613055730993182</v>
      </c>
      <c r="AC481" s="50">
        <f t="shared" si="130"/>
        <v>-3.0613055730993182</v>
      </c>
      <c r="AF481">
        <v>2.11</v>
      </c>
      <c r="AG481">
        <v>1.79</v>
      </c>
      <c r="AH481" s="75" t="s">
        <v>483</v>
      </c>
      <c r="AJ481" t="s">
        <v>435</v>
      </c>
    </row>
    <row r="482" spans="1:36" ht="15" x14ac:dyDescent="0.25">
      <c r="A482">
        <v>4.18</v>
      </c>
      <c r="B482">
        <v>3.48</v>
      </c>
      <c r="C482">
        <v>2.0099999999999998</v>
      </c>
      <c r="D482" s="43">
        <f t="shared" si="118"/>
        <v>2.410320941079136E-2</v>
      </c>
      <c r="E482" s="44">
        <f>IF(OR($A482="",$B482="",$C482=""),"",A482*'MPTO_working_3-way'!$I481)</f>
        <v>4.2807514153371073</v>
      </c>
      <c r="F482" s="45">
        <f>IF(OR($A482="",$B482="",$C482=""),"",B482*'MPTO_working_3-way'!$I481)</f>
        <v>3.5638791687495539</v>
      </c>
      <c r="G482" s="46">
        <f>IF(OR($A482="",$B482="",$C482=""),"",C482*'MPTO_working_3-way'!$I481)</f>
        <v>2.0584474509156903</v>
      </c>
      <c r="H482" s="44">
        <f>IF(OR($A482="",$B482="",$C482=""),"",'MPTO_working_3-way'!E481)</f>
        <v>4.3252586433384703</v>
      </c>
      <c r="I482" s="45">
        <f>IF(OR($A482="",$B482="",$C482=""),"",'MPTO_working_3-way'!F481)</f>
        <v>3.5800985638593308</v>
      </c>
      <c r="J482" s="46">
        <f>IF(OR($A482="",$B482="",$C482=""),"",'MPTO_working_3-way'!G481)</f>
        <v>2.0429925944807414</v>
      </c>
      <c r="K482" s="44">
        <f>IF(OR($A482="",$B482="",$C482=""),"",'OddsRatio_working_3-way'!H481)</f>
        <v>4.303373408262865</v>
      </c>
      <c r="L482" s="45">
        <f>IF(OR($A482="",$B482="",$C482=""),"",'OddsRatio_working_3-way'!I481)</f>
        <v>3.57621573977733</v>
      </c>
      <c r="M482" s="46">
        <f>IF(OR($A482="",$B482="",$C482=""),"",'OddsRatio_working_3-way'!J481)</f>
        <v>2.0491846359577024</v>
      </c>
      <c r="N482" s="47">
        <f t="shared" si="119"/>
        <v>23.36038473098888</v>
      </c>
      <c r="O482" s="48">
        <f t="shared" si="120"/>
        <v>28.059312694118827</v>
      </c>
      <c r="P482" s="48">
        <f t="shared" si="121"/>
        <v>48.580302574892301</v>
      </c>
      <c r="Q482" t="s">
        <v>54</v>
      </c>
      <c r="R482" t="s">
        <v>113</v>
      </c>
      <c r="S482" s="38">
        <v>44319</v>
      </c>
      <c r="T482" s="50">
        <v>100</v>
      </c>
      <c r="U482" s="50">
        <f t="shared" si="122"/>
        <v>76.076555023923447</v>
      </c>
      <c r="V482" s="50">
        <f t="shared" si="123"/>
        <v>71.264367816091948</v>
      </c>
      <c r="W482" s="50">
        <f t="shared" si="124"/>
        <v>50.248756218905463</v>
      </c>
      <c r="X482" s="50">
        <f t="shared" si="125"/>
        <v>78.486875965002582</v>
      </c>
      <c r="Y482" s="50">
        <f t="shared" si="126"/>
        <v>73.674688757171097</v>
      </c>
      <c r="Z482" s="50">
        <f t="shared" si="127"/>
        <v>52.659077159984605</v>
      </c>
      <c r="AA482" s="50">
        <f t="shared" si="128"/>
        <v>-2.4103209410791351</v>
      </c>
      <c r="AB482" s="50">
        <f t="shared" si="129"/>
        <v>-2.4103209410791493</v>
      </c>
      <c r="AC482" s="50">
        <f t="shared" si="130"/>
        <v>-2.4103209410791422</v>
      </c>
      <c r="AF482">
        <v>2.13</v>
      </c>
      <c r="AG482">
        <v>1.79</v>
      </c>
      <c r="AH482" s="75" t="s">
        <v>483</v>
      </c>
      <c r="AJ482" t="s">
        <v>436</v>
      </c>
    </row>
    <row r="483" spans="1:36" ht="15" x14ac:dyDescent="0.25">
      <c r="A483">
        <v>1.79</v>
      </c>
      <c r="B483">
        <v>3.38</v>
      </c>
      <c r="C483">
        <v>5.65</v>
      </c>
      <c r="D483" s="43">
        <f t="shared" si="118"/>
        <v>3.1508356485253408E-2</v>
      </c>
      <c r="E483" s="44">
        <f>IF(OR($A483="",$B483="",$C483=""),"",A483*'MPTO_working_3-way'!$I482)</f>
        <v>1.8463999581086037</v>
      </c>
      <c r="F483" s="45">
        <f>IF(OR($A483="",$B483="",$C483=""),"",B483*'MPTO_working_3-way'!$I482)</f>
        <v>3.4864982449201563</v>
      </c>
      <c r="G483" s="46">
        <f>IF(OR($A483="",$B483="",$C483=""),"",C483*'MPTO_working_3-way'!$I482)</f>
        <v>5.828022214141682</v>
      </c>
      <c r="H483" s="44">
        <f>IF(OR($A483="",$B483="",$C483=""),"",'MPTO_working_3-way'!E482)</f>
        <v>1.8242967534915278</v>
      </c>
      <c r="I483" s="45">
        <f>IF(OR($A483="",$B483="",$C483=""),"",'MPTO_working_3-way'!F482)</f>
        <v>3.5044043025715035</v>
      </c>
      <c r="J483" s="46">
        <f>IF(OR($A483="",$B483="",$C483=""),"",'MPTO_working_3-way'!G482)</f>
        <v>6.0064257362127238</v>
      </c>
      <c r="K483" s="44">
        <f>IF(OR($A483="",$B483="",$C483=""),"",'OddsRatio_working_3-way'!H482)</f>
        <v>1.8328502511964413</v>
      </c>
      <c r="L483" s="45">
        <f>IF(OR($A483="",$B483="",$C483=""),"",'OddsRatio_working_3-way'!I482)</f>
        <v>3.5090931618323169</v>
      </c>
      <c r="M483" s="46">
        <f>IF(OR($A483="",$B483="",$C483=""),"",'OddsRatio_working_3-way'!J482)</f>
        <v>5.9022198329917144</v>
      </c>
      <c r="N483" s="47">
        <f t="shared" si="119"/>
        <v>54.159446636056565</v>
      </c>
      <c r="O483" s="48">
        <f t="shared" si="120"/>
        <v>28.682073810219311</v>
      </c>
      <c r="P483" s="48">
        <f t="shared" si="121"/>
        <v>17.158479553724113</v>
      </c>
      <c r="Q483" t="s">
        <v>115</v>
      </c>
      <c r="R483" t="s">
        <v>118</v>
      </c>
      <c r="S483" s="38">
        <v>44319</v>
      </c>
      <c r="T483" s="50">
        <v>100</v>
      </c>
      <c r="U483" s="50">
        <f t="shared" si="122"/>
        <v>44.134078212290497</v>
      </c>
      <c r="V483" s="50">
        <f t="shared" si="123"/>
        <v>70.414201183431956</v>
      </c>
      <c r="W483" s="50">
        <f t="shared" si="124"/>
        <v>82.30088495575221</v>
      </c>
      <c r="X483" s="50">
        <f t="shared" si="125"/>
        <v>47.284913860815834</v>
      </c>
      <c r="Y483" s="50">
        <f t="shared" si="126"/>
        <v>73.565036831957272</v>
      </c>
      <c r="Z483" s="50">
        <f t="shared" si="127"/>
        <v>85.451720604277554</v>
      </c>
      <c r="AA483" s="50">
        <f t="shared" si="128"/>
        <v>-3.1508356485253373</v>
      </c>
      <c r="AB483" s="50">
        <f t="shared" si="129"/>
        <v>-3.1508356485253159</v>
      </c>
      <c r="AC483" s="50">
        <f t="shared" si="130"/>
        <v>-3.1508356485253444</v>
      </c>
      <c r="AF483">
        <v>2.56</v>
      </c>
      <c r="AG483">
        <v>1.56</v>
      </c>
      <c r="AH483" s="75" t="s">
        <v>482</v>
      </c>
      <c r="AJ483" t="s">
        <v>437</v>
      </c>
    </row>
    <row r="484" spans="1:36" ht="15" x14ac:dyDescent="0.25">
      <c r="A484">
        <v>1.86</v>
      </c>
      <c r="B484">
        <v>4</v>
      </c>
      <c r="C484">
        <v>3.93</v>
      </c>
      <c r="D484" s="43">
        <f t="shared" si="118"/>
        <v>4.2087334810801957E-2</v>
      </c>
      <c r="E484" s="44">
        <f>IF(OR($A484="",$B484="",$C484=""),"",A484*'MPTO_working_3-way'!$I483)</f>
        <v>1.9382824427480918</v>
      </c>
      <c r="F484" s="45">
        <f>IF(OR($A484="",$B484="",$C484=""),"",B484*'MPTO_working_3-way'!$I483)</f>
        <v>4.1683493392432078</v>
      </c>
      <c r="G484" s="46">
        <f>IF(OR($A484="",$B484="",$C484=""),"",C484*'MPTO_working_3-way'!$I483)</f>
        <v>4.0954032258064519</v>
      </c>
      <c r="H484" s="44">
        <f>IF(OR($A484="",$B484="",$C484=""),"",'MPTO_working_3-way'!E483)</f>
        <v>1.9098355301832814</v>
      </c>
      <c r="I484" s="45">
        <f>IF(OR($A484="",$B484="",$C484=""),"",'MPTO_working_3-way'!F483)</f>
        <v>4.2378108875876865</v>
      </c>
      <c r="J484" s="46">
        <f>IF(OR($A484="",$B484="",$C484=""),"",'MPTO_working_3-way'!G483)</f>
        <v>4.1593217445731039</v>
      </c>
      <c r="K484" s="44">
        <f>IF(OR($A484="",$B484="",$C484=""),"",'OddsRatio_working_3-way'!H483)</f>
        <v>1.9204111837714459</v>
      </c>
      <c r="L484" s="45">
        <f>IF(OR($A484="",$B484="",$C484=""),"",'OddsRatio_working_3-way'!I483)</f>
        <v>4.2107366875748102</v>
      </c>
      <c r="M484" s="46">
        <f>IF(OR($A484="",$B484="",$C484=""),"",'OddsRatio_working_3-way'!J483)</f>
        <v>4.1358194981980656</v>
      </c>
      <c r="N484" s="47">
        <f t="shared" si="119"/>
        <v>51.592068211803152</v>
      </c>
      <c r="O484" s="48">
        <f t="shared" si="120"/>
        <v>23.990311718488471</v>
      </c>
      <c r="P484" s="48">
        <f t="shared" si="121"/>
        <v>24.417620069708367</v>
      </c>
      <c r="Q484" t="s">
        <v>254</v>
      </c>
      <c r="R484" t="s">
        <v>256</v>
      </c>
      <c r="S484" s="38">
        <v>44350</v>
      </c>
      <c r="T484" s="50">
        <v>100</v>
      </c>
      <c r="U484" s="50">
        <f t="shared" si="122"/>
        <v>46.236559139784944</v>
      </c>
      <c r="V484" s="50">
        <f t="shared" si="123"/>
        <v>75</v>
      </c>
      <c r="W484" s="50">
        <f t="shared" si="124"/>
        <v>74.554707379134854</v>
      </c>
      <c r="X484" s="50">
        <f t="shared" si="125"/>
        <v>50.445292620865146</v>
      </c>
      <c r="Y484" s="50">
        <f t="shared" si="126"/>
        <v>79.208733481080202</v>
      </c>
      <c r="Z484" s="50">
        <f t="shared" si="127"/>
        <v>78.763440860215056</v>
      </c>
      <c r="AA484" s="50">
        <f t="shared" si="128"/>
        <v>-4.208733481080202</v>
      </c>
      <c r="AB484" s="50">
        <f t="shared" si="129"/>
        <v>-4.208733481080202</v>
      </c>
      <c r="AC484" s="50">
        <f t="shared" si="130"/>
        <v>-4.208733481080202</v>
      </c>
      <c r="AF484">
        <v>1.63</v>
      </c>
      <c r="AG484">
        <v>2.33</v>
      </c>
      <c r="AH484" s="75" t="s">
        <v>511</v>
      </c>
      <c r="AJ484" t="s">
        <v>438</v>
      </c>
    </row>
    <row r="485" spans="1:36" ht="15" x14ac:dyDescent="0.25">
      <c r="A485">
        <v>2.87</v>
      </c>
      <c r="B485">
        <v>3.97</v>
      </c>
      <c r="C485">
        <v>2.2799999999999998</v>
      </c>
      <c r="D485" s="43">
        <f t="shared" si="118"/>
        <v>3.8917715742942116E-2</v>
      </c>
      <c r="E485" s="44">
        <f>IF(OR($A485="",$B485="",$C485=""),"",A485*'MPTO_working_3-way'!$I484)</f>
        <v>2.981693844182244</v>
      </c>
      <c r="F485" s="45">
        <f>IF(OR($A485="",$B485="",$C485=""),"",B485*'MPTO_working_3-way'!$I484)</f>
        <v>4.1245033314994801</v>
      </c>
      <c r="G485" s="46">
        <f>IF(OR($A485="",$B485="",$C485=""),"",C485*'MPTO_working_3-way'!$I484)</f>
        <v>2.3687323918939076</v>
      </c>
      <c r="H485" s="44">
        <f>IF(OR($A485="",$B485="",$C485=""),"",'MPTO_working_3-way'!E484)</f>
        <v>2.9809859258366189</v>
      </c>
      <c r="I485" s="45">
        <f>IF(OR($A485="",$B485="",$C485=""),"",'MPTO_working_3-way'!F484)</f>
        <v>4.1855610417130329</v>
      </c>
      <c r="J485" s="46">
        <f>IF(OR($A485="",$B485="",$C485=""),"",'MPTO_working_3-way'!G484)</f>
        <v>2.3494920154213239</v>
      </c>
      <c r="K485" s="44">
        <f>IF(OR($A485="",$B485="",$C485=""),"",'OddsRatio_working_3-way'!H484)</f>
        <v>2.9843220170924445</v>
      </c>
      <c r="L485" s="45">
        <f>IF(OR($A485="",$B485="",$C485=""),"",'OddsRatio_working_3-way'!I484)</f>
        <v>4.1515702624409396</v>
      </c>
      <c r="M485" s="46">
        <f>IF(OR($A485="",$B485="",$C485=""),"",'OddsRatio_working_3-way'!J484)</f>
        <v>2.3582525036782509</v>
      </c>
      <c r="N485" s="47">
        <f t="shared" si="119"/>
        <v>33.537983852740552</v>
      </c>
      <c r="O485" s="48">
        <f t="shared" si="120"/>
        <v>24.245343490520249</v>
      </c>
      <c r="P485" s="48">
        <f t="shared" si="121"/>
        <v>42.216672656739213</v>
      </c>
      <c r="Q485" t="s">
        <v>239</v>
      </c>
      <c r="R485" t="s">
        <v>257</v>
      </c>
      <c r="S485" s="38">
        <v>44350</v>
      </c>
      <c r="T485" s="50">
        <v>100</v>
      </c>
      <c r="U485" s="50">
        <f t="shared" si="122"/>
        <v>65.156794425087099</v>
      </c>
      <c r="V485" s="50">
        <f t="shared" si="123"/>
        <v>74.811083123425689</v>
      </c>
      <c r="W485" s="50">
        <f t="shared" si="124"/>
        <v>56.140350877192972</v>
      </c>
      <c r="X485" s="50">
        <f t="shared" si="125"/>
        <v>69.048565999381324</v>
      </c>
      <c r="Y485" s="50">
        <f t="shared" si="126"/>
        <v>78.702854697719914</v>
      </c>
      <c r="Z485" s="50">
        <f t="shared" si="127"/>
        <v>60.03212245148719</v>
      </c>
      <c r="AA485" s="50">
        <f t="shared" si="128"/>
        <v>-3.8917715742942249</v>
      </c>
      <c r="AB485" s="50">
        <f t="shared" si="129"/>
        <v>-3.8917715742942249</v>
      </c>
      <c r="AC485" s="50">
        <f t="shared" si="130"/>
        <v>-3.8917715742942178</v>
      </c>
      <c r="AF485">
        <v>1.76</v>
      </c>
      <c r="AG485">
        <v>2.11</v>
      </c>
      <c r="AH485" s="76" t="s">
        <v>480</v>
      </c>
      <c r="AJ485" t="s">
        <v>438</v>
      </c>
    </row>
    <row r="486" spans="1:36" ht="15" x14ac:dyDescent="0.25">
      <c r="A486">
        <v>1.94</v>
      </c>
      <c r="B486">
        <v>3.92</v>
      </c>
      <c r="C486">
        <v>3.7</v>
      </c>
      <c r="D486" s="43">
        <f t="shared" si="118"/>
        <v>4.0836228612370018E-2</v>
      </c>
      <c r="E486" s="44">
        <f>IF(OR($A486="",$B486="",$C486=""),"",A486*'MPTO_working_3-way'!$I485)</f>
        <v>2.0192222835079976</v>
      </c>
      <c r="F486" s="45">
        <f>IF(OR($A486="",$B486="",$C486=""),"",B486*'MPTO_working_3-way'!$I485)</f>
        <v>4.0800780161604902</v>
      </c>
      <c r="G486" s="46">
        <f>IF(OR($A486="",$B486="",$C486=""),"",C486*'MPTO_working_3-way'!$I485)</f>
        <v>3.8510940458657692</v>
      </c>
      <c r="H486" s="44">
        <f>IF(OR($A486="",$B486="",$C486=""),"",'MPTO_working_3-way'!E485)</f>
        <v>1.9926199680097896</v>
      </c>
      <c r="I486" s="45">
        <f>IF(OR($A486="",$B486="",$C486=""),"",'MPTO_working_3-way'!F485)</f>
        <v>4.1409588245451552</v>
      </c>
      <c r="J486" s="46">
        <f>IF(OR($A486="",$B486="",$C486=""),"",'MPTO_working_3-way'!G485)</f>
        <v>3.896232511252987</v>
      </c>
      <c r="K486" s="44">
        <f>IF(OR($A486="",$B486="",$C486=""),"",'OddsRatio_working_3-way'!H485)</f>
        <v>2.0028258084541402</v>
      </c>
      <c r="L486" s="45">
        <f>IF(OR($A486="",$B486="",$C486=""),"",'OddsRatio_working_3-way'!I485)</f>
        <v>4.1151610220064789</v>
      </c>
      <c r="M486" s="46">
        <f>IF(OR($A486="",$B486="",$C486=""),"",'OddsRatio_working_3-way'!J485)</f>
        <v>3.8804571093895528</v>
      </c>
      <c r="N486" s="47">
        <f t="shared" si="119"/>
        <v>49.524017646175075</v>
      </c>
      <c r="O486" s="48">
        <f t="shared" si="120"/>
        <v>24.509335263668277</v>
      </c>
      <c r="P486" s="48">
        <f t="shared" si="121"/>
        <v>25.966647090156659</v>
      </c>
      <c r="Q486" t="s">
        <v>238</v>
      </c>
      <c r="R486" t="s">
        <v>258</v>
      </c>
      <c r="S486" s="38">
        <v>44350</v>
      </c>
      <c r="T486" s="50">
        <v>100</v>
      </c>
      <c r="U486" s="50">
        <f t="shared" si="122"/>
        <v>48.453608247422686</v>
      </c>
      <c r="V486" s="50">
        <f t="shared" si="123"/>
        <v>74.489795918367349</v>
      </c>
      <c r="W486" s="50">
        <f t="shared" si="124"/>
        <v>72.972972972972968</v>
      </c>
      <c r="X486" s="50">
        <f t="shared" si="125"/>
        <v>52.537231108659675</v>
      </c>
      <c r="Y486" s="50">
        <f t="shared" si="126"/>
        <v>78.573418779604353</v>
      </c>
      <c r="Z486" s="50">
        <f t="shared" si="127"/>
        <v>77.056595834209986</v>
      </c>
      <c r="AA486" s="50">
        <f t="shared" si="128"/>
        <v>-4.0836228612369894</v>
      </c>
      <c r="AB486" s="50">
        <f t="shared" si="129"/>
        <v>-4.0836228612370036</v>
      </c>
      <c r="AC486" s="50">
        <f t="shared" si="130"/>
        <v>-4.0836228612370178</v>
      </c>
      <c r="AF486">
        <v>1.91</v>
      </c>
      <c r="AG486">
        <v>1.94</v>
      </c>
      <c r="AH486" s="75" t="s">
        <v>499</v>
      </c>
      <c r="AJ486" t="s">
        <v>438</v>
      </c>
    </row>
    <row r="487" spans="1:36" ht="15" x14ac:dyDescent="0.25">
      <c r="A487">
        <v>1.94</v>
      </c>
      <c r="B487">
        <v>3.92</v>
      </c>
      <c r="C487">
        <v>3.93</v>
      </c>
      <c r="D487" s="43">
        <f t="shared" si="118"/>
        <v>2.5018884550751297E-2</v>
      </c>
      <c r="E487" s="44">
        <f>IF(OR($A487="",$B487="",$C487=""),"",A487*'MPTO_working_3-way'!$I486)</f>
        <v>1.9885366360284575</v>
      </c>
      <c r="F487" s="45">
        <f>IF(OR($A487="",$B487="",$C487=""),"",B487*'MPTO_working_3-way'!$I486)</f>
        <v>4.0180740274389448</v>
      </c>
      <c r="G487" s="46">
        <f>IF(OR($A487="",$B487="",$C487=""),"",C487*'MPTO_working_3-way'!$I486)</f>
        <v>4.028324216284453</v>
      </c>
      <c r="H487" s="44">
        <f>IF(OR($A487="",$B487="",$C487=""),"",'MPTO_working_3-way'!E486)</f>
        <v>1.9719031823483326</v>
      </c>
      <c r="I487" s="45">
        <f>IF(OR($A487="",$B487="",$C487=""),"",'MPTO_working_3-way'!F486)</f>
        <v>4.0524810457591975</v>
      </c>
      <c r="J487" s="46">
        <f>IF(OR($A487="",$B487="",$C487=""),"",'MPTO_working_3-way'!G486)</f>
        <v>4.0631693127697064</v>
      </c>
      <c r="K487" s="44">
        <f>IF(OR($A487="",$B487="",$C487=""),"",'OddsRatio_working_3-way'!H486)</f>
        <v>1.978336754904108</v>
      </c>
      <c r="L487" s="45">
        <f>IF(OR($A487="",$B487="",$C487=""),"",'OddsRatio_working_3-way'!I486)</f>
        <v>4.0390886428936126</v>
      </c>
      <c r="M487" s="46">
        <f>IF(OR($A487="",$B487="",$C487=""),"",'OddsRatio_working_3-way'!J486)</f>
        <v>4.049496480711742</v>
      </c>
      <c r="N487" s="47">
        <f t="shared" si="119"/>
        <v>50.288236177394175</v>
      </c>
      <c r="O487" s="48">
        <f t="shared" si="120"/>
        <v>24.887545455138955</v>
      </c>
      <c r="P487" s="48">
        <f t="shared" si="121"/>
        <v>24.824218367466845</v>
      </c>
      <c r="Q487" t="s">
        <v>263</v>
      </c>
      <c r="R487" t="s">
        <v>240</v>
      </c>
      <c r="S487" s="38">
        <v>44350</v>
      </c>
      <c r="T487" s="50">
        <v>100</v>
      </c>
      <c r="U487" s="50">
        <f t="shared" si="122"/>
        <v>48.453608247422686</v>
      </c>
      <c r="V487" s="50">
        <f t="shared" si="123"/>
        <v>74.489795918367349</v>
      </c>
      <c r="W487" s="50">
        <f t="shared" si="124"/>
        <v>74.554707379134854</v>
      </c>
      <c r="X487" s="50">
        <f t="shared" si="125"/>
        <v>50.955496702497797</v>
      </c>
      <c r="Y487" s="50">
        <f t="shared" si="126"/>
        <v>76.991684373442453</v>
      </c>
      <c r="Z487" s="50">
        <f t="shared" si="127"/>
        <v>77.056595834209986</v>
      </c>
      <c r="AA487" s="50">
        <f t="shared" si="128"/>
        <v>-2.501888455075111</v>
      </c>
      <c r="AB487" s="50">
        <f t="shared" si="129"/>
        <v>-2.5018884550751039</v>
      </c>
      <c r="AC487" s="50">
        <f t="shared" si="130"/>
        <v>-2.5018884550751324</v>
      </c>
      <c r="AF487">
        <v>1.49</v>
      </c>
      <c r="AG487">
        <v>2.77</v>
      </c>
      <c r="AH487" s="75" t="s">
        <v>482</v>
      </c>
      <c r="AJ487" t="s">
        <v>230</v>
      </c>
    </row>
    <row r="488" spans="1:36" ht="15" x14ac:dyDescent="0.25">
      <c r="A488">
        <v>5.33</v>
      </c>
      <c r="B488">
        <v>4.1100000000000003</v>
      </c>
      <c r="C488">
        <v>1.68</v>
      </c>
      <c r="D488" s="43">
        <f t="shared" si="118"/>
        <v>2.616435845917775E-2</v>
      </c>
      <c r="E488" s="44">
        <f>IF(OR($A488="",$B488="",$C488=""),"",A488*'MPTO_working_3-way'!$I487)</f>
        <v>5.4694560305874171</v>
      </c>
      <c r="F488" s="45">
        <f>IF(OR($A488="",$B488="",$C488=""),"",B488*'MPTO_working_3-way'!$I487)</f>
        <v>4.2175355132672205</v>
      </c>
      <c r="G488" s="46">
        <f>IF(OR($A488="",$B488="",$C488=""),"",C488*'MPTO_working_3-way'!$I487)</f>
        <v>1.7239561222114186</v>
      </c>
      <c r="H488" s="44">
        <f>IF(OR($A488="",$B488="",$C488=""),"",'MPTO_working_3-way'!E487)</f>
        <v>5.5898459072746132</v>
      </c>
      <c r="I488" s="45">
        <f>IF(OR($A488="",$B488="",$C488=""),"",'MPTO_working_3-way'!F487)</f>
        <v>4.2628008248867086</v>
      </c>
      <c r="J488" s="46">
        <f>IF(OR($A488="",$B488="",$C488=""),"",'MPTO_working_3-way'!G487)</f>
        <v>1.7049814577753926</v>
      </c>
      <c r="K488" s="44">
        <f>IF(OR($A488="",$B488="",$C488=""),"",'OddsRatio_working_3-way'!H487)</f>
        <v>5.531889449867208</v>
      </c>
      <c r="L488" s="45">
        <f>IF(OR($A488="",$B488="",$C488=""),"",'OddsRatio_working_3-way'!I487)</f>
        <v>4.2550060482879948</v>
      </c>
      <c r="M488" s="46">
        <f>IF(OR($A488="",$B488="",$C488=""),"",'OddsRatio_working_3-way'!J487)</f>
        <v>1.7117055025195618</v>
      </c>
      <c r="N488" s="47">
        <f t="shared" si="119"/>
        <v>18.283353854708665</v>
      </c>
      <c r="O488" s="48">
        <f t="shared" si="120"/>
        <v>23.710529451483499</v>
      </c>
      <c r="P488" s="48">
        <f t="shared" si="121"/>
        <v>58.00611669380784</v>
      </c>
      <c r="Q488" t="s">
        <v>391</v>
      </c>
      <c r="R488" t="s">
        <v>269</v>
      </c>
      <c r="S488" s="38">
        <v>44350</v>
      </c>
      <c r="T488" s="50">
        <v>100</v>
      </c>
      <c r="U488" s="50">
        <f t="shared" si="122"/>
        <v>81.238273921200744</v>
      </c>
      <c r="V488" s="50">
        <f t="shared" si="123"/>
        <v>75.669099756691011</v>
      </c>
      <c r="W488" s="50">
        <f t="shared" si="124"/>
        <v>40.476190476190474</v>
      </c>
      <c r="X488" s="50">
        <f t="shared" si="125"/>
        <v>83.854709767118536</v>
      </c>
      <c r="Y488" s="50">
        <f t="shared" si="126"/>
        <v>78.285535602608775</v>
      </c>
      <c r="Z488" s="50">
        <f t="shared" si="127"/>
        <v>43.092626322108252</v>
      </c>
      <c r="AA488" s="50">
        <f t="shared" si="128"/>
        <v>-2.6164358459177919</v>
      </c>
      <c r="AB488" s="50">
        <f t="shared" si="129"/>
        <v>-2.6164358459177635</v>
      </c>
      <c r="AC488" s="50">
        <f t="shared" si="130"/>
        <v>-2.6164358459177777</v>
      </c>
      <c r="AF488">
        <v>1.72</v>
      </c>
      <c r="AG488">
        <v>2.2200000000000002</v>
      </c>
      <c r="AH488" s="75" t="s">
        <v>491</v>
      </c>
      <c r="AJ488" t="s">
        <v>230</v>
      </c>
    </row>
    <row r="489" spans="1:36" ht="15" x14ac:dyDescent="0.25">
      <c r="A489">
        <v>2.0099999999999998</v>
      </c>
      <c r="B489">
        <v>3.6</v>
      </c>
      <c r="C489">
        <v>4.03</v>
      </c>
      <c r="D489" s="43">
        <f t="shared" si="118"/>
        <v>2.3429173405100201E-2</v>
      </c>
      <c r="E489" s="44">
        <f>IF(OR($A489="",$B489="",$C489=""),"",A489*'MPTO_working_3-way'!$I488)</f>
        <v>2.0570926385442512</v>
      </c>
      <c r="F489" s="45">
        <f>IF(OR($A489="",$B489="",$C489=""),"",B489*'MPTO_working_3-way'!$I488)</f>
        <v>3.6843450242583606</v>
      </c>
      <c r="G489" s="46">
        <f>IF(OR($A489="",$B489="",$C489=""),"",C489*'MPTO_working_3-way'!$I488)</f>
        <v>4.124419568822554</v>
      </c>
      <c r="H489" s="44">
        <f>IF(OR($A489="",$B489="",$C489=""),"",'MPTO_working_3-way'!E488)</f>
        <v>2.0420552566970067</v>
      </c>
      <c r="I489" s="45">
        <f>IF(OR($A489="",$B489="",$C489=""),"",'MPTO_working_3-way'!F488)</f>
        <v>3.7041419817695895</v>
      </c>
      <c r="J489" s="46">
        <f>IF(OR($A489="",$B489="",$C489=""),"",'MPTO_working_3-way'!G488)</f>
        <v>4.1609586402330958</v>
      </c>
      <c r="K489" s="44">
        <f>IF(OR($A489="",$B489="",$C489=""),"",'OddsRatio_working_3-way'!H488)</f>
        <v>2.0480390206098344</v>
      </c>
      <c r="L489" s="45">
        <f>IF(OR($A489="",$B489="",$C489=""),"",'OddsRatio_working_3-way'!I488)</f>
        <v>3.6979222312728419</v>
      </c>
      <c r="M489" s="46">
        <f>IF(OR($A489="",$B489="",$C489=""),"",'OddsRatio_working_3-way'!J488)</f>
        <v>4.1441170618295047</v>
      </c>
      <c r="N489" s="47">
        <f t="shared" si="119"/>
        <v>48.612297825715466</v>
      </c>
      <c r="O489" s="48">
        <f t="shared" si="120"/>
        <v>27.14186628602447</v>
      </c>
      <c r="P489" s="48">
        <f t="shared" si="121"/>
        <v>24.245835888260071</v>
      </c>
      <c r="Q489" t="s">
        <v>264</v>
      </c>
      <c r="R489" t="s">
        <v>262</v>
      </c>
      <c r="S489" s="38">
        <v>44350</v>
      </c>
      <c r="T489" s="50">
        <v>100</v>
      </c>
      <c r="U489" s="50">
        <f t="shared" si="122"/>
        <v>50.248756218905463</v>
      </c>
      <c r="V489" s="50">
        <f t="shared" si="123"/>
        <v>72.222222222222229</v>
      </c>
      <c r="W489" s="50">
        <f t="shared" si="124"/>
        <v>75.186104218362274</v>
      </c>
      <c r="X489" s="50">
        <f t="shared" si="125"/>
        <v>52.591673559415497</v>
      </c>
      <c r="Y489" s="50">
        <f t="shared" si="126"/>
        <v>74.565139562732256</v>
      </c>
      <c r="Z489" s="50">
        <f t="shared" si="127"/>
        <v>77.529021558872316</v>
      </c>
      <c r="AA489" s="50">
        <f t="shared" si="128"/>
        <v>-2.3429173405100343</v>
      </c>
      <c r="AB489" s="50">
        <f t="shared" si="129"/>
        <v>-2.3429173405100272</v>
      </c>
      <c r="AC489" s="50">
        <f t="shared" si="130"/>
        <v>-2.3429173405100414</v>
      </c>
      <c r="AF489">
        <v>2.15</v>
      </c>
      <c r="AG489">
        <v>1.77</v>
      </c>
      <c r="AH489" s="75" t="s">
        <v>483</v>
      </c>
      <c r="AJ489" t="s">
        <v>230</v>
      </c>
    </row>
    <row r="490" spans="1:36" ht="15" x14ac:dyDescent="0.25">
      <c r="A490">
        <v>3</v>
      </c>
      <c r="B490">
        <v>3.6</v>
      </c>
      <c r="C490">
        <v>2.4300000000000002</v>
      </c>
      <c r="D490" s="43">
        <f t="shared" si="118"/>
        <v>2.2633744855967031E-2</v>
      </c>
      <c r="E490" s="44">
        <f>IF(OR($A490="",$B490="",$C490=""),"",A490*'MPTO_working_3-way'!$I489)</f>
        <v>3.0679012345679011</v>
      </c>
      <c r="F490" s="45">
        <f>IF(OR($A490="",$B490="",$C490=""),"",B490*'MPTO_working_3-way'!$I489)</f>
        <v>3.6814814814814816</v>
      </c>
      <c r="G490" s="46">
        <f>IF(OR($A490="",$B490="",$C490=""),"",C490*'MPTO_working_3-way'!$I489)</f>
        <v>2.4849999999999999</v>
      </c>
      <c r="H490" s="44">
        <f>IF(OR($A490="",$B490="",$C490=""),"",'MPTO_working_3-way'!E489)</f>
        <v>3.0694736842105264</v>
      </c>
      <c r="I490" s="45">
        <f>IF(OR($A490="",$B490="",$C490=""),"",'MPTO_working_3-way'!F489)</f>
        <v>3.7005076142131981</v>
      </c>
      <c r="J490" s="46">
        <f>IF(OR($A490="",$B490="",$C490=""),"",'MPTO_working_3-way'!G489)</f>
        <v>2.4753820033955858</v>
      </c>
      <c r="K490" s="44">
        <f>IF(OR($A490="",$B490="",$C490=""),"",'OddsRatio_working_3-way'!H489)</f>
        <v>3.0696219886321541</v>
      </c>
      <c r="L490" s="45">
        <f>IF(OR($A490="",$B490="",$C490=""),"",'OddsRatio_working_3-way'!I489)</f>
        <v>3.6905085852218003</v>
      </c>
      <c r="M490" s="46">
        <f>IF(OR($A490="",$B490="",$C490=""),"",'OddsRatio_working_3-way'!J489)</f>
        <v>2.4797797218719904</v>
      </c>
      <c r="N490" s="47">
        <f t="shared" si="119"/>
        <v>32.595573440643868</v>
      </c>
      <c r="O490" s="48">
        <f t="shared" si="120"/>
        <v>27.162977867203221</v>
      </c>
      <c r="P490" s="48">
        <f t="shared" si="121"/>
        <v>40.241448692152922</v>
      </c>
      <c r="Q490" t="s">
        <v>260</v>
      </c>
      <c r="R490" t="s">
        <v>390</v>
      </c>
      <c r="S490" s="38">
        <v>44350</v>
      </c>
      <c r="T490" s="50">
        <v>100</v>
      </c>
      <c r="U490" s="50">
        <f t="shared" si="122"/>
        <v>66.666666666666657</v>
      </c>
      <c r="V490" s="50">
        <f t="shared" si="123"/>
        <v>72.222222222222229</v>
      </c>
      <c r="W490" s="50">
        <f t="shared" si="124"/>
        <v>58.847736625514408</v>
      </c>
      <c r="X490" s="50">
        <f t="shared" si="125"/>
        <v>68.930041152263371</v>
      </c>
      <c r="Y490" s="50">
        <f t="shared" si="126"/>
        <v>74.485596707818928</v>
      </c>
      <c r="Z490" s="50">
        <f t="shared" si="127"/>
        <v>61.111111111111114</v>
      </c>
      <c r="AA490" s="50">
        <f t="shared" si="128"/>
        <v>-2.2633744855967137</v>
      </c>
      <c r="AB490" s="50">
        <f t="shared" si="129"/>
        <v>-2.2633744855966995</v>
      </c>
      <c r="AC490" s="50">
        <f t="shared" si="130"/>
        <v>-2.2633744855967066</v>
      </c>
      <c r="AF490">
        <v>1.68</v>
      </c>
      <c r="AG490">
        <v>2.31</v>
      </c>
      <c r="AH490" s="75" t="s">
        <v>483</v>
      </c>
      <c r="AJ490" t="s">
        <v>230</v>
      </c>
    </row>
    <row r="491" spans="1:36" ht="15" x14ac:dyDescent="0.25">
      <c r="A491">
        <v>2.72</v>
      </c>
      <c r="B491">
        <v>3.55</v>
      </c>
      <c r="C491">
        <v>2.68</v>
      </c>
      <c r="D491" s="43">
        <f t="shared" si="118"/>
        <v>2.2471528026808851E-2</v>
      </c>
      <c r="E491" s="44">
        <f>IF(OR($A491="",$B491="",$C491=""),"",A491*'MPTO_working_3-way'!$I490)</f>
        <v>2.7811225562329205</v>
      </c>
      <c r="F491" s="45">
        <f>IF(OR($A491="",$B491="",$C491=""),"",B491*'MPTO_working_3-way'!$I490)</f>
        <v>3.6297739244951712</v>
      </c>
      <c r="G491" s="46">
        <f>IF(OR($A491="",$B491="",$C491=""),"",C491*'MPTO_working_3-way'!$I490)</f>
        <v>2.7402236951118479</v>
      </c>
      <c r="H491" s="44">
        <f>IF(OR($A491="",$B491="",$C491=""),"",'MPTO_working_3-way'!E490)</f>
        <v>2.7765703593071369</v>
      </c>
      <c r="I491" s="45">
        <f>IF(OR($A491="",$B491="",$C491=""),"",'MPTO_working_3-way'!F490)</f>
        <v>3.6469779135709208</v>
      </c>
      <c r="J491" s="46">
        <f>IF(OR($A491="",$B491="",$C491=""),"",'MPTO_working_3-way'!G490)</f>
        <v>2.7349019674154742</v>
      </c>
      <c r="K491" s="44">
        <f>IF(OR($A491="",$B491="",$C491=""),"",'OddsRatio_working_3-way'!H490)</f>
        <v>2.779101364888735</v>
      </c>
      <c r="L491" s="45">
        <f>IF(OR($A491="",$B491="",$C491=""),"",'OddsRatio_working_3-way'!I490)</f>
        <v>3.6376212095734148</v>
      </c>
      <c r="M491" s="46">
        <f>IF(OR($A491="",$B491="",$C491=""),"",'OddsRatio_working_3-way'!J490)</f>
        <v>2.7377269145424852</v>
      </c>
      <c r="N491" s="47">
        <f t="shared" si="119"/>
        <v>35.956703805046175</v>
      </c>
      <c r="O491" s="48">
        <f t="shared" si="120"/>
        <v>27.549925168936795</v>
      </c>
      <c r="P491" s="48">
        <f t="shared" si="121"/>
        <v>36.493371026017016</v>
      </c>
      <c r="Q491" t="s">
        <v>266</v>
      </c>
      <c r="R491" t="s">
        <v>270</v>
      </c>
      <c r="S491" s="38">
        <v>44350</v>
      </c>
      <c r="T491" s="50">
        <v>100</v>
      </c>
      <c r="U491" s="50">
        <f t="shared" si="122"/>
        <v>63.235294117647051</v>
      </c>
      <c r="V491" s="50">
        <f t="shared" si="123"/>
        <v>71.83098591549296</v>
      </c>
      <c r="W491" s="50">
        <f t="shared" si="124"/>
        <v>62.686567164179095</v>
      </c>
      <c r="X491" s="50">
        <f t="shared" si="125"/>
        <v>65.482446920327945</v>
      </c>
      <c r="Y491" s="50">
        <f t="shared" si="126"/>
        <v>74.078138718173832</v>
      </c>
      <c r="Z491" s="50">
        <f t="shared" si="127"/>
        <v>64.933719966859982</v>
      </c>
      <c r="AA491" s="50">
        <f t="shared" si="128"/>
        <v>-2.247152802680894</v>
      </c>
      <c r="AB491" s="50">
        <f t="shared" si="129"/>
        <v>-2.2471528026808727</v>
      </c>
      <c r="AC491" s="50">
        <f t="shared" si="130"/>
        <v>-2.2471528026808869</v>
      </c>
      <c r="AF491">
        <v>1.73</v>
      </c>
      <c r="AG491">
        <v>2.21</v>
      </c>
      <c r="AH491" s="75" t="s">
        <v>484</v>
      </c>
      <c r="AJ491" t="s">
        <v>230</v>
      </c>
    </row>
    <row r="492" spans="1:36" ht="15" x14ac:dyDescent="0.25">
      <c r="A492">
        <v>1.68</v>
      </c>
      <c r="B492">
        <v>4.42</v>
      </c>
      <c r="C492">
        <v>4.96</v>
      </c>
      <c r="D492" s="43">
        <f t="shared" si="118"/>
        <v>2.3095342355304416E-2</v>
      </c>
      <c r="E492" s="44">
        <f>IF(OR($A492="",$B492="",$C492=""),"",A492*'MPTO_working_3-way'!$I491)</f>
        <v>1.7188001751569113</v>
      </c>
      <c r="F492" s="45">
        <f>IF(OR($A492="",$B492="",$C492=""),"",B492*'MPTO_working_3-way'!$I491)</f>
        <v>4.5220814132104454</v>
      </c>
      <c r="G492" s="46">
        <f>IF(OR($A492="",$B492="",$C492=""),"",C492*'MPTO_working_3-way'!$I491)</f>
        <v>5.0745528980823096</v>
      </c>
      <c r="H492" s="44">
        <f>IF(OR($A492="",$B492="",$C492=""),"",'MPTO_working_3-way'!E491)</f>
        <v>1.7020127982302125</v>
      </c>
      <c r="I492" s="45">
        <f>IF(OR($A492="",$B492="",$C492=""),"",'MPTO_working_3-way'!F491)</f>
        <v>4.5756979027799494</v>
      </c>
      <c r="J492" s="46">
        <f>IF(OR($A492="",$B492="",$C492=""),"",'MPTO_working_3-way'!G491)</f>
        <v>5.1569131141273177</v>
      </c>
      <c r="K492" s="44">
        <f>IF(OR($A492="",$B492="",$C492=""),"",'OddsRatio_working_3-way'!H491)</f>
        <v>1.7079189430737343</v>
      </c>
      <c r="L492" s="45">
        <f>IF(OR($A492="",$B492="",$C492=""),"",'OddsRatio_working_3-way'!I491)</f>
        <v>4.5604158607531931</v>
      </c>
      <c r="M492" s="46">
        <f>IF(OR($A492="",$B492="",$C492=""),"",'OddsRatio_working_3-way'!J491)</f>
        <v>5.1225867861352752</v>
      </c>
      <c r="N492" s="47">
        <f t="shared" si="119"/>
        <v>58.180119740138423</v>
      </c>
      <c r="O492" s="48">
        <f t="shared" si="120"/>
        <v>22.113710670459856</v>
      </c>
      <c r="P492" s="48">
        <f t="shared" si="121"/>
        <v>19.706169589401725</v>
      </c>
      <c r="Q492" t="s">
        <v>225</v>
      </c>
      <c r="R492" t="s">
        <v>261</v>
      </c>
      <c r="S492" s="38">
        <v>44350</v>
      </c>
      <c r="T492" s="50">
        <v>100</v>
      </c>
      <c r="U492" s="50">
        <f t="shared" si="122"/>
        <v>40.476190476190474</v>
      </c>
      <c r="V492" s="50">
        <f t="shared" si="123"/>
        <v>77.375565610859724</v>
      </c>
      <c r="W492" s="50">
        <f t="shared" si="124"/>
        <v>79.838709677419359</v>
      </c>
      <c r="X492" s="50">
        <f t="shared" si="125"/>
        <v>42.785724711720917</v>
      </c>
      <c r="Y492" s="50">
        <f t="shared" si="126"/>
        <v>79.685099846390173</v>
      </c>
      <c r="Z492" s="50">
        <f t="shared" si="127"/>
        <v>82.148243912949795</v>
      </c>
      <c r="AA492" s="50">
        <f t="shared" si="128"/>
        <v>-2.3095342355304425</v>
      </c>
      <c r="AB492" s="50">
        <f t="shared" si="129"/>
        <v>-2.3095342355304496</v>
      </c>
      <c r="AC492" s="50">
        <f t="shared" si="130"/>
        <v>-2.3095342355304354</v>
      </c>
      <c r="AF492">
        <v>1.34</v>
      </c>
      <c r="AG492">
        <v>3.49</v>
      </c>
      <c r="AH492" s="75" t="s">
        <v>499</v>
      </c>
      <c r="AJ492" t="s">
        <v>230</v>
      </c>
    </row>
    <row r="493" spans="1:36" ht="15" x14ac:dyDescent="0.25">
      <c r="A493">
        <v>3.42</v>
      </c>
      <c r="B493">
        <v>3.71</v>
      </c>
      <c r="C493">
        <v>2.14</v>
      </c>
      <c r="D493" s="43">
        <f t="shared" si="118"/>
        <v>2.9229159420622874E-2</v>
      </c>
      <c r="E493" s="44">
        <f>IF(OR($A493="",$B493="",$C493=""),"",A493*'MPTO_working_3-way'!$I492)</f>
        <v>3.5199637252185303</v>
      </c>
      <c r="F493" s="45">
        <f>IF(OR($A493="",$B493="",$C493=""),"",B493*'MPTO_working_3-way'!$I492)</f>
        <v>3.8184401814505109</v>
      </c>
      <c r="G493" s="46">
        <f>IF(OR($A493="",$B493="",$C493=""),"",C493*'MPTO_working_3-way'!$I492)</f>
        <v>2.2025504011601331</v>
      </c>
      <c r="H493" s="44">
        <f>IF(OR($A493="",$B493="",$C493=""),"",'MPTO_working_3-way'!E492)</f>
        <v>3.5378867806655747</v>
      </c>
      <c r="I493" s="45">
        <f>IF(OR($A493="",$B493="",$C493=""),"",'MPTO_working_3-way'!F492)</f>
        <v>3.8491335813288514</v>
      </c>
      <c r="J493" s="46">
        <f>IF(OR($A493="",$B493="",$C493=""),"",'MPTO_working_3-way'!G492)</f>
        <v>2.1855694145477598</v>
      </c>
      <c r="K493" s="44">
        <f>IF(OR($A493="",$B493="",$C493=""),"",'OddsRatio_working_3-way'!H492)</f>
        <v>3.5316045294261862</v>
      </c>
      <c r="L493" s="45">
        <f>IF(OR($A493="",$B493="",$C493=""),"",'OddsRatio_working_3-way'!I492)</f>
        <v>3.8349786259276715</v>
      </c>
      <c r="M493" s="46">
        <f>IF(OR($A493="",$B493="",$C493=""),"",'OddsRatio_working_3-way'!J492)</f>
        <v>2.1925740345230795</v>
      </c>
      <c r="N493" s="47">
        <f t="shared" si="119"/>
        <v>28.409383677325167</v>
      </c>
      <c r="O493" s="48">
        <f t="shared" si="120"/>
        <v>26.188704090687885</v>
      </c>
      <c r="P493" s="48">
        <f t="shared" si="121"/>
        <v>45.401912231986948</v>
      </c>
      <c r="Q493" t="s">
        <v>242</v>
      </c>
      <c r="R493" t="s">
        <v>232</v>
      </c>
      <c r="S493" s="38">
        <v>44350</v>
      </c>
      <c r="T493" s="50">
        <v>100</v>
      </c>
      <c r="U493" s="50">
        <f t="shared" si="122"/>
        <v>70.760233918128648</v>
      </c>
      <c r="V493" s="50">
        <f t="shared" si="123"/>
        <v>73.045822102425873</v>
      </c>
      <c r="W493" s="50">
        <f t="shared" si="124"/>
        <v>53.271028037383175</v>
      </c>
      <c r="X493" s="50">
        <f t="shared" si="125"/>
        <v>73.683149860190937</v>
      </c>
      <c r="Y493" s="50">
        <f t="shared" si="126"/>
        <v>75.968738044488163</v>
      </c>
      <c r="Z493" s="50">
        <f t="shared" si="127"/>
        <v>56.193943979445457</v>
      </c>
      <c r="AA493" s="50">
        <f t="shared" si="128"/>
        <v>-2.9229159420622892</v>
      </c>
      <c r="AB493" s="50">
        <f t="shared" si="129"/>
        <v>-2.9229159420622892</v>
      </c>
      <c r="AC493" s="50">
        <f t="shared" si="130"/>
        <v>-2.9229159420622821</v>
      </c>
      <c r="AF493">
        <v>1.82</v>
      </c>
      <c r="AG493">
        <v>2.0699999999999998</v>
      </c>
      <c r="AH493" s="75" t="s">
        <v>482</v>
      </c>
      <c r="AJ493" t="s">
        <v>231</v>
      </c>
    </row>
    <row r="494" spans="1:36" ht="15" x14ac:dyDescent="0.25">
      <c r="A494">
        <v>2.67</v>
      </c>
      <c r="B494">
        <v>3.48</v>
      </c>
      <c r="C494">
        <v>2.74</v>
      </c>
      <c r="D494" s="43">
        <f t="shared" si="118"/>
        <v>2.6851660694708013E-2</v>
      </c>
      <c r="E494" s="44">
        <f>IF(OR($A494="",$B494="",$C494=""),"",A494*'MPTO_working_3-way'!$I493)</f>
        <v>2.7416939340548705</v>
      </c>
      <c r="F494" s="45">
        <f>IF(OR($A494="",$B494="",$C494=""),"",B494*'MPTO_working_3-way'!$I493)</f>
        <v>3.5734437792175839</v>
      </c>
      <c r="G494" s="46">
        <f>IF(OR($A494="",$B494="",$C494=""),"",C494*'MPTO_working_3-way'!$I493)</f>
        <v>2.8135735503035</v>
      </c>
      <c r="H494" s="44">
        <f>IF(OR($A494="",$B494="",$C494=""),"",'MPTO_working_3-way'!E493)</f>
        <v>2.7353698075323014</v>
      </c>
      <c r="I494" s="45">
        <f>IF(OR($A494="",$B494="",$C494=""),"",'MPTO_working_3-way'!F493)</f>
        <v>3.5918796014857937</v>
      </c>
      <c r="J494" s="46">
        <f>IF(OR($A494="",$B494="",$C494=""),"",'MPTO_working_3-way'!G493)</f>
        <v>2.8088865861817567</v>
      </c>
      <c r="K494" s="44">
        <f>IF(OR($A494="",$B494="",$C494=""),"",'OddsRatio_working_3-way'!H493)</f>
        <v>2.7386492088412608</v>
      </c>
      <c r="L494" s="45">
        <f>IF(OR($A494="",$B494="",$C494=""),"",'OddsRatio_working_3-way'!I493)</f>
        <v>3.5819461304948077</v>
      </c>
      <c r="M494" s="46">
        <f>IF(OR($A494="",$B494="",$C494=""),"",'OddsRatio_working_3-way'!J493)</f>
        <v>2.8115267205890984</v>
      </c>
      <c r="N494" s="47">
        <f t="shared" si="119"/>
        <v>36.473801381652933</v>
      </c>
      <c r="O494" s="48">
        <f t="shared" si="120"/>
        <v>27.984209680750961</v>
      </c>
      <c r="P494" s="48">
        <f t="shared" si="121"/>
        <v>35.541988937596109</v>
      </c>
      <c r="Q494" t="s">
        <v>227</v>
      </c>
      <c r="R494" t="s">
        <v>392</v>
      </c>
      <c r="S494" s="38">
        <v>44350</v>
      </c>
      <c r="T494" s="50">
        <v>100</v>
      </c>
      <c r="U494" s="50">
        <f t="shared" si="122"/>
        <v>62.546816479400754</v>
      </c>
      <c r="V494" s="50">
        <f t="shared" si="123"/>
        <v>71.264367816091948</v>
      </c>
      <c r="W494" s="50">
        <f t="shared" si="124"/>
        <v>63.503649635036496</v>
      </c>
      <c r="X494" s="50">
        <f t="shared" si="125"/>
        <v>65.231982548871542</v>
      </c>
      <c r="Y494" s="50">
        <f t="shared" si="126"/>
        <v>73.949533885562758</v>
      </c>
      <c r="Z494" s="50">
        <f t="shared" si="127"/>
        <v>66.188815704507292</v>
      </c>
      <c r="AA494" s="50">
        <f t="shared" si="128"/>
        <v>-2.6851660694707888</v>
      </c>
      <c r="AB494" s="50">
        <f t="shared" si="129"/>
        <v>-2.6851660694708102</v>
      </c>
      <c r="AC494" s="50">
        <f t="shared" si="130"/>
        <v>-2.6851660694707959</v>
      </c>
      <c r="AF494">
        <v>1.79</v>
      </c>
      <c r="AG494">
        <v>2.1</v>
      </c>
      <c r="AH494" s="75" t="s">
        <v>480</v>
      </c>
      <c r="AJ494" t="s">
        <v>231</v>
      </c>
    </row>
    <row r="495" spans="1:36" ht="15" x14ac:dyDescent="0.25">
      <c r="A495">
        <v>2.31</v>
      </c>
      <c r="B495">
        <v>3.5</v>
      </c>
      <c r="C495">
        <v>3.23</v>
      </c>
      <c r="D495" s="43">
        <f t="shared" si="118"/>
        <v>2.8212241834532747E-2</v>
      </c>
      <c r="E495" s="44">
        <f>IF(OR($A495="",$B495="",$C495=""),"",A495*'MPTO_working_3-way'!$I494)</f>
        <v>2.3751702786377709</v>
      </c>
      <c r="F495" s="45">
        <f>IF(OR($A495="",$B495="",$C495=""),"",B495*'MPTO_working_3-way'!$I494)</f>
        <v>3.5987428464208646</v>
      </c>
      <c r="G495" s="46">
        <f>IF(OR($A495="",$B495="",$C495=""),"",C495*'MPTO_working_3-way'!$I494)</f>
        <v>3.3211255411255407</v>
      </c>
      <c r="H495" s="44">
        <f>IF(OR($A495="",$B495="",$C495=""),"",'MPTO_working_3-way'!E494)</f>
        <v>2.3612954269739963</v>
      </c>
      <c r="I495" s="45">
        <f>IF(OR($A495="",$B495="",$C495=""),"",'MPTO_working_3-way'!F494)</f>
        <v>3.6191207618554864</v>
      </c>
      <c r="J495" s="46">
        <f>IF(OR($A495="",$B495="",$C495=""),"",'MPTO_working_3-way'!G494)</f>
        <v>3.3311853560532771</v>
      </c>
      <c r="K495" s="44">
        <f>IF(OR($A495="",$B495="",$C495=""),"",'OddsRatio_working_3-way'!H494)</f>
        <v>2.3673051692374485</v>
      </c>
      <c r="L495" s="45">
        <f>IF(OR($A495="",$B495="",$C495=""),"",'OddsRatio_working_3-way'!I494)</f>
        <v>3.6093610099951317</v>
      </c>
      <c r="M495" s="46">
        <f>IF(OR($A495="",$B495="",$C495=""),"",'OddsRatio_working_3-way'!J494)</f>
        <v>3.3275500209156568</v>
      </c>
      <c r="N495" s="47">
        <f t="shared" si="119"/>
        <v>42.102244584061104</v>
      </c>
      <c r="O495" s="48">
        <f t="shared" si="120"/>
        <v>27.78748142548033</v>
      </c>
      <c r="P495" s="48">
        <f t="shared" si="121"/>
        <v>30.110273990458563</v>
      </c>
      <c r="Q495" t="s">
        <v>226</v>
      </c>
      <c r="R495" t="s">
        <v>393</v>
      </c>
      <c r="S495" s="38">
        <v>44350</v>
      </c>
      <c r="T495" s="50">
        <v>100</v>
      </c>
      <c r="U495" s="50">
        <f t="shared" si="122"/>
        <v>56.709956709956707</v>
      </c>
      <c r="V495" s="50">
        <f t="shared" si="123"/>
        <v>71.428571428571431</v>
      </c>
      <c r="W495" s="50">
        <f t="shared" si="124"/>
        <v>69.040247678018574</v>
      </c>
      <c r="X495" s="50">
        <f t="shared" si="125"/>
        <v>59.531180893409996</v>
      </c>
      <c r="Y495" s="50">
        <f t="shared" si="126"/>
        <v>74.249795612024712</v>
      </c>
      <c r="Z495" s="50">
        <f t="shared" si="127"/>
        <v>71.861471861471856</v>
      </c>
      <c r="AA495" s="50">
        <f t="shared" si="128"/>
        <v>-2.821224183453289</v>
      </c>
      <c r="AB495" s="50">
        <f t="shared" si="129"/>
        <v>-2.8212241834532819</v>
      </c>
      <c r="AC495" s="50">
        <f t="shared" si="130"/>
        <v>-2.8212241834532819</v>
      </c>
      <c r="AF495">
        <v>1.64</v>
      </c>
      <c r="AG495">
        <v>2.36</v>
      </c>
      <c r="AH495" s="75" t="s">
        <v>485</v>
      </c>
      <c r="AJ495" t="s">
        <v>231</v>
      </c>
    </row>
    <row r="496" spans="1:36" ht="15" x14ac:dyDescent="0.25">
      <c r="A496">
        <v>5.73</v>
      </c>
      <c r="B496">
        <v>4.0199999999999996</v>
      </c>
      <c r="C496">
        <v>1.66</v>
      </c>
      <c r="D496" s="43">
        <f t="shared" si="118"/>
        <v>2.5685927267717457E-2</v>
      </c>
      <c r="E496" s="44">
        <f>IF(OR($A496="",$B496="",$C496=""),"",A496*'MPTO_working_3-way'!$I495)</f>
        <v>5.8771803632440216</v>
      </c>
      <c r="F496" s="45">
        <f>IF(OR($A496="",$B496="",$C496=""),"",B496*'MPTO_working_3-way'!$I495)</f>
        <v>4.1232574276162239</v>
      </c>
      <c r="G496" s="46">
        <f>IF(OR($A496="",$B496="",$C496=""),"",C496*'MPTO_working_3-way'!$I495)</f>
        <v>1.7026386392644108</v>
      </c>
      <c r="H496" s="44">
        <f>IF(OR($A496="",$B496="",$C496=""),"",'MPTO_working_3-way'!E495)</f>
        <v>6.0256175253852478</v>
      </c>
      <c r="I496" s="45">
        <f>IF(OR($A496="",$B496="",$C496=""),"",'MPTO_working_3-way'!F495)</f>
        <v>4.1632971168976303</v>
      </c>
      <c r="J496" s="46">
        <f>IF(OR($A496="",$B496="",$C496=""),"",'MPTO_working_3-way'!G495)</f>
        <v>1.6839335449900232</v>
      </c>
      <c r="K496" s="44">
        <f>IF(OR($A496="",$B496="",$C496=""),"",'OddsRatio_working_3-way'!H495)</f>
        <v>5.9490941643641682</v>
      </c>
      <c r="L496" s="45">
        <f>IF(OR($A496="",$B496="",$C496=""),"",'OddsRatio_working_3-way'!I495)</f>
        <v>4.1598867603339924</v>
      </c>
      <c r="M496" s="46">
        <f>IF(OR($A496="",$B496="",$C496=""),"",'OddsRatio_working_3-way'!J495)</f>
        <v>1.6905712787484879</v>
      </c>
      <c r="N496" s="47">
        <f t="shared" si="119"/>
        <v>17.014961906801698</v>
      </c>
      <c r="O496" s="48">
        <f t="shared" si="120"/>
        <v>24.25266958357556</v>
      </c>
      <c r="P496" s="48">
        <f t="shared" si="121"/>
        <v>58.732368509622745</v>
      </c>
      <c r="Q496" t="s">
        <v>73</v>
      </c>
      <c r="R496" t="s">
        <v>38</v>
      </c>
      <c r="S496" s="38">
        <v>44350</v>
      </c>
      <c r="T496" s="50">
        <v>100</v>
      </c>
      <c r="U496" s="50">
        <f t="shared" si="122"/>
        <v>82.547993019197207</v>
      </c>
      <c r="V496" s="50">
        <f t="shared" si="123"/>
        <v>75.124378109452735</v>
      </c>
      <c r="W496" s="50">
        <f t="shared" si="124"/>
        <v>39.759036144578317</v>
      </c>
      <c r="X496" s="50">
        <f t="shared" si="125"/>
        <v>85.116585745968962</v>
      </c>
      <c r="Y496" s="50">
        <f t="shared" si="126"/>
        <v>77.69297083622449</v>
      </c>
      <c r="Z496" s="50">
        <f t="shared" si="127"/>
        <v>42.327628871350058</v>
      </c>
      <c r="AA496" s="50">
        <f t="shared" si="128"/>
        <v>-2.5685927267717545</v>
      </c>
      <c r="AB496" s="50">
        <f t="shared" si="129"/>
        <v>-2.5685927267717545</v>
      </c>
      <c r="AC496" s="50">
        <f t="shared" si="130"/>
        <v>-2.5685927267717403</v>
      </c>
      <c r="AF496">
        <v>2.0099999999999998</v>
      </c>
      <c r="AG496">
        <v>1.9</v>
      </c>
      <c r="AH496" s="76" t="s">
        <v>482</v>
      </c>
      <c r="AJ496" t="s">
        <v>443</v>
      </c>
    </row>
    <row r="497" spans="1:36" ht="15" x14ac:dyDescent="0.25">
      <c r="A497">
        <v>3.77</v>
      </c>
      <c r="B497">
        <v>3.43</v>
      </c>
      <c r="C497">
        <v>2.14</v>
      </c>
      <c r="D497" s="43">
        <f t="shared" si="118"/>
        <v>2.4086898520461864E-2</v>
      </c>
      <c r="E497" s="44">
        <f>IF(OR($A497="",$B497="",$C497=""),"",A497*'MPTO_working_3-way'!$I496)</f>
        <v>3.8608076074221414</v>
      </c>
      <c r="F497" s="45">
        <f>IF(OR($A497="",$B497="",$C497=""),"",B497*'MPTO_working_3-way'!$I496)</f>
        <v>3.5126180619251843</v>
      </c>
      <c r="G497" s="46">
        <f>IF(OR($A497="",$B497="",$C497=""),"",C497*'MPTO_working_3-way'!$I496)</f>
        <v>2.1915459628337883</v>
      </c>
      <c r="H497" s="44">
        <f>IF(OR($A497="",$B497="",$C497=""),"",'MPTO_working_3-way'!E496)</f>
        <v>3.8876768785917659</v>
      </c>
      <c r="I497" s="45">
        <f>IF(OR($A497="",$B497="",$C497=""),"",'MPTO_working_3-way'!F496)</f>
        <v>3.5271350198289038</v>
      </c>
      <c r="J497" s="46">
        <f>IF(OR($A497="",$B497="",$C497=""),"",'MPTO_working_3-way'!G496)</f>
        <v>2.1774122706590755</v>
      </c>
      <c r="K497" s="44">
        <f>IF(OR($A497="",$B497="",$C497=""),"",'OddsRatio_working_3-way'!H496)</f>
        <v>3.8751144299127467</v>
      </c>
      <c r="L497" s="45">
        <f>IF(OR($A497="",$B497="",$C497=""),"",'OddsRatio_working_3-way'!I496)</f>
        <v>3.5222122977212917</v>
      </c>
      <c r="M497" s="46">
        <f>IF(OR($A497="",$B497="",$C497=""),"",'OddsRatio_working_3-way'!J496)</f>
        <v>2.1832600902890009</v>
      </c>
      <c r="N497" s="47">
        <f t="shared" si="119"/>
        <v>25.901316555571629</v>
      </c>
      <c r="O497" s="48">
        <f t="shared" si="120"/>
        <v>28.468793998397974</v>
      </c>
      <c r="P497" s="48">
        <f t="shared" si="121"/>
        <v>45.629889446030397</v>
      </c>
      <c r="Q497" t="s">
        <v>70</v>
      </c>
      <c r="R497" t="s">
        <v>135</v>
      </c>
      <c r="S497" s="38">
        <v>44350</v>
      </c>
      <c r="T497" s="50">
        <v>100</v>
      </c>
      <c r="U497" s="50">
        <f t="shared" si="122"/>
        <v>73.474801061007966</v>
      </c>
      <c r="V497" s="50">
        <f t="shared" si="123"/>
        <v>70.845481049562679</v>
      </c>
      <c r="W497" s="50">
        <f t="shared" si="124"/>
        <v>53.271028037383175</v>
      </c>
      <c r="X497" s="50">
        <f t="shared" si="125"/>
        <v>75.883490913054132</v>
      </c>
      <c r="Y497" s="50">
        <f t="shared" si="126"/>
        <v>73.254170901608859</v>
      </c>
      <c r="Z497" s="50">
        <f t="shared" si="127"/>
        <v>55.679717889429355</v>
      </c>
      <c r="AA497" s="50">
        <f t="shared" si="128"/>
        <v>-2.4086898520461659</v>
      </c>
      <c r="AB497" s="50">
        <f t="shared" si="129"/>
        <v>-2.4086898520461801</v>
      </c>
      <c r="AC497" s="50">
        <f t="shared" si="130"/>
        <v>-2.4086898520461801</v>
      </c>
      <c r="AF497">
        <v>2.34</v>
      </c>
      <c r="AG497">
        <v>1.66</v>
      </c>
      <c r="AH497" s="75" t="s">
        <v>493</v>
      </c>
      <c r="AJ497" t="s">
        <v>443</v>
      </c>
    </row>
    <row r="498" spans="1:36" ht="15" x14ac:dyDescent="0.25">
      <c r="A498">
        <v>2.48</v>
      </c>
      <c r="B498">
        <v>3.18</v>
      </c>
      <c r="C498">
        <v>3.28</v>
      </c>
      <c r="D498" s="43">
        <f t="shared" si="118"/>
        <v>2.256926403713222E-2</v>
      </c>
      <c r="E498" s="44">
        <f>IF(OR($A498="",$B498="",$C498=""),"",A498*'MPTO_working_3-way'!$I497)</f>
        <v>2.5359717748120878</v>
      </c>
      <c r="F498" s="45">
        <f>IF(OR($A498="",$B498="",$C498=""),"",B498*'MPTO_working_3-way'!$I497)</f>
        <v>3.2517702596380804</v>
      </c>
      <c r="G498" s="46">
        <f>IF(OR($A498="",$B498="",$C498=""),"",C498*'MPTO_working_3-way'!$I497)</f>
        <v>3.3540271860417934</v>
      </c>
      <c r="H498" s="44">
        <f>IF(OR($A498="",$B498="",$C498=""),"",'MPTO_working_3-way'!E497)</f>
        <v>2.5271496843496184</v>
      </c>
      <c r="I498" s="45">
        <f>IF(OR($A498="",$B498="",$C498=""),"",'MPTO_working_3-way'!F497)</f>
        <v>3.2579410927029544</v>
      </c>
      <c r="J498" s="46">
        <f>IF(OR($A498="",$B498="",$C498=""),"",'MPTO_working_3-way'!G497)</f>
        <v>3.3629840827839459</v>
      </c>
      <c r="K498" s="44">
        <f>IF(OR($A498="",$B498="",$C498=""),"",'OddsRatio_working_3-way'!H497)</f>
        <v>2.5311272191687939</v>
      </c>
      <c r="L498" s="45">
        <f>IF(OR($A498="",$B498="",$C498=""),"",'OddsRatio_working_3-way'!I497)</f>
        <v>3.2553090120188992</v>
      </c>
      <c r="M498" s="46">
        <f>IF(OR($A498="",$B498="",$C498=""),"",'OddsRatio_working_3-way'!J497)</f>
        <v>3.358763553854629</v>
      </c>
      <c r="N498" s="47">
        <f t="shared" si="119"/>
        <v>39.43261553351077</v>
      </c>
      <c r="O498" s="48">
        <f t="shared" si="120"/>
        <v>30.752480038712797</v>
      </c>
      <c r="P498" s="48">
        <f t="shared" si="121"/>
        <v>29.814904427776433</v>
      </c>
      <c r="Q498" t="s">
        <v>136</v>
      </c>
      <c r="R498" t="s">
        <v>71</v>
      </c>
      <c r="S498" s="38">
        <v>44350</v>
      </c>
      <c r="T498" s="50">
        <v>100</v>
      </c>
      <c r="U498" s="50">
        <f t="shared" si="122"/>
        <v>59.677419354838712</v>
      </c>
      <c r="V498" s="50">
        <f t="shared" si="123"/>
        <v>68.55345911949685</v>
      </c>
      <c r="W498" s="50">
        <f t="shared" si="124"/>
        <v>69.512195121951223</v>
      </c>
      <c r="X498" s="50">
        <f t="shared" si="125"/>
        <v>61.93434575855192</v>
      </c>
      <c r="Y498" s="50">
        <f t="shared" si="126"/>
        <v>70.810385523210073</v>
      </c>
      <c r="Z498" s="50">
        <f t="shared" si="127"/>
        <v>71.769121525664431</v>
      </c>
      <c r="AA498" s="50">
        <f t="shared" si="128"/>
        <v>-2.2569264037132086</v>
      </c>
      <c r="AB498" s="50">
        <f t="shared" si="129"/>
        <v>-2.2569264037132228</v>
      </c>
      <c r="AC498" s="50">
        <f t="shared" si="130"/>
        <v>-2.2569264037132086</v>
      </c>
      <c r="AF498">
        <v>2.1800000000000002</v>
      </c>
      <c r="AG498">
        <v>1.75</v>
      </c>
      <c r="AH498" s="75" t="s">
        <v>485</v>
      </c>
      <c r="AJ498" t="s">
        <v>443</v>
      </c>
    </row>
    <row r="499" spans="1:36" ht="15" x14ac:dyDescent="0.25">
      <c r="A499">
        <v>2.54</v>
      </c>
      <c r="B499">
        <v>3.37</v>
      </c>
      <c r="C499">
        <v>3.02</v>
      </c>
      <c r="D499" s="43">
        <f t="shared" si="118"/>
        <v>2.156252026065486E-2</v>
      </c>
      <c r="E499" s="44">
        <f>IF(OR($A499="",$B499="",$C499=""),"",A499*'MPTO_working_3-way'!$I498)</f>
        <v>2.5947688014620636</v>
      </c>
      <c r="F499" s="45">
        <f>IF(OR($A499="",$B499="",$C499=""),"",B499*'MPTO_working_3-way'!$I498)</f>
        <v>3.442665693278407</v>
      </c>
      <c r="G499" s="46">
        <f>IF(OR($A499="",$B499="",$C499=""),"",C499*'MPTO_working_3-way'!$I498)</f>
        <v>3.0851188111871779</v>
      </c>
      <c r="H499" s="44">
        <f>IF(OR($A499="",$B499="",$C499=""),"",'MPTO_working_3-way'!E498)</f>
        <v>2.5872332208699609</v>
      </c>
      <c r="I499" s="45">
        <f>IF(OR($A499="",$B499="",$C499=""),"",'MPTO_working_3-way'!F498)</f>
        <v>3.4536540554271311</v>
      </c>
      <c r="J499" s="46">
        <f>IF(OR($A499="",$B499="",$C499=""),"",'MPTO_working_3-way'!G498)</f>
        <v>3.0870074177227007</v>
      </c>
      <c r="K499" s="44">
        <f>IF(OR($A499="",$B499="",$C499=""),"",'OddsRatio_working_3-way'!H498)</f>
        <v>2.5907202779682343</v>
      </c>
      <c r="L499" s="45">
        <f>IF(OR($A499="",$B499="",$C499=""),"",'OddsRatio_working_3-way'!I498)</f>
        <v>3.4480565316783869</v>
      </c>
      <c r="M499" s="46">
        <f>IF(OR($A499="",$B499="",$C499=""),"",'OddsRatio_working_3-way'!J498)</f>
        <v>3.0865291957765142</v>
      </c>
      <c r="N499" s="47">
        <f t="shared" si="119"/>
        <v>38.539079066949398</v>
      </c>
      <c r="O499" s="48">
        <f t="shared" si="120"/>
        <v>29.04725840654347</v>
      </c>
      <c r="P499" s="48">
        <f t="shared" si="121"/>
        <v>32.413662526507117</v>
      </c>
      <c r="Q499" t="s">
        <v>74</v>
      </c>
      <c r="R499" t="s">
        <v>39</v>
      </c>
      <c r="S499" s="38">
        <v>44350</v>
      </c>
      <c r="T499" s="50">
        <v>100</v>
      </c>
      <c r="U499" s="50">
        <f t="shared" si="122"/>
        <v>60.629921259842511</v>
      </c>
      <c r="V499" s="50">
        <f t="shared" si="123"/>
        <v>70.326409495548958</v>
      </c>
      <c r="W499" s="50">
        <f t="shared" si="124"/>
        <v>66.88741721854305</v>
      </c>
      <c r="X499" s="50">
        <f t="shared" si="125"/>
        <v>62.786173285907985</v>
      </c>
      <c r="Y499" s="50">
        <f t="shared" si="126"/>
        <v>72.482661521614432</v>
      </c>
      <c r="Z499" s="50">
        <f t="shared" si="127"/>
        <v>69.043669244608523</v>
      </c>
      <c r="AA499" s="50">
        <f t="shared" si="128"/>
        <v>-2.1562520260654736</v>
      </c>
      <c r="AB499" s="50">
        <f t="shared" si="129"/>
        <v>-2.1562520260654736</v>
      </c>
      <c r="AC499" s="50">
        <f t="shared" si="130"/>
        <v>-2.1562520260654736</v>
      </c>
      <c r="AF499">
        <v>2.2599999999999998</v>
      </c>
      <c r="AG499">
        <v>1.7</v>
      </c>
      <c r="AH499" s="76" t="s">
        <v>480</v>
      </c>
      <c r="AJ499" t="s">
        <v>443</v>
      </c>
    </row>
    <row r="500" spans="1:36" ht="15" x14ac:dyDescent="0.25">
      <c r="A500">
        <v>1.93</v>
      </c>
      <c r="B500">
        <v>3.31</v>
      </c>
      <c r="C500">
        <v>4.75</v>
      </c>
      <c r="D500" s="43">
        <f t="shared" si="118"/>
        <v>3.0775834440758043E-2</v>
      </c>
      <c r="E500" s="44">
        <f>IF(OR($A500="",$B500="",$C500=""),"",A500*'MPTO_working_3-way'!$I499)</f>
        <v>1.989397360470663</v>
      </c>
      <c r="F500" s="45">
        <f>IF(OR($A500="",$B500="",$C500=""),"",B500*'MPTO_working_3-way'!$I499)</f>
        <v>3.4118680119989091</v>
      </c>
      <c r="G500" s="46">
        <f>IF(OR($A500="",$B500="",$C500=""),"",C500*'MPTO_working_3-way'!$I499)</f>
        <v>4.8961852135936006</v>
      </c>
      <c r="H500" s="44">
        <f>IF(OR($A500="",$B500="",$C500=""),"",'MPTO_working_3-way'!E499)</f>
        <v>1.9689841538490653</v>
      </c>
      <c r="I500" s="45">
        <f>IF(OR($A500="",$B500="",$C500=""),"",'MPTO_working_3-way'!F499)</f>
        <v>3.4263449839801643</v>
      </c>
      <c r="J500" s="46">
        <f>IF(OR($A500="",$B500="",$C500=""),"",'MPTO_working_3-way'!G499)</f>
        <v>4.9933163384944068</v>
      </c>
      <c r="K500" s="44">
        <f>IF(OR($A500="",$B500="",$C500=""),"",'OddsRatio_working_3-way'!H499)</f>
        <v>1.9771395191374694</v>
      </c>
      <c r="L500" s="45">
        <f>IF(OR($A500="",$B500="",$C500=""),"",'OddsRatio_working_3-way'!I499)</f>
        <v>3.4270884830188768</v>
      </c>
      <c r="M500" s="46">
        <f>IF(OR($A500="",$B500="",$C500=""),"",'OddsRatio_working_3-way'!J499)</f>
        <v>4.9400787061994755</v>
      </c>
      <c r="N500" s="47">
        <f t="shared" si="119"/>
        <v>50.266478676910197</v>
      </c>
      <c r="O500" s="48">
        <f t="shared" si="120"/>
        <v>29.309457355418932</v>
      </c>
      <c r="P500" s="48">
        <f t="shared" si="121"/>
        <v>20.424063967670879</v>
      </c>
      <c r="Q500" t="s">
        <v>36</v>
      </c>
      <c r="R500" t="s">
        <v>278</v>
      </c>
      <c r="S500" s="38">
        <v>44350</v>
      </c>
      <c r="T500" s="50">
        <v>100</v>
      </c>
      <c r="U500" s="50">
        <f t="shared" si="122"/>
        <v>48.186528497409334</v>
      </c>
      <c r="V500" s="50">
        <f t="shared" si="123"/>
        <v>69.78851963746223</v>
      </c>
      <c r="W500" s="50">
        <f t="shared" si="124"/>
        <v>78.94736842105263</v>
      </c>
      <c r="X500" s="50">
        <f t="shared" si="125"/>
        <v>51.264111941485126</v>
      </c>
      <c r="Y500" s="50">
        <f t="shared" si="126"/>
        <v>72.866103081538043</v>
      </c>
      <c r="Z500" s="50">
        <f t="shared" si="127"/>
        <v>82.024951865128443</v>
      </c>
      <c r="AA500" s="50">
        <f t="shared" si="128"/>
        <v>-3.0775834440757919</v>
      </c>
      <c r="AB500" s="50">
        <f t="shared" si="129"/>
        <v>-3.0775834440758132</v>
      </c>
      <c r="AC500" s="50">
        <f t="shared" si="130"/>
        <v>-3.0775834440758132</v>
      </c>
      <c r="AF500">
        <v>2.5099999999999998</v>
      </c>
      <c r="AG500">
        <v>1.57</v>
      </c>
      <c r="AH500" s="75" t="s">
        <v>479</v>
      </c>
      <c r="AJ500" t="s">
        <v>433</v>
      </c>
    </row>
    <row r="501" spans="1:36" ht="15" x14ac:dyDescent="0.25">
      <c r="A501">
        <v>1.86</v>
      </c>
      <c r="B501">
        <v>3.52</v>
      </c>
      <c r="C501">
        <v>4.78</v>
      </c>
      <c r="D501" s="43">
        <f t="shared" si="118"/>
        <v>3.0930338613561759E-2</v>
      </c>
      <c r="E501" s="44">
        <f>IF(OR($A501="",$B501="",$C501=""),"",A501*'MPTO_working_3-way'!$I500)</f>
        <v>1.917530429821225</v>
      </c>
      <c r="F501" s="45">
        <f>IF(OR($A501="",$B501="",$C501=""),"",B501*'MPTO_working_3-way'!$I500)</f>
        <v>3.6288747919197375</v>
      </c>
      <c r="G501" s="46">
        <f>IF(OR($A501="",$B501="",$C501=""),"",C501*'MPTO_working_3-way'!$I500)</f>
        <v>4.9278470185728258</v>
      </c>
      <c r="H501" s="44">
        <f>IF(OR($A501="",$B501="",$C501=""),"",'MPTO_working_3-way'!E500)</f>
        <v>1.8963662552544176</v>
      </c>
      <c r="I501" s="45">
        <f>IF(OR($A501="",$B501="",$C501=""),"",'MPTO_working_3-way'!F500)</f>
        <v>3.6525571325954269</v>
      </c>
      <c r="J501" s="46">
        <f>IF(OR($A501="",$B501="",$C501=""),"",'MPTO_working_3-way'!G500)</f>
        <v>5.0277808004619997</v>
      </c>
      <c r="K501" s="44">
        <f>IF(OR($A501="",$B501="",$C501=""),"",'OddsRatio_working_3-way'!H500)</f>
        <v>1.9044943491491135</v>
      </c>
      <c r="L501" s="45">
        <f>IF(OR($A501="",$B501="",$C501=""),"",'OddsRatio_working_3-way'!I500)</f>
        <v>3.6503787905299605</v>
      </c>
      <c r="M501" s="46">
        <f>IF(OR($A501="",$B501="",$C501=""),"",'OddsRatio_working_3-way'!J500)</f>
        <v>4.9755681857949412</v>
      </c>
      <c r="N501" s="47">
        <f t="shared" si="119"/>
        <v>52.150410989474203</v>
      </c>
      <c r="O501" s="48">
        <f t="shared" si="120"/>
        <v>27.556751261483527</v>
      </c>
      <c r="P501" s="48">
        <f t="shared" si="121"/>
        <v>20.29283774904226</v>
      </c>
      <c r="Q501" t="s">
        <v>45</v>
      </c>
      <c r="R501" t="s">
        <v>80</v>
      </c>
      <c r="S501" s="38">
        <v>44350</v>
      </c>
      <c r="T501" s="50">
        <v>100</v>
      </c>
      <c r="U501" s="50">
        <f t="shared" si="122"/>
        <v>46.236559139784944</v>
      </c>
      <c r="V501" s="50">
        <f t="shared" si="123"/>
        <v>71.590909090909093</v>
      </c>
      <c r="W501" s="50">
        <f t="shared" si="124"/>
        <v>79.079497907949786</v>
      </c>
      <c r="X501" s="50">
        <f t="shared" si="125"/>
        <v>49.32959300114112</v>
      </c>
      <c r="Y501" s="50">
        <f t="shared" si="126"/>
        <v>74.683942952265255</v>
      </c>
      <c r="Z501" s="50">
        <f t="shared" si="127"/>
        <v>82.172531769305962</v>
      </c>
      <c r="AA501" s="50">
        <f t="shared" si="128"/>
        <v>-3.0930338613561759</v>
      </c>
      <c r="AB501" s="50">
        <f t="shared" si="129"/>
        <v>-3.0930338613561617</v>
      </c>
      <c r="AC501" s="50">
        <f t="shared" si="130"/>
        <v>-3.0930338613561759</v>
      </c>
      <c r="AF501">
        <v>2.44</v>
      </c>
      <c r="AG501">
        <v>1.6</v>
      </c>
      <c r="AH501" s="75" t="s">
        <v>479</v>
      </c>
      <c r="AJ501" t="s">
        <v>433</v>
      </c>
    </row>
    <row r="502" spans="1:36" ht="15" x14ac:dyDescent="0.25">
      <c r="A502">
        <v>1.46</v>
      </c>
      <c r="B502">
        <v>4.43</v>
      </c>
      <c r="C502">
        <v>8.2100000000000009</v>
      </c>
      <c r="D502" s="43">
        <f t="shared" si="118"/>
        <v>3.2467820819779947E-2</v>
      </c>
      <c r="E502" s="44">
        <f>IF(OR($A502="",$B502="",$C502=""),"",A502*'MPTO_working_3-way'!$I501)</f>
        <v>1.5074030183968787</v>
      </c>
      <c r="F502" s="45">
        <f>IF(OR($A502="",$B502="",$C502=""),"",B502*'MPTO_working_3-way'!$I501)</f>
        <v>4.5738324462316244</v>
      </c>
      <c r="G502" s="46">
        <f>IF(OR($A502="",$B502="",$C502=""),"",C502*'MPTO_working_3-way'!$I501)</f>
        <v>8.4765608089303939</v>
      </c>
      <c r="H502" s="44">
        <f>IF(OR($A502="",$B502="",$C502=""),"",'MPTO_working_3-way'!E501)</f>
        <v>1.4834398420409771</v>
      </c>
      <c r="I502" s="45">
        <f>IF(OR($A502="",$B502="",$C502=""),"",'MPTO_working_3-way'!F501)</f>
        <v>4.6530883604729061</v>
      </c>
      <c r="J502" s="46">
        <f>IF(OR($A502="",$B502="",$C502=""),"",'MPTO_working_3-way'!G501)</f>
        <v>9.0106266422419221</v>
      </c>
      <c r="K502" s="44">
        <f>IF(OR($A502="",$B502="",$C502=""),"",'OddsRatio_working_3-way'!H501)</f>
        <v>1.491226873469875</v>
      </c>
      <c r="L502" s="45">
        <f>IF(OR($A502="",$B502="",$C502=""),"",'OddsRatio_working_3-way'!I501)</f>
        <v>4.6628438608731981</v>
      </c>
      <c r="M502" s="46">
        <f>IF(OR($A502="",$B502="",$C502=""),"",'OddsRatio_working_3-way'!J501)</f>
        <v>8.6994472993865202</v>
      </c>
      <c r="N502" s="47">
        <f t="shared" si="119"/>
        <v>66.339259494351992</v>
      </c>
      <c r="O502" s="48">
        <f t="shared" si="120"/>
        <v>21.863503129064092</v>
      </c>
      <c r="P502" s="48">
        <f t="shared" si="121"/>
        <v>11.797237376583912</v>
      </c>
      <c r="Q502" t="s">
        <v>42</v>
      </c>
      <c r="R502" t="s">
        <v>279</v>
      </c>
      <c r="S502" s="38">
        <v>44350</v>
      </c>
      <c r="T502" s="50">
        <v>100</v>
      </c>
      <c r="U502" s="50">
        <f t="shared" si="122"/>
        <v>31.506849315068493</v>
      </c>
      <c r="V502" s="50">
        <f t="shared" si="123"/>
        <v>77.426636568848764</v>
      </c>
      <c r="W502" s="50">
        <f t="shared" si="124"/>
        <v>87.81973203410476</v>
      </c>
      <c r="X502" s="50">
        <f t="shared" si="125"/>
        <v>34.75363139704649</v>
      </c>
      <c r="Y502" s="50">
        <f t="shared" si="126"/>
        <v>80.673418650826761</v>
      </c>
      <c r="Z502" s="50">
        <f t="shared" si="127"/>
        <v>91.066514116082757</v>
      </c>
      <c r="AA502" s="50">
        <f t="shared" si="128"/>
        <v>-3.2467820819779973</v>
      </c>
      <c r="AB502" s="50">
        <f t="shared" si="129"/>
        <v>-3.2467820819779973</v>
      </c>
      <c r="AC502" s="50">
        <f t="shared" si="130"/>
        <v>-3.2467820819779973</v>
      </c>
      <c r="AF502">
        <v>1.81</v>
      </c>
      <c r="AG502">
        <v>2.08</v>
      </c>
      <c r="AH502" s="75" t="s">
        <v>498</v>
      </c>
      <c r="AJ502" t="s">
        <v>433</v>
      </c>
    </row>
    <row r="503" spans="1:36" ht="15" x14ac:dyDescent="0.25">
      <c r="A503">
        <v>3.17</v>
      </c>
      <c r="B503">
        <v>3.4</v>
      </c>
      <c r="C503">
        <v>2.39</v>
      </c>
      <c r="D503" s="43">
        <f t="shared" si="118"/>
        <v>2.7985102149039154E-2</v>
      </c>
      <c r="E503" s="44">
        <f>IF(OR($A503="",$B503="",$C503=""),"",A503*'MPTO_working_3-way'!$I502)</f>
        <v>3.2587127738124542</v>
      </c>
      <c r="F503" s="45">
        <f>IF(OR($A503="",$B503="",$C503=""),"",B503*'MPTO_working_3-way'!$I502)</f>
        <v>3.4951493473067332</v>
      </c>
      <c r="G503" s="46">
        <f>IF(OR($A503="",$B503="",$C503=""),"",C503*'MPTO_working_3-way'!$I502)</f>
        <v>2.4568843941362037</v>
      </c>
      <c r="H503" s="44">
        <f>IF(OR($A503="",$B503="",$C503=""),"",'MPTO_working_3-way'!E502)</f>
        <v>3.2665962720736932</v>
      </c>
      <c r="I503" s="45">
        <f>IF(OR($A503="",$B503="",$C503=""),"",'MPTO_working_3-way'!F502)</f>
        <v>3.5113681285276916</v>
      </c>
      <c r="J503" s="46">
        <f>IF(OR($A503="",$B503="",$C503=""),"",'MPTO_working_3-way'!G502)</f>
        <v>2.444499625471956</v>
      </c>
      <c r="K503" s="44">
        <f>IF(OR($A503="",$B503="",$C503=""),"",'OddsRatio_working_3-way'!H502)</f>
        <v>3.2636271831482655</v>
      </c>
      <c r="L503" s="45">
        <f>IF(OR($A503="",$B503="",$C503=""),"",'OddsRatio_working_3-way'!I502)</f>
        <v>3.5035508016386343</v>
      </c>
      <c r="M503" s="46">
        <f>IF(OR($A503="",$B503="",$C503=""),"",'OddsRatio_working_3-way'!J502)</f>
        <v>2.4499731726157097</v>
      </c>
      <c r="N503" s="47">
        <f t="shared" si="119"/>
        <v>30.686963516274357</v>
      </c>
      <c r="O503" s="48">
        <f t="shared" si="120"/>
        <v>28.611080690173445</v>
      </c>
      <c r="P503" s="48">
        <f t="shared" si="121"/>
        <v>40.70195579355218</v>
      </c>
      <c r="Q503" t="s">
        <v>82</v>
      </c>
      <c r="R503" t="s">
        <v>85</v>
      </c>
      <c r="S503" s="38">
        <v>44350</v>
      </c>
      <c r="T503" s="50">
        <v>100</v>
      </c>
      <c r="U503" s="50">
        <f t="shared" si="122"/>
        <v>68.454258675078862</v>
      </c>
      <c r="V503" s="50">
        <f t="shared" si="123"/>
        <v>70.588235294117652</v>
      </c>
      <c r="W503" s="50">
        <f t="shared" si="124"/>
        <v>58.15899581589958</v>
      </c>
      <c r="X503" s="50">
        <f t="shared" si="125"/>
        <v>71.252768889982775</v>
      </c>
      <c r="Y503" s="50">
        <f t="shared" si="126"/>
        <v>73.386745509021551</v>
      </c>
      <c r="Z503" s="50">
        <f t="shared" si="127"/>
        <v>60.957506030803486</v>
      </c>
      <c r="AA503" s="50">
        <f t="shared" si="128"/>
        <v>-2.7985102149039136</v>
      </c>
      <c r="AB503" s="50">
        <f t="shared" si="129"/>
        <v>-2.7985102149038994</v>
      </c>
      <c r="AC503" s="50">
        <f t="shared" si="130"/>
        <v>-2.7985102149039065</v>
      </c>
      <c r="AF503">
        <v>2.11</v>
      </c>
      <c r="AG503">
        <v>1.79</v>
      </c>
      <c r="AH503" s="75" t="s">
        <v>493</v>
      </c>
      <c r="AJ503" t="s">
        <v>433</v>
      </c>
    </row>
    <row r="504" spans="1:36" ht="15" x14ac:dyDescent="0.25">
      <c r="A504">
        <v>2.65</v>
      </c>
      <c r="B504">
        <v>3.08</v>
      </c>
      <c r="C504">
        <v>3.08</v>
      </c>
      <c r="D504" s="43">
        <f t="shared" si="118"/>
        <v>2.6709139916686997E-2</v>
      </c>
      <c r="E504" s="44">
        <f>IF(OR($A504="",$B504="",$C504=""),"",A504*'MPTO_working_3-way'!$I503)</f>
        <v>2.7207792207792205</v>
      </c>
      <c r="F504" s="45">
        <f>IF(OR($A504="",$B504="",$C504=""),"",B504*'MPTO_working_3-way'!$I503)</f>
        <v>3.162264150943396</v>
      </c>
      <c r="G504" s="46">
        <f>IF(OR($A504="",$B504="",$C504=""),"",C504*'MPTO_working_3-way'!$I503)</f>
        <v>3.162264150943396</v>
      </c>
      <c r="H504" s="44">
        <f>IF(OR($A504="",$B504="",$C504=""),"",'MPTO_working_3-way'!E503)</f>
        <v>2.7140323653291949</v>
      </c>
      <c r="I504" s="45">
        <f>IF(OR($A504="",$B504="",$C504=""),"",'MPTO_working_3-way'!F503)</f>
        <v>3.166839110191412</v>
      </c>
      <c r="J504" s="46">
        <f>IF(OR($A504="",$B504="",$C504=""),"",'MPTO_working_3-way'!G503)</f>
        <v>3.166839110191412</v>
      </c>
      <c r="K504" s="44">
        <f>IF(OR($A504="",$B504="",$C504=""),"",'OddsRatio_working_3-way'!H503)</f>
        <v>2.7171865756117626</v>
      </c>
      <c r="L504" s="45">
        <f>IF(OR($A504="",$B504="",$C504=""),"",'OddsRatio_working_3-way'!I503)</f>
        <v>3.1646958044075557</v>
      </c>
      <c r="M504" s="46">
        <f>IF(OR($A504="",$B504="",$C504=""),"",'OddsRatio_working_3-way'!J503)</f>
        <v>3.1646958044075557</v>
      </c>
      <c r="N504" s="47">
        <f t="shared" si="119"/>
        <v>36.754176610978526</v>
      </c>
      <c r="O504" s="48">
        <f t="shared" si="120"/>
        <v>31.622911694510741</v>
      </c>
      <c r="P504" s="48">
        <f t="shared" si="121"/>
        <v>31.622911694510741</v>
      </c>
      <c r="Q504" t="s">
        <v>208</v>
      </c>
      <c r="R504" t="s">
        <v>79</v>
      </c>
      <c r="S504" s="38">
        <v>44350</v>
      </c>
      <c r="T504" s="50">
        <v>100</v>
      </c>
      <c r="U504" s="50">
        <f t="shared" si="122"/>
        <v>62.264150943396231</v>
      </c>
      <c r="V504" s="50">
        <f t="shared" si="123"/>
        <v>67.532467532467535</v>
      </c>
      <c r="W504" s="50">
        <f t="shared" si="124"/>
        <v>67.532467532467535</v>
      </c>
      <c r="X504" s="50">
        <f t="shared" si="125"/>
        <v>64.935064935064929</v>
      </c>
      <c r="Y504" s="50">
        <f t="shared" si="126"/>
        <v>70.203381524136248</v>
      </c>
      <c r="Z504" s="50">
        <f t="shared" si="127"/>
        <v>70.203381524136248</v>
      </c>
      <c r="AA504" s="50">
        <f t="shared" si="128"/>
        <v>-2.6709139916686979</v>
      </c>
      <c r="AB504" s="50">
        <f t="shared" si="129"/>
        <v>-2.6709139916687121</v>
      </c>
      <c r="AC504" s="50">
        <f t="shared" si="130"/>
        <v>-2.6709139916687121</v>
      </c>
      <c r="AF504">
        <v>2.54</v>
      </c>
      <c r="AG504">
        <v>1.56</v>
      </c>
      <c r="AH504" s="75" t="s">
        <v>479</v>
      </c>
      <c r="AJ504" t="s">
        <v>433</v>
      </c>
    </row>
    <row r="505" spans="1:36" s="50" customFormat="1" ht="15" x14ac:dyDescent="0.25">
      <c r="A505">
        <v>2.56</v>
      </c>
      <c r="B505">
        <v>3.17</v>
      </c>
      <c r="C505">
        <v>3.12</v>
      </c>
      <c r="D505" s="43">
        <f t="shared" si="118"/>
        <v>2.6595233762031878E-2</v>
      </c>
      <c r="E505" s="44">
        <f>IF(OR($A505="",$B505="",$C505=""),"",A505*'MPTO_working_3-way'!$I504)</f>
        <v>2.6280837984308016</v>
      </c>
      <c r="F505" s="45">
        <f>IF(OR($A505="",$B505="",$C505=""),"",B505*'MPTO_working_3-way'!$I504)</f>
        <v>3.254306891025641</v>
      </c>
      <c r="G505" s="46">
        <f>IF(OR($A505="",$B505="",$C505=""),"",C505*'MPTO_working_3-way'!$I504)</f>
        <v>3.2029771293375395</v>
      </c>
      <c r="H505" s="44">
        <f>IF(OR($A505="",$B505="",$C505=""),"",'MPTO_working_3-way'!E504)</f>
        <v>2.619447307494521</v>
      </c>
      <c r="I505" s="45">
        <f>IF(OR($A505="",$B505="",$C505=""),"",'MPTO_working_3-way'!F504)</f>
        <v>3.2616601420529103</v>
      </c>
      <c r="J505" s="46">
        <f>IF(OR($A505="",$B505="",$C505=""),"",'MPTO_working_3-way'!G504)</f>
        <v>3.2087509817413014</v>
      </c>
      <c r="K505" s="44">
        <f>IF(OR($A505="",$B505="",$C505=""),"",'OddsRatio_working_3-way'!H504)</f>
        <v>2.6234078100544598</v>
      </c>
      <c r="L505" s="45">
        <f>IF(OR($A505="",$B505="",$C505=""),"",'OddsRatio_working_3-way'!I504)</f>
        <v>3.2582018896270375</v>
      </c>
      <c r="M505" s="46">
        <f>IF(OR($A505="",$B505="",$C505=""),"",'OddsRatio_working_3-way'!J504)</f>
        <v>3.2061695880227279</v>
      </c>
      <c r="N505" s="47">
        <f t="shared" si="119"/>
        <v>38.050537071804499</v>
      </c>
      <c r="O505" s="48">
        <f t="shared" si="120"/>
        <v>30.72850943338155</v>
      </c>
      <c r="P505" s="48">
        <f t="shared" si="121"/>
        <v>31.220953494813948</v>
      </c>
      <c r="Q505" t="s">
        <v>76</v>
      </c>
      <c r="R505" t="s">
        <v>49</v>
      </c>
      <c r="S505" s="38">
        <v>44350</v>
      </c>
      <c r="T505" s="50">
        <v>100</v>
      </c>
      <c r="U505" s="50">
        <f t="shared" si="122"/>
        <v>60.9375</v>
      </c>
      <c r="V505" s="50">
        <f t="shared" si="123"/>
        <v>68.454258675078862</v>
      </c>
      <c r="W505" s="50">
        <f t="shared" si="124"/>
        <v>67.948717948717942</v>
      </c>
      <c r="X505" s="50">
        <f t="shared" si="125"/>
        <v>63.59702337620319</v>
      </c>
      <c r="Y505" s="50">
        <f t="shared" si="126"/>
        <v>71.113782051282044</v>
      </c>
      <c r="Z505" s="50">
        <f t="shared" si="127"/>
        <v>70.608241324921138</v>
      </c>
      <c r="AA505" s="50">
        <f t="shared" si="128"/>
        <v>-2.6595233762031896</v>
      </c>
      <c r="AB505" s="50">
        <f t="shared" si="129"/>
        <v>-2.6595233762031825</v>
      </c>
      <c r="AC505" s="50">
        <f t="shared" si="130"/>
        <v>-2.6595233762031967</v>
      </c>
      <c r="AD505" s="51"/>
      <c r="AE505" s="51"/>
      <c r="AF505">
        <v>2.34</v>
      </c>
      <c r="AG505">
        <v>1.65</v>
      </c>
      <c r="AH505" s="75" t="s">
        <v>493</v>
      </c>
      <c r="AI505" s="51"/>
      <c r="AJ505" t="s">
        <v>433</v>
      </c>
    </row>
    <row r="506" spans="1:36" ht="15" x14ac:dyDescent="0.25">
      <c r="A506">
        <v>1.44</v>
      </c>
      <c r="B506">
        <v>4.54</v>
      </c>
      <c r="C506">
        <v>8.65</v>
      </c>
      <c r="D506" s="43">
        <f t="shared" si="118"/>
        <v>3.0315698041246009E-2</v>
      </c>
      <c r="E506" s="44">
        <f>IF(OR($A506="",$B506="",$C506=""),"",A506*'MPTO_working_3-way'!$I505)</f>
        <v>1.4836546051793942</v>
      </c>
      <c r="F506" s="45">
        <f>IF(OR($A506="",$B506="",$C506=""),"",B506*'MPTO_working_3-way'!$I505)</f>
        <v>4.6776332691072566</v>
      </c>
      <c r="G506" s="46">
        <f>IF(OR($A506="",$B506="",$C506=""),"",C506*'MPTO_working_3-way'!$I505)</f>
        <v>8.9122307880567782</v>
      </c>
      <c r="H506" s="44">
        <f>IF(OR($A506="",$B506="",$C506=""),"",'MPTO_working_3-way'!E505)</f>
        <v>1.461263628927953</v>
      </c>
      <c r="I506" s="45">
        <f>IF(OR($A506="",$B506="",$C506=""),"",'MPTO_working_3-way'!F505)</f>
        <v>4.7583001342920381</v>
      </c>
      <c r="J506" s="46">
        <f>IF(OR($A506="",$B506="",$C506=""),"",'MPTO_working_3-way'!G505)</f>
        <v>9.4785199157021474</v>
      </c>
      <c r="K506" s="44">
        <f>IF(OR($A506="",$B506="",$C506=""),"",'OddsRatio_working_3-way'!H505)</f>
        <v>1.468485180790289</v>
      </c>
      <c r="L506" s="45">
        <f>IF(OR($A506="",$B506="",$C506=""),"",'OddsRatio_working_3-way'!I505)</f>
        <v>4.7691762272673257</v>
      </c>
      <c r="M506" s="46">
        <f>IF(OR($A506="",$B506="",$C506=""),"",'OddsRatio_working_3-way'!J505)</f>
        <v>9.145253711467527</v>
      </c>
      <c r="N506" s="47">
        <f t="shared" si="119"/>
        <v>67.401132076767027</v>
      </c>
      <c r="O506" s="48">
        <f t="shared" si="120"/>
        <v>21.378332641089102</v>
      </c>
      <c r="P506" s="48">
        <f t="shared" si="121"/>
        <v>11.220535282143876</v>
      </c>
      <c r="Q506" t="s">
        <v>37</v>
      </c>
      <c r="R506" t="s">
        <v>44</v>
      </c>
      <c r="S506" s="38">
        <v>44350</v>
      </c>
      <c r="T506" s="50">
        <v>100</v>
      </c>
      <c r="U506" s="50">
        <f t="shared" si="122"/>
        <v>30.555555555555554</v>
      </c>
      <c r="V506" s="50">
        <f t="shared" si="123"/>
        <v>77.973568281938327</v>
      </c>
      <c r="W506" s="50">
        <f t="shared" si="124"/>
        <v>88.439306358381501</v>
      </c>
      <c r="X506" s="50">
        <f t="shared" si="125"/>
        <v>33.587125359680172</v>
      </c>
      <c r="Y506" s="50">
        <f t="shared" si="126"/>
        <v>81.005138086062928</v>
      </c>
      <c r="Z506" s="50">
        <f t="shared" si="127"/>
        <v>91.470876162506116</v>
      </c>
      <c r="AA506" s="50">
        <f t="shared" si="128"/>
        <v>-3.0315698041246186</v>
      </c>
      <c r="AB506" s="50">
        <f t="shared" si="129"/>
        <v>-3.0315698041246009</v>
      </c>
      <c r="AC506" s="50">
        <f t="shared" si="130"/>
        <v>-3.0315698041246151</v>
      </c>
      <c r="AF506">
        <v>1.82</v>
      </c>
      <c r="AG506">
        <v>2.0699999999999998</v>
      </c>
      <c r="AH506" s="75" t="s">
        <v>487</v>
      </c>
      <c r="AJ506" t="s">
        <v>433</v>
      </c>
    </row>
    <row r="507" spans="1:36" ht="15" x14ac:dyDescent="0.25">
      <c r="A507">
        <v>3.67</v>
      </c>
      <c r="B507">
        <v>3.48</v>
      </c>
      <c r="C507">
        <v>2.13</v>
      </c>
      <c r="D507" s="43">
        <f t="shared" si="118"/>
        <v>2.931945394689528E-2</v>
      </c>
      <c r="E507" s="44">
        <f>IF(OR($A507="",$B507="",$C507=""),"",A507*'MPTO_working_3-way'!$I506)</f>
        <v>3.7776023959851055</v>
      </c>
      <c r="F507" s="45">
        <f>IF(OR($A507="",$B507="",$C507=""),"",B507*'MPTO_working_3-way'!$I506)</f>
        <v>3.5820316997351958</v>
      </c>
      <c r="G507" s="46">
        <f>IF(OR($A507="",$B507="",$C507=""),"",C507*'MPTO_working_3-way'!$I506)</f>
        <v>2.1924504369068867</v>
      </c>
      <c r="H507" s="44">
        <f>IF(OR($A507="",$B507="",$C507=""),"",'MPTO_working_3-way'!E506)</f>
        <v>3.8065306044774694</v>
      </c>
      <c r="I507" s="45">
        <f>IF(OR($A507="",$B507="",$C507=""),"",'MPTO_working_3-way'!F506)</f>
        <v>3.6025238782101363</v>
      </c>
      <c r="J507" s="46">
        <f>IF(OR($A507="",$B507="",$C507=""),"",'MPTO_working_3-way'!G506)</f>
        <v>2.1752824463909999</v>
      </c>
      <c r="K507" s="44">
        <f>IF(OR($A507="",$B507="",$C507=""),"",'OddsRatio_working_3-way'!H506)</f>
        <v>3.7936482906392799</v>
      </c>
      <c r="L507" s="45">
        <f>IF(OR($A507="",$B507="",$C507=""),"",'OddsRatio_working_3-way'!I506)</f>
        <v>3.5948493486087703</v>
      </c>
      <c r="M507" s="46">
        <f>IF(OR($A507="",$B507="",$C507=""),"",'OddsRatio_working_3-way'!J506)</f>
        <v>2.1823305499709313</v>
      </c>
      <c r="N507" s="47">
        <f t="shared" si="119"/>
        <v>26.471817178610845</v>
      </c>
      <c r="O507" s="48">
        <f t="shared" si="120"/>
        <v>27.91711754181086</v>
      </c>
      <c r="P507" s="48">
        <f t="shared" si="121"/>
        <v>45.611065279578312</v>
      </c>
      <c r="Q507" t="s">
        <v>87</v>
      </c>
      <c r="R507" t="s">
        <v>132</v>
      </c>
      <c r="S507" s="38">
        <v>44350</v>
      </c>
      <c r="T507" s="50">
        <v>100</v>
      </c>
      <c r="U507" s="50">
        <f t="shared" si="122"/>
        <v>72.752043596730246</v>
      </c>
      <c r="V507" s="50">
        <f t="shared" si="123"/>
        <v>71.264367816091948</v>
      </c>
      <c r="W507" s="50">
        <f t="shared" si="124"/>
        <v>53.051643192488264</v>
      </c>
      <c r="X507" s="50">
        <f t="shared" si="125"/>
        <v>75.683988991419781</v>
      </c>
      <c r="Y507" s="50">
        <f t="shared" si="126"/>
        <v>74.196313210781497</v>
      </c>
      <c r="Z507" s="50">
        <f t="shared" si="127"/>
        <v>55.983588587177799</v>
      </c>
      <c r="AA507" s="50">
        <f t="shared" si="128"/>
        <v>-2.9319453946895351</v>
      </c>
      <c r="AB507" s="50">
        <f t="shared" si="129"/>
        <v>-2.9319453946895493</v>
      </c>
      <c r="AC507" s="50">
        <f t="shared" si="130"/>
        <v>-2.9319453946895351</v>
      </c>
      <c r="AF507">
        <v>2.1</v>
      </c>
      <c r="AG507">
        <v>1.79</v>
      </c>
      <c r="AH507" s="76" t="s">
        <v>482</v>
      </c>
      <c r="AJ507" t="s">
        <v>433</v>
      </c>
    </row>
    <row r="508" spans="1:36" ht="15" x14ac:dyDescent="0.25">
      <c r="A508">
        <v>1.84</v>
      </c>
      <c r="B508">
        <v>3.46</v>
      </c>
      <c r="C508">
        <v>5.08</v>
      </c>
      <c r="D508" s="43">
        <f t="shared" si="118"/>
        <v>2.9345995610814857E-2</v>
      </c>
      <c r="E508" s="44">
        <f>IF(OR($A508="",$B508="",$C508=""),"",A508*'MPTO_working_3-way'!$I507)</f>
        <v>1.8939966319238994</v>
      </c>
      <c r="F508" s="45">
        <f>IF(OR($A508="",$B508="",$C508=""),"",B508*'MPTO_working_3-way'!$I507)</f>
        <v>3.5615371448134194</v>
      </c>
      <c r="G508" s="46">
        <f>IF(OR($A508="",$B508="",$C508=""),"",C508*'MPTO_working_3-way'!$I507)</f>
        <v>5.2290776577029394</v>
      </c>
      <c r="H508" s="44">
        <f>IF(OR($A508="",$B508="",$C508=""),"",'MPTO_working_3-way'!E507)</f>
        <v>1.8737249454011515</v>
      </c>
      <c r="I508" s="45">
        <f>IF(OR($A508="",$B508="",$C508=""),"",'MPTO_working_3-way'!F507)</f>
        <v>3.58120856419663</v>
      </c>
      <c r="J508" s="46">
        <f>IF(OR($A508="",$B508="",$C508=""),"",'MPTO_working_3-way'!G507)</f>
        <v>5.345638418099016</v>
      </c>
      <c r="K508" s="44">
        <f>IF(OR($A508="",$B508="",$C508=""),"",'OddsRatio_working_3-way'!H507)</f>
        <v>1.8815558589770496</v>
      </c>
      <c r="L508" s="45">
        <f>IF(OR($A508="",$B508="",$C508=""),"",'OddsRatio_working_3-way'!I507)</f>
        <v>3.5816993012899294</v>
      </c>
      <c r="M508" s="46">
        <f>IF(OR($A508="",$B508="",$C508=""),"",'OddsRatio_working_3-way'!J507)</f>
        <v>5.2818427436028106</v>
      </c>
      <c r="N508" s="47">
        <f t="shared" si="119"/>
        <v>52.798404344796104</v>
      </c>
      <c r="O508" s="48">
        <f t="shared" si="120"/>
        <v>28.077764160238395</v>
      </c>
      <c r="P508" s="48">
        <f t="shared" si="121"/>
        <v>19.123831494965518</v>
      </c>
      <c r="Q508" t="s">
        <v>46</v>
      </c>
      <c r="R508" t="s">
        <v>86</v>
      </c>
      <c r="S508" s="38">
        <v>44350</v>
      </c>
      <c r="T508" s="50">
        <v>100</v>
      </c>
      <c r="U508" s="50">
        <f t="shared" si="122"/>
        <v>45.652173913043477</v>
      </c>
      <c r="V508" s="50">
        <f t="shared" si="123"/>
        <v>71.098265895953759</v>
      </c>
      <c r="W508" s="50">
        <f t="shared" si="124"/>
        <v>80.314960629921259</v>
      </c>
      <c r="X508" s="50">
        <f t="shared" si="125"/>
        <v>48.586773474124982</v>
      </c>
      <c r="Y508" s="50">
        <f t="shared" si="126"/>
        <v>74.032865457035257</v>
      </c>
      <c r="Z508" s="50">
        <f t="shared" si="127"/>
        <v>83.249560191002757</v>
      </c>
      <c r="AA508" s="50">
        <f t="shared" si="128"/>
        <v>-2.9345995610815052</v>
      </c>
      <c r="AB508" s="50">
        <f t="shared" si="129"/>
        <v>-2.9345995610814981</v>
      </c>
      <c r="AC508" s="50">
        <f t="shared" si="130"/>
        <v>-2.9345995610814981</v>
      </c>
      <c r="AF508">
        <v>2.4300000000000002</v>
      </c>
      <c r="AG508">
        <v>1.61</v>
      </c>
      <c r="AH508" s="75" t="s">
        <v>487</v>
      </c>
      <c r="AJ508" t="s">
        <v>433</v>
      </c>
    </row>
    <row r="509" spans="1:36" ht="15" x14ac:dyDescent="0.25">
      <c r="A509">
        <v>1.57</v>
      </c>
      <c r="B509">
        <v>4.16</v>
      </c>
      <c r="C509">
        <v>6.43</v>
      </c>
      <c r="D509" s="43">
        <f t="shared" si="118"/>
        <v>3.2848285878221084E-2</v>
      </c>
      <c r="E509" s="44">
        <f>IF(OR($A509="",$B509="",$C509=""),"",A509*'MPTO_working_3-way'!$I508)</f>
        <v>1.6215718088288071</v>
      </c>
      <c r="F509" s="45">
        <f>IF(OR($A509="",$B509="",$C509=""),"",B509*'MPTO_working_3-way'!$I508)</f>
        <v>4.2966488692534002</v>
      </c>
      <c r="G509" s="46">
        <f>IF(OR($A509="",$B509="",$C509=""),"",C509*'MPTO_working_3-way'!$I508)</f>
        <v>6.6412144781969609</v>
      </c>
      <c r="H509" s="44">
        <f>IF(OR($A509="",$B509="",$C509=""),"",'MPTO_working_3-way'!E508)</f>
        <v>1.5974613233259938</v>
      </c>
      <c r="I509" s="45">
        <f>IF(OR($A509="",$B509="",$C509=""),"",'MPTO_working_3-way'!F508)</f>
        <v>4.3585293700063676</v>
      </c>
      <c r="J509" s="46">
        <f>IF(OR($A509="",$B509="",$C509=""),"",'MPTO_working_3-way'!G508)</f>
        <v>6.916989438301588</v>
      </c>
      <c r="K509" s="44">
        <f>IF(OR($A509="",$B509="",$C509=""),"",'OddsRatio_working_3-way'!H508)</f>
        <v>1.6056519716227264</v>
      </c>
      <c r="L509" s="45">
        <f>IF(OR($A509="",$B509="",$C509=""),"",'OddsRatio_working_3-way'!I508)</f>
        <v>4.3576495268909046</v>
      </c>
      <c r="M509" s="46">
        <f>IF(OR($A509="",$B509="",$C509=""),"",'OddsRatio_working_3-way'!J508)</f>
        <v>6.7696319401954455</v>
      </c>
      <c r="N509" s="47">
        <f t="shared" si="119"/>
        <v>61.668560994672063</v>
      </c>
      <c r="O509" s="48">
        <f t="shared" si="120"/>
        <v>23.273952106162291</v>
      </c>
      <c r="P509" s="48">
        <f t="shared" si="121"/>
        <v>15.057486899165653</v>
      </c>
      <c r="Q509" t="s">
        <v>139</v>
      </c>
      <c r="R509" t="s">
        <v>277</v>
      </c>
      <c r="S509" s="38">
        <v>44350</v>
      </c>
      <c r="T509" s="50">
        <v>100</v>
      </c>
      <c r="U509" s="50">
        <f t="shared" si="122"/>
        <v>36.30573248407643</v>
      </c>
      <c r="V509" s="50">
        <f t="shared" si="123"/>
        <v>75.961538461538453</v>
      </c>
      <c r="W509" s="50">
        <f t="shared" si="124"/>
        <v>84.447900466562984</v>
      </c>
      <c r="X509" s="50">
        <f t="shared" si="125"/>
        <v>39.590561071898549</v>
      </c>
      <c r="Y509" s="50">
        <f t="shared" si="126"/>
        <v>79.246367049360572</v>
      </c>
      <c r="Z509" s="50">
        <f t="shared" si="127"/>
        <v>87.732729054385089</v>
      </c>
      <c r="AA509" s="50">
        <f t="shared" si="128"/>
        <v>-3.2848285878221191</v>
      </c>
      <c r="AB509" s="50">
        <f t="shared" si="129"/>
        <v>-3.2848285878221191</v>
      </c>
      <c r="AC509" s="50">
        <f t="shared" si="130"/>
        <v>-3.2848285878221049</v>
      </c>
      <c r="AF509">
        <v>2.08</v>
      </c>
      <c r="AG509">
        <v>1.83</v>
      </c>
      <c r="AH509" s="75" t="s">
        <v>478</v>
      </c>
      <c r="AJ509" t="s">
        <v>433</v>
      </c>
    </row>
    <row r="510" spans="1:36" ht="15" x14ac:dyDescent="0.25">
      <c r="A510">
        <v>2.48</v>
      </c>
      <c r="B510">
        <v>3.17</v>
      </c>
      <c r="C510">
        <v>3.25</v>
      </c>
      <c r="D510" s="43">
        <f t="shared" si="118"/>
        <v>2.6375527393132092E-2</v>
      </c>
      <c r="E510" s="44">
        <f>IF(OR($A510="",$B510="",$C510=""),"",A510*'MPTO_working_3-way'!$I509)</f>
        <v>2.5454113079349674</v>
      </c>
      <c r="F510" s="45">
        <f>IF(OR($A510="",$B510="",$C510=""),"",B510*'MPTO_working_3-way'!$I509)</f>
        <v>3.2536104218362287</v>
      </c>
      <c r="G510" s="46">
        <f>IF(OR($A510="",$B510="",$C510=""),"",C510*'MPTO_working_3-way'!$I509)</f>
        <v>3.3357204640276792</v>
      </c>
      <c r="H510" s="44">
        <f>IF(OR($A510="",$B510="",$C510=""),"",'MPTO_working_3-way'!E509)</f>
        <v>2.535278630397968</v>
      </c>
      <c r="I510" s="45">
        <f>IF(OR($A510="",$B510="",$C510=""),"",'MPTO_working_3-way'!F509)</f>
        <v>3.2608812180668001</v>
      </c>
      <c r="J510" s="46">
        <f>IF(OR($A510="",$B510="",$C510=""),"",'MPTO_working_3-way'!G509)</f>
        <v>3.3455953279879886</v>
      </c>
      <c r="K510" s="44">
        <f>IF(OR($A510="",$B510="",$C510=""),"",'OddsRatio_working_3-way'!H509)</f>
        <v>2.5398423618092942</v>
      </c>
      <c r="L510" s="45">
        <f>IF(OR($A510="",$B510="",$C510=""),"",'OddsRatio_working_3-way'!I509)</f>
        <v>3.2577418413014652</v>
      </c>
      <c r="M510" s="46">
        <f>IF(OR($A510="",$B510="",$C510=""),"",'OddsRatio_working_3-way'!J509)</f>
        <v>3.3409765635614264</v>
      </c>
      <c r="N510" s="47">
        <f t="shared" si="119"/>
        <v>39.286381610808377</v>
      </c>
      <c r="O510" s="48">
        <f t="shared" si="120"/>
        <v>30.735087190790146</v>
      </c>
      <c r="P510" s="48">
        <f t="shared" si="121"/>
        <v>29.978531198401466</v>
      </c>
      <c r="Q510" t="s">
        <v>81</v>
      </c>
      <c r="R510" t="s">
        <v>77</v>
      </c>
      <c r="S510" s="38">
        <v>44350</v>
      </c>
      <c r="T510" s="50">
        <v>100</v>
      </c>
      <c r="U510" s="50">
        <f t="shared" si="122"/>
        <v>59.677419354838712</v>
      </c>
      <c r="V510" s="50">
        <f t="shared" si="123"/>
        <v>68.454258675078862</v>
      </c>
      <c r="W510" s="50">
        <f t="shared" si="124"/>
        <v>69.230769230769241</v>
      </c>
      <c r="X510" s="50">
        <f t="shared" si="125"/>
        <v>62.314972094151912</v>
      </c>
      <c r="Y510" s="50">
        <f t="shared" si="126"/>
        <v>71.091811414392069</v>
      </c>
      <c r="Z510" s="50">
        <f t="shared" si="127"/>
        <v>71.868321970082434</v>
      </c>
      <c r="AA510" s="50">
        <f t="shared" si="128"/>
        <v>-2.6375527393132003</v>
      </c>
      <c r="AB510" s="50">
        <f t="shared" si="129"/>
        <v>-2.6375527393132074</v>
      </c>
      <c r="AC510" s="50">
        <f t="shared" si="130"/>
        <v>-2.6375527393131932</v>
      </c>
      <c r="AF510">
        <v>2.46</v>
      </c>
      <c r="AG510">
        <v>1.6</v>
      </c>
      <c r="AH510" s="75" t="s">
        <v>483</v>
      </c>
      <c r="AJ510" t="s">
        <v>433</v>
      </c>
    </row>
    <row r="511" spans="1:36" ht="15" x14ac:dyDescent="0.25">
      <c r="A511">
        <v>3.05</v>
      </c>
      <c r="B511">
        <v>3.26</v>
      </c>
      <c r="C511">
        <v>2.4700000000000002</v>
      </c>
      <c r="D511" s="43">
        <f t="shared" si="118"/>
        <v>3.9475618311826777E-2</v>
      </c>
      <c r="E511" s="44">
        <f>IF(OR($A511="",$B511="",$C511=""),"",A511*'MPTO_working_3-way'!$I510)</f>
        <v>3.1704006358510717</v>
      </c>
      <c r="F511" s="45">
        <f>IF(OR($A511="",$B511="",$C511=""),"",B511*'MPTO_working_3-way'!$I510)</f>
        <v>3.3886905156965552</v>
      </c>
      <c r="G511" s="46">
        <f>IF(OR($A511="",$B511="",$C511=""),"",C511*'MPTO_working_3-way'!$I510)</f>
        <v>2.5675047772302122</v>
      </c>
      <c r="H511" s="44">
        <f>IF(OR($A511="",$B511="",$C511=""),"",'MPTO_working_3-way'!E510)</f>
        <v>3.1775253578389022</v>
      </c>
      <c r="I511" s="45">
        <f>IF(OR($A511="",$B511="",$C511=""),"",'MPTO_working_3-way'!F510)</f>
        <v>3.4061114113487996</v>
      </c>
      <c r="J511" s="46">
        <f>IF(OR($A511="",$B511="",$C511=""),"",'MPTO_working_3-way'!G510)</f>
        <v>2.552975778175028</v>
      </c>
      <c r="K511" s="44">
        <f>IF(OR($A511="",$B511="",$C511=""),"",'OddsRatio_working_3-way'!H510)</f>
        <v>3.1748327224328721</v>
      </c>
      <c r="L511" s="45">
        <f>IF(OR($A511="",$B511="",$C511=""),"",'OddsRatio_working_3-way'!I510)</f>
        <v>3.3976204647308736</v>
      </c>
      <c r="M511" s="46">
        <f>IF(OR($A511="",$B511="",$C511=""),"",'OddsRatio_working_3-way'!J510)</f>
        <v>2.5595141960860111</v>
      </c>
      <c r="N511" s="47">
        <f t="shared" si="119"/>
        <v>31.541754965979468</v>
      </c>
      <c r="O511" s="48">
        <f t="shared" si="120"/>
        <v>29.509924124612692</v>
      </c>
      <c r="P511" s="48">
        <f t="shared" si="121"/>
        <v>38.94832090940784</v>
      </c>
      <c r="Q511" t="s">
        <v>281</v>
      </c>
      <c r="R511" t="s">
        <v>286</v>
      </c>
      <c r="S511" s="38">
        <v>44350</v>
      </c>
      <c r="T511" s="50">
        <v>100</v>
      </c>
      <c r="U511" s="50">
        <f t="shared" si="122"/>
        <v>67.21311475409837</v>
      </c>
      <c r="V511" s="50">
        <f t="shared" si="123"/>
        <v>69.325153374233125</v>
      </c>
      <c r="W511" s="50">
        <f t="shared" si="124"/>
        <v>59.514170040485837</v>
      </c>
      <c r="X511" s="50">
        <f t="shared" si="125"/>
        <v>71.160676585281053</v>
      </c>
      <c r="Y511" s="50">
        <f t="shared" si="126"/>
        <v>73.272715205415807</v>
      </c>
      <c r="Z511" s="50">
        <f t="shared" si="127"/>
        <v>63.461731871668512</v>
      </c>
      <c r="AA511" s="50">
        <f t="shared" si="128"/>
        <v>-3.9475618311826821</v>
      </c>
      <c r="AB511" s="50">
        <f t="shared" si="129"/>
        <v>-3.9475618311826821</v>
      </c>
      <c r="AC511" s="50">
        <f t="shared" si="130"/>
        <v>-3.947561831182675</v>
      </c>
      <c r="AF511">
        <v>2.17</v>
      </c>
      <c r="AG511">
        <v>1.72</v>
      </c>
      <c r="AH511" s="75" t="s">
        <v>494</v>
      </c>
      <c r="AJ511" t="s">
        <v>444</v>
      </c>
    </row>
    <row r="512" spans="1:36" ht="15" x14ac:dyDescent="0.25">
      <c r="A512">
        <v>1.81</v>
      </c>
      <c r="B512">
        <v>3.69</v>
      </c>
      <c r="C512">
        <v>4.54</v>
      </c>
      <c r="D512" s="43">
        <f t="shared" si="118"/>
        <v>4.3753215053020877E-2</v>
      </c>
      <c r="E512" s="44">
        <f>IF(OR($A512="",$B512="",$C512=""),"",A512*'MPTO_working_3-way'!$I511)</f>
        <v>1.8891933192459678</v>
      </c>
      <c r="F512" s="45">
        <f>IF(OR($A512="",$B512="",$C512=""),"",B512*'MPTO_working_3-way'!$I511)</f>
        <v>3.851449363545647</v>
      </c>
      <c r="G512" s="46">
        <f>IF(OR($A512="",$B512="",$C512=""),"",C512*'MPTO_working_3-way'!$I511)</f>
        <v>4.7386395963407146</v>
      </c>
      <c r="H512" s="44">
        <f>IF(OR($A512="",$B512="",$C512=""),"",'MPTO_working_3-way'!E511)</f>
        <v>1.8590754519221373</v>
      </c>
      <c r="I512" s="45">
        <f>IF(OR($A512="",$B512="",$C512=""),"",'MPTO_working_3-way'!F511)</f>
        <v>3.899877584649182</v>
      </c>
      <c r="J512" s="46">
        <f>IF(OR($A512="",$B512="",$C512=""),"",'MPTO_working_3-way'!G511)</f>
        <v>4.8619235076675018</v>
      </c>
      <c r="K512" s="44">
        <f>IF(OR($A512="",$B512="",$C512=""),"",'OddsRatio_working_3-way'!H511)</f>
        <v>1.870164985047003</v>
      </c>
      <c r="L512" s="45">
        <f>IF(OR($A512="",$B512="",$C512=""),"",'OddsRatio_working_3-way'!I511)</f>
        <v>3.8898071725635055</v>
      </c>
      <c r="M512" s="46">
        <f>IF(OR($A512="",$B512="",$C512=""),"",'OddsRatio_working_3-way'!J511)</f>
        <v>4.8029432679831991</v>
      </c>
      <c r="N512" s="47">
        <f t="shared" si="119"/>
        <v>52.932645368401431</v>
      </c>
      <c r="O512" s="48">
        <f t="shared" si="120"/>
        <v>25.964251522169807</v>
      </c>
      <c r="P512" s="48">
        <f t="shared" si="121"/>
        <v>21.103103109428766</v>
      </c>
      <c r="Q512" t="s">
        <v>293</v>
      </c>
      <c r="R512" t="s">
        <v>287</v>
      </c>
      <c r="S512" s="38">
        <v>44350</v>
      </c>
      <c r="T512" s="50">
        <v>100</v>
      </c>
      <c r="U512" s="50">
        <f t="shared" si="122"/>
        <v>44.751381215469614</v>
      </c>
      <c r="V512" s="50">
        <f t="shared" si="123"/>
        <v>72.899728997289984</v>
      </c>
      <c r="W512" s="50">
        <f t="shared" si="124"/>
        <v>77.973568281938327</v>
      </c>
      <c r="X512" s="50">
        <f t="shared" si="125"/>
        <v>49.126702720771704</v>
      </c>
      <c r="Y512" s="50">
        <f t="shared" si="126"/>
        <v>77.275050502592066</v>
      </c>
      <c r="Z512" s="50">
        <f t="shared" si="127"/>
        <v>82.348889787240424</v>
      </c>
      <c r="AA512" s="50">
        <f t="shared" si="128"/>
        <v>-4.3753215053020895</v>
      </c>
      <c r="AB512" s="50">
        <f t="shared" si="129"/>
        <v>-4.3753215053020824</v>
      </c>
      <c r="AC512" s="50">
        <f t="shared" si="130"/>
        <v>-4.3753215053020966</v>
      </c>
      <c r="AF512">
        <v>1.86</v>
      </c>
      <c r="AG512">
        <v>1.99</v>
      </c>
      <c r="AH512" s="75" t="s">
        <v>483</v>
      </c>
      <c r="AJ512" t="s">
        <v>444</v>
      </c>
    </row>
    <row r="513" spans="1:36" ht="15" x14ac:dyDescent="0.25">
      <c r="A513">
        <v>1.61</v>
      </c>
      <c r="B513">
        <v>4.0199999999999996</v>
      </c>
      <c r="C513">
        <v>5.78</v>
      </c>
      <c r="D513" s="43">
        <f t="shared" si="118"/>
        <v>4.2884611950670282E-2</v>
      </c>
      <c r="E513" s="44">
        <f>IF(OR($A513="",$B513="",$C513=""),"",A513*'MPTO_working_3-way'!$I512)</f>
        <v>1.6790442252405793</v>
      </c>
      <c r="F513" s="45">
        <f>IF(OR($A513="",$B513="",$C513=""),"",B513*'MPTO_working_3-way'!$I512)</f>
        <v>4.1923961400416943</v>
      </c>
      <c r="G513" s="46">
        <f>IF(OR($A513="",$B513="",$C513=""),"",C513*'MPTO_working_3-way'!$I512)</f>
        <v>6.0278730570748742</v>
      </c>
      <c r="H513" s="44">
        <f>IF(OR($A513="",$B513="",$C513=""),"",'MPTO_working_3-way'!E512)</f>
        <v>1.647926605237316</v>
      </c>
      <c r="I513" s="45">
        <f>IF(OR($A513="",$B513="",$C513=""),"",'MPTO_working_3-way'!F512)</f>
        <v>4.2650953235641111</v>
      </c>
      <c r="J513" s="46">
        <f>IF(OR($A513="",$B513="",$C513=""),"",'MPTO_working_3-way'!G512)</f>
        <v>6.3005814628485153</v>
      </c>
      <c r="K513" s="44">
        <f>IF(OR($A513="",$B513="",$C513=""),"",'OddsRatio_working_3-way'!H512)</f>
        <v>1.6585312092809579</v>
      </c>
      <c r="L513" s="45">
        <f>IF(OR($A513="",$B513="",$C513=""),"",'OddsRatio_working_3-way'!I512)</f>
        <v>4.2602692656204786</v>
      </c>
      <c r="M513" s="46">
        <f>IF(OR($A513="",$B513="",$C513=""),"",'OddsRatio_working_3-way'!J512)</f>
        <v>6.1602937382999645</v>
      </c>
      <c r="N513" s="47">
        <f t="shared" si="119"/>
        <v>59.557692702032107</v>
      </c>
      <c r="O513" s="48">
        <f t="shared" si="120"/>
        <v>23.852707773699429</v>
      </c>
      <c r="P513" s="48">
        <f t="shared" si="121"/>
        <v>16.589599524268458</v>
      </c>
      <c r="Q513" t="s">
        <v>451</v>
      </c>
      <c r="R513" t="s">
        <v>282</v>
      </c>
      <c r="S513" s="38">
        <v>44350</v>
      </c>
      <c r="T513" s="50">
        <v>100</v>
      </c>
      <c r="U513" s="50">
        <f t="shared" si="122"/>
        <v>37.888198757763973</v>
      </c>
      <c r="V513" s="50">
        <f t="shared" si="123"/>
        <v>75.124378109452735</v>
      </c>
      <c r="W513" s="50">
        <f t="shared" si="124"/>
        <v>82.698961937716263</v>
      </c>
      <c r="X513" s="50">
        <f t="shared" si="125"/>
        <v>42.176659952831002</v>
      </c>
      <c r="Y513" s="50">
        <f t="shared" si="126"/>
        <v>79.41283930451975</v>
      </c>
      <c r="Z513" s="50">
        <f t="shared" si="127"/>
        <v>86.987423132783292</v>
      </c>
      <c r="AA513" s="50">
        <f t="shared" si="128"/>
        <v>-4.2884611950670291</v>
      </c>
      <c r="AB513" s="50">
        <f t="shared" si="129"/>
        <v>-4.2884611950670148</v>
      </c>
      <c r="AC513" s="50">
        <f t="shared" si="130"/>
        <v>-4.2884611950670291</v>
      </c>
      <c r="AF513">
        <v>1.93</v>
      </c>
      <c r="AG513">
        <v>1.92</v>
      </c>
      <c r="AH513" s="75" t="s">
        <v>482</v>
      </c>
      <c r="AJ513" t="s">
        <v>444</v>
      </c>
    </row>
    <row r="514" spans="1:36" ht="15" x14ac:dyDescent="0.25">
      <c r="A514">
        <v>4.72</v>
      </c>
      <c r="B514">
        <v>3.65</v>
      </c>
      <c r="C514">
        <v>1.8</v>
      </c>
      <c r="D514" s="43">
        <f t="shared" si="118"/>
        <v>4.1392565074942489E-2</v>
      </c>
      <c r="E514" s="44">
        <f>IF(OR($A514="",$B514="",$C514=""),"",A514*'MPTO_working_3-way'!$I513)</f>
        <v>4.9153729071537287</v>
      </c>
      <c r="F514" s="45">
        <f>IF(OR($A514="",$B514="",$C514=""),"",B514*'MPTO_working_3-way'!$I513)</f>
        <v>3.8010828625235398</v>
      </c>
      <c r="G514" s="46">
        <f>IF(OR($A514="",$B514="",$C514=""),"",C514*'MPTO_working_3-way'!$I513)</f>
        <v>1.8745066171348965</v>
      </c>
      <c r="H514" s="44">
        <f>IF(OR($A514="",$B514="",$C514=""),"",'MPTO_working_3-way'!E513)</f>
        <v>5.0487995484739274</v>
      </c>
      <c r="I514" s="45">
        <f>IF(OR($A514="",$B514="",$C514=""),"",'MPTO_working_3-way'!F513)</f>
        <v>3.8435656326948813</v>
      </c>
      <c r="J514" s="46">
        <f>IF(OR($A514="",$B514="",$C514=""),"",'MPTO_working_3-way'!G513)</f>
        <v>1.8458424933135451</v>
      </c>
      <c r="K514" s="44">
        <f>IF(OR($A514="",$B514="",$C514=""),"",'OddsRatio_working_3-way'!H513)</f>
        <v>4.9824009842205541</v>
      </c>
      <c r="L514" s="45">
        <f>IF(OR($A514="",$B514="",$C514=""),"",'OddsRatio_working_3-way'!I513)</f>
        <v>3.8369254323076527</v>
      </c>
      <c r="M514" s="46">
        <f>IF(OR($A514="",$B514="",$C514=""),"",'OddsRatio_working_3-way'!J513)</f>
        <v>1.8564303191872162</v>
      </c>
      <c r="N514" s="47">
        <f t="shared" si="119"/>
        <v>20.344336409240107</v>
      </c>
      <c r="O514" s="48">
        <f t="shared" si="120"/>
        <v>26.308292562085839</v>
      </c>
      <c r="P514" s="48">
        <f t="shared" si="121"/>
        <v>53.347371028674061</v>
      </c>
      <c r="Q514" t="s">
        <v>455</v>
      </c>
      <c r="R514" t="s">
        <v>295</v>
      </c>
      <c r="S514" s="38">
        <v>44350</v>
      </c>
      <c r="T514" s="50">
        <v>100</v>
      </c>
      <c r="U514" s="50">
        <f t="shared" si="122"/>
        <v>78.81355932203391</v>
      </c>
      <c r="V514" s="50">
        <f t="shared" si="123"/>
        <v>72.602739726027394</v>
      </c>
      <c r="W514" s="50">
        <f t="shared" si="124"/>
        <v>44.444444444444443</v>
      </c>
      <c r="X514" s="50">
        <f t="shared" si="125"/>
        <v>82.952815829528163</v>
      </c>
      <c r="Y514" s="50">
        <f t="shared" si="126"/>
        <v>76.741996233521661</v>
      </c>
      <c r="Z514" s="50">
        <f t="shared" si="127"/>
        <v>48.583700951938702</v>
      </c>
      <c r="AA514" s="50">
        <f t="shared" si="128"/>
        <v>-4.1392565074942524</v>
      </c>
      <c r="AB514" s="50">
        <f t="shared" si="129"/>
        <v>-4.1392565074942667</v>
      </c>
      <c r="AC514" s="50">
        <f t="shared" si="130"/>
        <v>-4.1392565074942596</v>
      </c>
      <c r="AF514">
        <v>1.94</v>
      </c>
      <c r="AG514">
        <v>1.91</v>
      </c>
      <c r="AH514" s="75" t="s">
        <v>483</v>
      </c>
      <c r="AJ514" t="s">
        <v>444</v>
      </c>
    </row>
    <row r="515" spans="1:36" ht="15" x14ac:dyDescent="0.25">
      <c r="A515">
        <v>2.11</v>
      </c>
      <c r="B515">
        <v>3.46</v>
      </c>
      <c r="C515">
        <v>3.62</v>
      </c>
      <c r="D515" s="43">
        <f t="shared" si="118"/>
        <v>3.9194084252213823E-2</v>
      </c>
      <c r="E515" s="44">
        <f>IF(OR($A515="",$B515="",$C515=""),"",A515*'MPTO_working_3-way'!$I514)</f>
        <v>2.1926995177721711</v>
      </c>
      <c r="F515" s="45">
        <f>IF(OR($A515="",$B515="",$C515=""),"",B515*'MPTO_working_3-way'!$I514)</f>
        <v>3.59561153151266</v>
      </c>
      <c r="G515" s="46">
        <f>IF(OR($A515="",$B515="",$C515=""),"",C515*'MPTO_working_3-way'!$I514)</f>
        <v>3.761882584993014</v>
      </c>
      <c r="H515" s="44">
        <f>IF(OR($A515="",$B515="",$C515=""),"",'MPTO_working_3-way'!E514)</f>
        <v>2.1698141958849662</v>
      </c>
      <c r="I515" s="45">
        <f>IF(OR($A515="",$B515="",$C515=""),"",'MPTO_working_3-way'!F514)</f>
        <v>3.6238101480284173</v>
      </c>
      <c r="J515" s="46">
        <f>IF(OR($A515="",$B515="",$C515=""),"",'MPTO_working_3-way'!G514)</f>
        <v>3.7997039390257008</v>
      </c>
      <c r="K515" s="44">
        <f>IF(OR($A515="",$B515="",$C515=""),"",'OddsRatio_working_3-way'!H514)</f>
        <v>2.1791110172286596</v>
      </c>
      <c r="L515" s="45">
        <f>IF(OR($A515="",$B515="",$C515=""),"",'OddsRatio_working_3-way'!I514)</f>
        <v>3.6131649571013535</v>
      </c>
      <c r="M515" s="46">
        <f>IF(OR($A515="",$B515="",$C515=""),"",'OddsRatio_working_3-way'!J514)</f>
        <v>3.7831269055307097</v>
      </c>
      <c r="N515" s="47">
        <f t="shared" si="119"/>
        <v>45.60588406641422</v>
      </c>
      <c r="O515" s="48">
        <f t="shared" si="120"/>
        <v>27.811680745703466</v>
      </c>
      <c r="P515" s="48">
        <f t="shared" si="121"/>
        <v>26.582435187882318</v>
      </c>
      <c r="Q515" t="s">
        <v>289</v>
      </c>
      <c r="R515" t="s">
        <v>292</v>
      </c>
      <c r="S515" s="38">
        <v>44350</v>
      </c>
      <c r="T515" s="50">
        <v>100</v>
      </c>
      <c r="U515" s="50">
        <f t="shared" si="122"/>
        <v>52.606635071090047</v>
      </c>
      <c r="V515" s="50">
        <f t="shared" si="123"/>
        <v>71.098265895953759</v>
      </c>
      <c r="W515" s="50">
        <f t="shared" si="124"/>
        <v>72.375690607734811</v>
      </c>
      <c r="X515" s="50">
        <f t="shared" si="125"/>
        <v>56.526043496311438</v>
      </c>
      <c r="Y515" s="50">
        <f t="shared" si="126"/>
        <v>75.01767432117515</v>
      </c>
      <c r="Z515" s="50">
        <f t="shared" si="127"/>
        <v>76.295099032956188</v>
      </c>
      <c r="AA515" s="50">
        <f t="shared" si="128"/>
        <v>-3.9194084252213912</v>
      </c>
      <c r="AB515" s="50">
        <f t="shared" si="129"/>
        <v>-3.9194084252213912</v>
      </c>
      <c r="AC515" s="50">
        <f t="shared" si="130"/>
        <v>-3.919408425221377</v>
      </c>
      <c r="AF515">
        <v>1.83</v>
      </c>
      <c r="AG515">
        <v>2.0299999999999998</v>
      </c>
      <c r="AH515" s="76" t="s">
        <v>483</v>
      </c>
      <c r="AJ515" t="s">
        <v>444</v>
      </c>
    </row>
    <row r="516" spans="1:36" ht="15" x14ac:dyDescent="0.25">
      <c r="A516">
        <v>1.54</v>
      </c>
      <c r="B516">
        <v>4.04</v>
      </c>
      <c r="C516">
        <v>6.76</v>
      </c>
      <c r="D516" s="43">
        <f t="shared" si="118"/>
        <v>4.4804395908737193E-2</v>
      </c>
      <c r="E516" s="44">
        <f>IF(OR($A516="",$B516="",$C516=""),"",A516*'MPTO_working_3-way'!$I515)</f>
        <v>1.6089987696994552</v>
      </c>
      <c r="F516" s="45">
        <f>IF(OR($A516="",$B516="",$C516=""),"",B516*'MPTO_working_3-way'!$I515)</f>
        <v>4.2210097594712979</v>
      </c>
      <c r="G516" s="46">
        <f>IF(OR($A516="",$B516="",$C516=""),"",C516*'MPTO_working_3-way'!$I515)</f>
        <v>7.0628777163430634</v>
      </c>
      <c r="H516" s="44">
        <f>IF(OR($A516="",$B516="",$C516=""),"",'MPTO_working_3-way'!E515)</f>
        <v>1.5762531766410299</v>
      </c>
      <c r="I516" s="45">
        <f>IF(OR($A516="",$B516="",$C516=""),"",'MPTO_working_3-way'!F515)</f>
        <v>4.2994118339788558</v>
      </c>
      <c r="J516" s="46">
        <f>IF(OR($A516="",$B516="",$C516=""),"",'MPTO_working_3-way'!G515)</f>
        <v>7.5191251516053024</v>
      </c>
      <c r="K516" s="44">
        <f>IF(OR($A516="",$B516="",$C516=""),"",'OddsRatio_working_3-way'!H515)</f>
        <v>1.5871611257055509</v>
      </c>
      <c r="L516" s="45">
        <f>IF(OR($A516="",$B516="",$C516=""),"",'OddsRatio_working_3-way'!I515)</f>
        <v>4.3054996706386568</v>
      </c>
      <c r="M516" s="46">
        <f>IF(OR($A516="",$B516="",$C516=""),"",'OddsRatio_working_3-way'!J515)</f>
        <v>7.263052007525876</v>
      </c>
      <c r="N516" s="47">
        <f t="shared" si="119"/>
        <v>62.150451500145643</v>
      </c>
      <c r="O516" s="48">
        <f t="shared" si="120"/>
        <v>23.69101369064958</v>
      </c>
      <c r="P516" s="48">
        <f t="shared" si="121"/>
        <v>14.158534809204776</v>
      </c>
      <c r="Q516" t="s">
        <v>83</v>
      </c>
      <c r="R516" t="s">
        <v>284</v>
      </c>
      <c r="S516" s="38">
        <v>44350</v>
      </c>
      <c r="T516" s="50">
        <v>100</v>
      </c>
      <c r="U516" s="50">
        <f t="shared" si="122"/>
        <v>35.064935064935064</v>
      </c>
      <c r="V516" s="50">
        <f t="shared" si="123"/>
        <v>75.247524752475243</v>
      </c>
      <c r="W516" s="50">
        <f t="shared" si="124"/>
        <v>85.207100591715985</v>
      </c>
      <c r="X516" s="50">
        <f t="shared" si="125"/>
        <v>39.545374655808772</v>
      </c>
      <c r="Y516" s="50">
        <f t="shared" si="126"/>
        <v>79.727964343348958</v>
      </c>
      <c r="Z516" s="50">
        <f t="shared" si="127"/>
        <v>89.687540182589686</v>
      </c>
      <c r="AA516" s="50">
        <f t="shared" si="128"/>
        <v>-4.4804395908737078</v>
      </c>
      <c r="AB516" s="50">
        <f t="shared" si="129"/>
        <v>-4.4804395908737149</v>
      </c>
      <c r="AC516" s="50">
        <f t="shared" si="130"/>
        <v>-4.4804395908737007</v>
      </c>
      <c r="AF516">
        <v>1.96</v>
      </c>
      <c r="AG516">
        <v>1.89</v>
      </c>
      <c r="AH516" s="75" t="s">
        <v>478</v>
      </c>
      <c r="AJ516" t="s">
        <v>444</v>
      </c>
    </row>
    <row r="517" spans="1:36" ht="15" x14ac:dyDescent="0.25">
      <c r="A517">
        <v>2.2799999999999998</v>
      </c>
      <c r="B517">
        <v>3.36</v>
      </c>
      <c r="C517">
        <v>3.29</v>
      </c>
      <c r="D517" s="43">
        <f t="shared" si="118"/>
        <v>4.0166906628272825E-2</v>
      </c>
      <c r="E517" s="44">
        <f>IF(OR($A517="",$B517="",$C517=""),"",A517*'MPTO_working_3-way'!$I516)</f>
        <v>2.3715805471124618</v>
      </c>
      <c r="F517" s="45">
        <f>IF(OR($A517="",$B517="",$C517=""),"",B517*'MPTO_working_3-way'!$I516)</f>
        <v>3.4949608062709965</v>
      </c>
      <c r="G517" s="46">
        <f>IF(OR($A517="",$B517="",$C517=""),"",C517*'MPTO_working_3-way'!$I516)</f>
        <v>3.4221491228070176</v>
      </c>
      <c r="H517" s="44">
        <f>IF(OR($A517="",$B517="",$C517=""),"",'MPTO_working_3-way'!E516)</f>
        <v>2.3517928245216173</v>
      </c>
      <c r="I517" s="45">
        <f>IF(OR($A517="",$B517="",$C517=""),"",'MPTO_working_3-way'!F516)</f>
        <v>3.5182764766580155</v>
      </c>
      <c r="J517" s="46">
        <f>IF(OR($A517="",$B517="",$C517=""),"",'MPTO_working_3-way'!G516)</f>
        <v>3.4416015415908365</v>
      </c>
      <c r="K517" s="44">
        <f>IF(OR($A517="",$B517="",$C517=""),"",'OddsRatio_working_3-way'!H516)</f>
        <v>2.3602327220107893</v>
      </c>
      <c r="L517" s="45">
        <f>IF(OR($A517="",$B517="",$C517=""),"",'OddsRatio_working_3-way'!I516)</f>
        <v>3.5079290812073918</v>
      </c>
      <c r="M517" s="46">
        <f>IF(OR($A517="",$B517="",$C517=""),"",'OddsRatio_working_3-way'!J516)</f>
        <v>3.4335413542224269</v>
      </c>
      <c r="N517" s="47">
        <f t="shared" si="119"/>
        <v>42.165972444729256</v>
      </c>
      <c r="O517" s="48">
        <f t="shared" si="120"/>
        <v>28.61262415892342</v>
      </c>
      <c r="P517" s="48">
        <f t="shared" si="121"/>
        <v>29.221403396347323</v>
      </c>
      <c r="Q517" t="s">
        <v>288</v>
      </c>
      <c r="R517" t="s">
        <v>467</v>
      </c>
      <c r="S517" s="38">
        <v>44350</v>
      </c>
      <c r="T517" s="50">
        <v>100</v>
      </c>
      <c r="U517" s="50">
        <f t="shared" si="122"/>
        <v>56.140350877192972</v>
      </c>
      <c r="V517" s="50">
        <f t="shared" si="123"/>
        <v>70.238095238095241</v>
      </c>
      <c r="W517" s="50">
        <f t="shared" si="124"/>
        <v>69.6048632218845</v>
      </c>
      <c r="X517" s="50">
        <f t="shared" si="125"/>
        <v>60.157041540020259</v>
      </c>
      <c r="Y517" s="50">
        <f t="shared" si="126"/>
        <v>74.254785900922514</v>
      </c>
      <c r="Z517" s="50">
        <f t="shared" si="127"/>
        <v>73.621553884711787</v>
      </c>
      <c r="AA517" s="50">
        <f t="shared" si="128"/>
        <v>-4.0166906628272869</v>
      </c>
      <c r="AB517" s="50">
        <f t="shared" si="129"/>
        <v>-4.0166906628272727</v>
      </c>
      <c r="AC517" s="50">
        <f t="shared" si="130"/>
        <v>-4.0166906628272869</v>
      </c>
      <c r="AF517">
        <v>1.9</v>
      </c>
      <c r="AG517">
        <v>1.95</v>
      </c>
      <c r="AH517" s="75" t="s">
        <v>487</v>
      </c>
      <c r="AJ517" t="s">
        <v>444</v>
      </c>
    </row>
    <row r="518" spans="1:36" ht="15" x14ac:dyDescent="0.25">
      <c r="A518">
        <v>4.4800000000000004</v>
      </c>
      <c r="B518">
        <v>3.56</v>
      </c>
      <c r="C518">
        <v>1.86</v>
      </c>
      <c r="D518" s="43">
        <f t="shared" si="118"/>
        <v>4.1747570720930494E-2</v>
      </c>
      <c r="E518" s="44">
        <f>IF(OR($A518="",$B518="",$C518=""),"",A518*'MPTO_working_3-way'!$I517)</f>
        <v>4.6670291168297693</v>
      </c>
      <c r="F518" s="45">
        <f>IF(OR($A518="",$B518="",$C518=""),"",B518*'MPTO_working_3-way'!$I517)</f>
        <v>3.7086213517665128</v>
      </c>
      <c r="G518" s="46">
        <f>IF(OR($A518="",$B518="",$C518=""),"",C518*'MPTO_working_3-way'!$I517)</f>
        <v>1.9376504815409308</v>
      </c>
      <c r="H518" s="44">
        <f>IF(OR($A518="",$B518="",$C518=""),"",'MPTO_working_3-way'!E517)</f>
        <v>4.7778667317213959</v>
      </c>
      <c r="I518" s="45">
        <f>IF(OR($A518="",$B518="",$C518=""),"",'MPTO_working_3-way'!F517)</f>
        <v>3.7455565596721336</v>
      </c>
      <c r="J518" s="46">
        <f>IF(OR($A518="",$B518="",$C518=""),"",'MPTO_working_3-way'!G517)</f>
        <v>1.9094225262083941</v>
      </c>
      <c r="K518" s="44">
        <f>IF(OR($A518="",$B518="",$C518=""),"",'OddsRatio_working_3-way'!H517)</f>
        <v>4.7231069540849919</v>
      </c>
      <c r="L518" s="45">
        <f>IF(OR($A518="",$B518="",$C518=""),"",'OddsRatio_working_3-way'!I517)</f>
        <v>3.7388372995567756</v>
      </c>
      <c r="M518" s="46">
        <f>IF(OR($A518="",$B518="",$C518=""),"",'OddsRatio_working_3-way'!J517)</f>
        <v>1.9200781553198543</v>
      </c>
      <c r="N518" s="47">
        <f t="shared" si="119"/>
        <v>21.426907245851563</v>
      </c>
      <c r="O518" s="48">
        <f t="shared" si="120"/>
        <v>26.964197882419942</v>
      </c>
      <c r="P518" s="48">
        <f t="shared" si="121"/>
        <v>51.608894871728495</v>
      </c>
      <c r="Q518" t="s">
        <v>290</v>
      </c>
      <c r="R518" t="s">
        <v>458</v>
      </c>
      <c r="S518" s="38">
        <v>44350</v>
      </c>
      <c r="T518" s="50">
        <v>100</v>
      </c>
      <c r="U518" s="50">
        <f t="shared" si="122"/>
        <v>77.678571428571431</v>
      </c>
      <c r="V518" s="50">
        <f t="shared" si="123"/>
        <v>71.910112359550567</v>
      </c>
      <c r="W518" s="50">
        <f t="shared" si="124"/>
        <v>46.236559139784944</v>
      </c>
      <c r="X518" s="50">
        <f t="shared" si="125"/>
        <v>81.853328500664489</v>
      </c>
      <c r="Y518" s="50">
        <f t="shared" si="126"/>
        <v>76.084869431643625</v>
      </c>
      <c r="Z518" s="50">
        <f t="shared" si="127"/>
        <v>50.41131621187801</v>
      </c>
      <c r="AA518" s="50">
        <f t="shared" si="128"/>
        <v>-4.1747570720930582</v>
      </c>
      <c r="AB518" s="50">
        <f t="shared" si="129"/>
        <v>-4.1747570720930582</v>
      </c>
      <c r="AC518" s="50">
        <f t="shared" si="130"/>
        <v>-4.1747570720930653</v>
      </c>
      <c r="AF518">
        <v>2.0299999999999998</v>
      </c>
      <c r="AG518">
        <v>1.83</v>
      </c>
      <c r="AH518" s="75" t="s">
        <v>486</v>
      </c>
      <c r="AJ518" t="s">
        <v>444</v>
      </c>
    </row>
    <row r="519" spans="1:36" ht="15" x14ac:dyDescent="0.25">
      <c r="A519">
        <v>2.2999999999999998</v>
      </c>
      <c r="B519">
        <v>3.36</v>
      </c>
      <c r="C519">
        <v>3.26</v>
      </c>
      <c r="D519" s="43">
        <f t="shared" ref="D519:D582" si="131">IF(OR($A519="",$B519="",$C519=""),"",(1/A519)+(1/B519)+(1/C519)-1)</f>
        <v>3.9150122572368495E-2</v>
      </c>
      <c r="E519" s="44">
        <f>IF(OR($A519="",$B519="",$C519=""),"",A519*'MPTO_working_3-way'!$I518)</f>
        <v>2.3900452819164473</v>
      </c>
      <c r="F519" s="45">
        <f>IF(OR($A519="",$B519="",$C519=""),"",B519*'MPTO_working_3-way'!$I518)</f>
        <v>3.491544411843158</v>
      </c>
      <c r="G519" s="46">
        <f>IF(OR($A519="",$B519="",$C519=""),"",C519*'MPTO_working_3-way'!$I518)</f>
        <v>3.3876293995859212</v>
      </c>
      <c r="H519" s="44">
        <f>IF(OR($A519="",$B519="",$C519=""),"",'MPTO_working_3-way'!E518)</f>
        <v>2.3711709179255629</v>
      </c>
      <c r="I519" s="45">
        <f>IF(OR($A519="",$B519="",$C519=""),"",'MPTO_working_3-way'!F518)</f>
        <v>3.5140861310936371</v>
      </c>
      <c r="J519" s="46">
        <f>IF(OR($A519="",$B519="",$C519=""),"",'MPTO_working_3-way'!G518)</f>
        <v>3.404853119785491</v>
      </c>
      <c r="K519" s="44">
        <f>IF(OR($A519="",$B519="",$C519=""),"",'OddsRatio_working_3-way'!H518)</f>
        <v>2.3792704326482834</v>
      </c>
      <c r="L519" s="45">
        <f>IF(OR($A519="",$B519="",$C519=""),"",'OddsRatio_working_3-way'!I518)</f>
        <v>3.5039063238845762</v>
      </c>
      <c r="M519" s="46">
        <f>IF(OR($A519="",$B519="",$C519=""),"",'OddsRatio_working_3-way'!J518)</f>
        <v>3.3978085982962458</v>
      </c>
      <c r="N519" s="47">
        <f t="shared" si="119"/>
        <v>41.84021146236001</v>
      </c>
      <c r="O519" s="48">
        <f t="shared" si="120"/>
        <v>28.640620941496437</v>
      </c>
      <c r="P519" s="48">
        <f t="shared" si="121"/>
        <v>29.519167596143564</v>
      </c>
      <c r="Q519" t="s">
        <v>466</v>
      </c>
      <c r="R519" t="s">
        <v>43</v>
      </c>
      <c r="S519" s="38">
        <v>44350</v>
      </c>
      <c r="T519" s="50">
        <v>100</v>
      </c>
      <c r="U519" s="50">
        <f t="shared" si="122"/>
        <v>56.521739130434774</v>
      </c>
      <c r="V519" s="50">
        <f t="shared" si="123"/>
        <v>70.238095238095241</v>
      </c>
      <c r="W519" s="50">
        <f t="shared" si="124"/>
        <v>69.325153374233125</v>
      </c>
      <c r="X519" s="50">
        <f t="shared" si="125"/>
        <v>60.436751387671642</v>
      </c>
      <c r="Y519" s="50">
        <f t="shared" si="126"/>
        <v>74.153107495332094</v>
      </c>
      <c r="Z519" s="50">
        <f t="shared" si="127"/>
        <v>73.240165631469978</v>
      </c>
      <c r="AA519" s="50">
        <f t="shared" si="128"/>
        <v>-3.9150122572368673</v>
      </c>
      <c r="AB519" s="50">
        <f t="shared" si="129"/>
        <v>-3.9150122572368531</v>
      </c>
      <c r="AC519" s="50">
        <f t="shared" si="130"/>
        <v>-3.9150122572368531</v>
      </c>
      <c r="AF519">
        <v>2.0099999999999998</v>
      </c>
      <c r="AG519">
        <v>1.85</v>
      </c>
      <c r="AH519" s="75" t="s">
        <v>485</v>
      </c>
      <c r="AJ519" t="s">
        <v>444</v>
      </c>
    </row>
    <row r="520" spans="1:36" ht="15" x14ac:dyDescent="0.25">
      <c r="A520">
        <v>2.56</v>
      </c>
      <c r="B520">
        <v>3.27</v>
      </c>
      <c r="C520">
        <v>2.92</v>
      </c>
      <c r="D520" s="43">
        <f t="shared" si="131"/>
        <v>3.8901150978174259E-2</v>
      </c>
      <c r="E520" s="44">
        <f>IF(OR($A520="",$B520="",$C520=""),"",A520*'MPTO_working_3-way'!$I519)</f>
        <v>2.6595869465041262</v>
      </c>
      <c r="F520" s="45">
        <f>IF(OR($A520="",$B520="",$C520=""),"",B520*'MPTO_working_3-way'!$I519)</f>
        <v>3.3972067636986298</v>
      </c>
      <c r="G520" s="46">
        <f>IF(OR($A520="",$B520="",$C520=""),"",C520*'MPTO_working_3-way'!$I519)</f>
        <v>3.0335913608562688</v>
      </c>
      <c r="H520" s="44">
        <f>IF(OR($A520="",$B520="",$C520=""),"",'MPTO_working_3-way'!E519)</f>
        <v>2.6478987159236786</v>
      </c>
      <c r="I520" s="45">
        <f>IF(OR($A520="",$B520="",$C520=""),"",'MPTO_working_3-way'!F519)</f>
        <v>3.4147950071861293</v>
      </c>
      <c r="J520" s="46">
        <f>IF(OR($A520="",$B520="",$C520=""),"",'MPTO_working_3-way'!G519)</f>
        <v>3.034913311026779</v>
      </c>
      <c r="K520" s="44">
        <f>IF(OR($A520="",$B520="",$C520=""),"",'OddsRatio_working_3-way'!H519)</f>
        <v>2.6533417410629814</v>
      </c>
      <c r="L520" s="45">
        <f>IF(OR($A520="",$B520="",$C520=""),"",'OddsRatio_working_3-way'!I519)</f>
        <v>3.4058242001365184</v>
      </c>
      <c r="M520" s="46">
        <f>IF(OR($A520="",$B520="",$C520=""),"",'OddsRatio_working_3-way'!J519)</f>
        <v>3.034882142846747</v>
      </c>
      <c r="N520" s="47">
        <f t="shared" si="119"/>
        <v>37.599823585930977</v>
      </c>
      <c r="O520" s="48">
        <f t="shared" si="120"/>
        <v>29.435947516814469</v>
      </c>
      <c r="P520" s="48">
        <f t="shared" si="121"/>
        <v>32.964228897254557</v>
      </c>
      <c r="Q520" t="s">
        <v>294</v>
      </c>
      <c r="R520" t="s">
        <v>291</v>
      </c>
      <c r="S520" s="38">
        <v>44350</v>
      </c>
      <c r="T520" s="50">
        <v>100</v>
      </c>
      <c r="U520" s="50">
        <f t="shared" si="122"/>
        <v>60.9375</v>
      </c>
      <c r="V520" s="50">
        <f t="shared" si="123"/>
        <v>69.418960244648318</v>
      </c>
      <c r="W520" s="50">
        <f t="shared" si="124"/>
        <v>65.753424657534239</v>
      </c>
      <c r="X520" s="50">
        <f t="shared" si="125"/>
        <v>64.827615097817429</v>
      </c>
      <c r="Y520" s="50">
        <f t="shared" si="126"/>
        <v>73.309075342465761</v>
      </c>
      <c r="Z520" s="50">
        <f t="shared" si="127"/>
        <v>69.643539755351682</v>
      </c>
      <c r="AA520" s="50">
        <f t="shared" si="128"/>
        <v>-3.8901150978174286</v>
      </c>
      <c r="AB520" s="50">
        <f t="shared" si="129"/>
        <v>-3.8901150978174428</v>
      </c>
      <c r="AC520" s="50">
        <f t="shared" si="130"/>
        <v>-3.8901150978174428</v>
      </c>
      <c r="AF520">
        <v>2.2400000000000002</v>
      </c>
      <c r="AG520">
        <v>1.68</v>
      </c>
      <c r="AH520" s="75" t="s">
        <v>493</v>
      </c>
      <c r="AJ520" t="s">
        <v>444</v>
      </c>
    </row>
    <row r="521" spans="1:36" ht="15" x14ac:dyDescent="0.25">
      <c r="A521">
        <v>1.4</v>
      </c>
      <c r="B521">
        <v>4.8600000000000003</v>
      </c>
      <c r="C521">
        <v>8.1</v>
      </c>
      <c r="D521" s="43">
        <f t="shared" si="131"/>
        <v>4.350382128159902E-2</v>
      </c>
      <c r="E521" s="44">
        <f>IF(OR($A521="",$B521="",$C521=""),"",A521*'MPTO_working_3-way'!$I520)</f>
        <v>1.4609053497942386</v>
      </c>
      <c r="F521" s="45">
        <f>IF(OR($A521="",$B521="",$C521=""),"",B521*'MPTO_working_3-way'!$I520)</f>
        <v>5.0714285714285712</v>
      </c>
      <c r="G521" s="46">
        <f>IF(OR($A521="",$B521="",$C521=""),"",C521*'MPTO_working_3-way'!$I520)</f>
        <v>8.4523809523809526</v>
      </c>
      <c r="H521" s="44">
        <f>IF(OR($A521="",$B521="",$C521=""),"",'MPTO_working_3-way'!E520)</f>
        <v>1.429011481377765</v>
      </c>
      <c r="I521" s="45">
        <f>IF(OR($A521="",$B521="",$C521=""),"",'MPTO_working_3-way'!F520)</f>
        <v>5.2284836065573774</v>
      </c>
      <c r="J521" s="46">
        <f>IF(OR($A521="",$B521="",$C521=""),"",'MPTO_working_3-way'!G520)</f>
        <v>9.1780575539568314</v>
      </c>
      <c r="K521" s="44">
        <f>IF(OR($A521="",$B521="",$C521=""),"",'OddsRatio_working_3-way'!H520)</f>
        <v>1.4386584717742033</v>
      </c>
      <c r="L521" s="45">
        <f>IF(OR($A521="",$B521="",$C521=""),"",'OddsRatio_working_3-way'!I520)</f>
        <v>5.2330542526210602</v>
      </c>
      <c r="M521" s="46">
        <f>IF(OR($A521="",$B521="",$C521=""),"",'OddsRatio_working_3-way'!J520)</f>
        <v>8.7861878739921035</v>
      </c>
      <c r="N521" s="47">
        <f t="shared" si="119"/>
        <v>68.450704225352126</v>
      </c>
      <c r="O521" s="48">
        <f t="shared" si="120"/>
        <v>19.718309859154932</v>
      </c>
      <c r="P521" s="48">
        <f t="shared" si="121"/>
        <v>11.830985915492958</v>
      </c>
      <c r="Q521" t="s">
        <v>280</v>
      </c>
      <c r="R521" t="s">
        <v>285</v>
      </c>
      <c r="S521" s="38">
        <v>44350</v>
      </c>
      <c r="T521" s="50">
        <v>100</v>
      </c>
      <c r="U521" s="50">
        <f t="shared" si="122"/>
        <v>28.571428571428573</v>
      </c>
      <c r="V521" s="50">
        <f t="shared" si="123"/>
        <v>79.423868312757207</v>
      </c>
      <c r="W521" s="50">
        <f t="shared" si="124"/>
        <v>87.65432098765433</v>
      </c>
      <c r="X521" s="50">
        <f t="shared" si="125"/>
        <v>32.921810699588477</v>
      </c>
      <c r="Y521" s="50">
        <f t="shared" si="126"/>
        <v>83.774250440917115</v>
      </c>
      <c r="Z521" s="50">
        <f t="shared" si="127"/>
        <v>92.004703115814223</v>
      </c>
      <c r="AA521" s="50">
        <f t="shared" si="128"/>
        <v>-4.3503821281599038</v>
      </c>
      <c r="AB521" s="50">
        <f t="shared" si="129"/>
        <v>-4.3503821281599073</v>
      </c>
      <c r="AC521" s="50">
        <f t="shared" si="130"/>
        <v>-4.3503821281598931</v>
      </c>
      <c r="AF521">
        <v>1.75</v>
      </c>
      <c r="AG521">
        <v>2.11</v>
      </c>
      <c r="AH521" s="75" t="s">
        <v>478</v>
      </c>
      <c r="AJ521" t="s">
        <v>444</v>
      </c>
    </row>
    <row r="522" spans="1:36" ht="15" x14ac:dyDescent="0.25">
      <c r="A522">
        <v>3.55</v>
      </c>
      <c r="B522">
        <v>3.82</v>
      </c>
      <c r="C522">
        <v>2.0099999999999998</v>
      </c>
      <c r="D522" s="43">
        <f t="shared" si="131"/>
        <v>4.0982683368057771E-2</v>
      </c>
      <c r="E522" s="44">
        <f>IF(OR($A522="",$B522="",$C522=""),"",A522*'MPTO_working_3-way'!$I521)</f>
        <v>3.695488525956605</v>
      </c>
      <c r="F522" s="45">
        <f>IF(OR($A522="",$B522="",$C522=""),"",B522*'MPTO_working_3-way'!$I521)</f>
        <v>3.9765538504659803</v>
      </c>
      <c r="G522" s="46">
        <f>IF(OR($A522="",$B522="",$C522=""),"",C522*'MPTO_working_3-way'!$I521)</f>
        <v>2.0923751935697958</v>
      </c>
      <c r="H522" s="44">
        <f>IF(OR($A522="",$B522="",$C522=""),"",'MPTO_working_3-way'!E521)</f>
        <v>3.7309361327997577</v>
      </c>
      <c r="I522" s="45">
        <f>IF(OR($A522="",$B522="",$C522=""),"",'MPTO_working_3-way'!F521)</f>
        <v>4.0303207436785993</v>
      </c>
      <c r="J522" s="46">
        <f>IF(OR($A522="",$B522="",$C522=""),"",'MPTO_working_3-way'!G521)</f>
        <v>2.066749633712456</v>
      </c>
      <c r="K522" s="44">
        <f>IF(OR($A522="",$B522="",$C522=""),"",'OddsRatio_working_3-way'!H521)</f>
        <v>3.7187319502585958</v>
      </c>
      <c r="L522" s="45">
        <f>IF(OR($A522="",$B522="",$C522=""),"",'OddsRatio_working_3-way'!I521)</f>
        <v>4.0065976861683286</v>
      </c>
      <c r="M522" s="46">
        <f>IF(OR($A522="",$B522="",$C522=""),"",'OddsRatio_working_3-way'!J521)</f>
        <v>2.0768310861808552</v>
      </c>
      <c r="N522" s="47">
        <f t="shared" si="119"/>
        <v>27.060021779965954</v>
      </c>
      <c r="O522" s="48">
        <f t="shared" si="120"/>
        <v>25.147402439497156</v>
      </c>
      <c r="P522" s="48">
        <f t="shared" si="121"/>
        <v>47.792575780536886</v>
      </c>
      <c r="Q522" t="s">
        <v>84</v>
      </c>
      <c r="R522" t="s">
        <v>283</v>
      </c>
      <c r="S522" s="38">
        <v>44350</v>
      </c>
      <c r="T522" s="50">
        <v>100</v>
      </c>
      <c r="U522" s="50">
        <f t="shared" si="122"/>
        <v>71.83098591549296</v>
      </c>
      <c r="V522" s="50">
        <f t="shared" si="123"/>
        <v>73.821989528795811</v>
      </c>
      <c r="W522" s="50">
        <f t="shared" si="124"/>
        <v>50.248756218905463</v>
      </c>
      <c r="X522" s="50">
        <f t="shared" si="125"/>
        <v>75.929254252298733</v>
      </c>
      <c r="Y522" s="50">
        <f t="shared" si="126"/>
        <v>77.92025786560157</v>
      </c>
      <c r="Z522" s="50">
        <f t="shared" si="127"/>
        <v>54.347024555711229</v>
      </c>
      <c r="AA522" s="50">
        <f t="shared" si="128"/>
        <v>-4.0982683368057735</v>
      </c>
      <c r="AB522" s="50">
        <f t="shared" si="129"/>
        <v>-4.0982683368057593</v>
      </c>
      <c r="AC522" s="50">
        <f t="shared" si="130"/>
        <v>-4.0982683368057664</v>
      </c>
      <c r="AF522">
        <v>1.83</v>
      </c>
      <c r="AG522">
        <v>2.0299999999999998</v>
      </c>
      <c r="AH522" s="75" t="s">
        <v>487</v>
      </c>
      <c r="AJ522" t="s">
        <v>444</v>
      </c>
    </row>
    <row r="523" spans="1:36" ht="15" x14ac:dyDescent="0.25">
      <c r="A523">
        <v>1.95</v>
      </c>
      <c r="B523">
        <v>3.67</v>
      </c>
      <c r="C523">
        <v>3.92</v>
      </c>
      <c r="D523" s="43">
        <f t="shared" si="131"/>
        <v>4.0402117669537052E-2</v>
      </c>
      <c r="E523" s="44">
        <f>IF(OR($A523="",$B523="",$C523=""),"",A523*'MPTO_working_3-way'!$I522)</f>
        <v>2.0287841294555973</v>
      </c>
      <c r="F523" s="45">
        <f>IF(OR($A523="",$B523="",$C523=""),"",B523*'MPTO_working_3-way'!$I522)</f>
        <v>3.8182757718472011</v>
      </c>
      <c r="G523" s="46">
        <f>IF(OR($A523="",$B523="",$C523=""),"",C523*'MPTO_working_3-way'!$I522)</f>
        <v>4.0783763012645853</v>
      </c>
      <c r="H523" s="44">
        <f>IF(OR($A523="",$B523="",$C523=""),"",'MPTO_working_3-way'!E522)</f>
        <v>2.002590790700375</v>
      </c>
      <c r="I523" s="45">
        <f>IF(OR($A523="",$B523="",$C523=""),"",'MPTO_working_3-way'!F522)</f>
        <v>3.8608221269458847</v>
      </c>
      <c r="J523" s="46">
        <f>IF(OR($A523="",$B523="",$C523=""),"",'MPTO_working_3-way'!G522)</f>
        <v>4.1384789989024444</v>
      </c>
      <c r="K523" s="44">
        <f>IF(OR($A523="",$B523="",$C523=""),"",'OddsRatio_working_3-way'!H522)</f>
        <v>2.0126816495448034</v>
      </c>
      <c r="L523" s="45">
        <f>IF(OR($A523="",$B523="",$C523=""),"",'OddsRatio_working_3-way'!I522)</f>
        <v>3.8461684255627651</v>
      </c>
      <c r="M523" s="46">
        <f>IF(OR($A523="",$B523="",$C523=""),"",'OddsRatio_working_3-way'!J522)</f>
        <v>4.1126635964956071</v>
      </c>
      <c r="N523" s="47">
        <f t="shared" si="119"/>
        <v>49.290606402187279</v>
      </c>
      <c r="O523" s="48">
        <f t="shared" si="120"/>
        <v>26.189831739581791</v>
      </c>
      <c r="P523" s="48">
        <f t="shared" si="121"/>
        <v>24.519561858230915</v>
      </c>
      <c r="Q523" t="s">
        <v>463</v>
      </c>
      <c r="R523" t="s">
        <v>468</v>
      </c>
      <c r="S523" s="38">
        <v>44350</v>
      </c>
      <c r="T523" s="50">
        <v>100</v>
      </c>
      <c r="U523" s="50">
        <f t="shared" si="122"/>
        <v>48.717948717948723</v>
      </c>
      <c r="V523" s="50">
        <f t="shared" si="123"/>
        <v>72.752043596730246</v>
      </c>
      <c r="W523" s="50">
        <f t="shared" si="124"/>
        <v>74.489795918367349</v>
      </c>
      <c r="X523" s="50">
        <f t="shared" si="125"/>
        <v>52.758160484902405</v>
      </c>
      <c r="Y523" s="50">
        <f t="shared" si="126"/>
        <v>76.79225536368395</v>
      </c>
      <c r="Z523" s="50">
        <f t="shared" si="127"/>
        <v>78.530007685321053</v>
      </c>
      <c r="AA523" s="50">
        <f t="shared" si="128"/>
        <v>-4.0402117669536821</v>
      </c>
      <c r="AB523" s="50">
        <f t="shared" si="129"/>
        <v>-4.0402117669537034</v>
      </c>
      <c r="AC523" s="50">
        <f t="shared" si="130"/>
        <v>-4.0402117669537034</v>
      </c>
      <c r="AF523">
        <v>1.96</v>
      </c>
      <c r="AG523">
        <v>1.89</v>
      </c>
      <c r="AH523" s="75" t="s">
        <v>497</v>
      </c>
      <c r="AJ523" t="s">
        <v>439</v>
      </c>
    </row>
    <row r="524" spans="1:36" ht="15" x14ac:dyDescent="0.25">
      <c r="A524">
        <v>3.08</v>
      </c>
      <c r="B524">
        <v>3.29</v>
      </c>
      <c r="C524">
        <v>2.44</v>
      </c>
      <c r="D524" s="43">
        <f t="shared" si="131"/>
        <v>3.8462758030250122E-2</v>
      </c>
      <c r="E524" s="44">
        <f>IF(OR($A524="",$B524="",$C524=""),"",A524*'MPTO_working_3-way'!$I523)</f>
        <v>3.1984652947331704</v>
      </c>
      <c r="F524" s="45">
        <f>IF(OR($A524="",$B524="",$C524=""),"",B524*'MPTO_working_3-way'!$I523)</f>
        <v>3.4165424739195229</v>
      </c>
      <c r="G524" s="46">
        <f>IF(OR($A524="",$B524="",$C524=""),"",C524*'MPTO_working_3-way'!$I523)</f>
        <v>2.5338491295938104</v>
      </c>
      <c r="H524" s="44">
        <f>IF(OR($A524="",$B524="",$C524=""),"",'MPTO_working_3-way'!E523)</f>
        <v>3.2066245751304869</v>
      </c>
      <c r="I524" s="45">
        <f>IF(OR($A524="",$B524="",$C524=""),"",'MPTO_working_3-way'!F523)</f>
        <v>3.434886338293337</v>
      </c>
      <c r="J524" s="46">
        <f>IF(OR($A524="",$B524="",$C524=""),"",'MPTO_working_3-way'!G523)</f>
        <v>2.5187955912890687</v>
      </c>
      <c r="K524" s="44">
        <f>IF(OR($A524="",$B524="",$C524=""),"",'OddsRatio_working_3-way'!H523)</f>
        <v>3.2035267380127985</v>
      </c>
      <c r="L524" s="45">
        <f>IF(OR($A524="",$B524="",$C524=""),"",'OddsRatio_working_3-way'!I523)</f>
        <v>3.4259981875237058</v>
      </c>
      <c r="M524" s="46">
        <f>IF(OR($A524="",$B524="",$C524=""),"",'OddsRatio_working_3-way'!J523)</f>
        <v>2.5255185109319371</v>
      </c>
      <c r="N524" s="47">
        <f t="shared" si="119"/>
        <v>31.264994547437297</v>
      </c>
      <c r="O524" s="48">
        <f t="shared" si="120"/>
        <v>29.269356597600876</v>
      </c>
      <c r="P524" s="48">
        <f t="shared" si="121"/>
        <v>39.465648854961835</v>
      </c>
      <c r="Q524" t="s">
        <v>464</v>
      </c>
      <c r="R524" t="s">
        <v>307</v>
      </c>
      <c r="S524" s="38">
        <v>44350</v>
      </c>
      <c r="T524" s="50">
        <v>100</v>
      </c>
      <c r="U524" s="50">
        <f t="shared" si="122"/>
        <v>67.532467532467535</v>
      </c>
      <c r="V524" s="50">
        <f t="shared" si="123"/>
        <v>69.6048632218845</v>
      </c>
      <c r="W524" s="50">
        <f t="shared" si="124"/>
        <v>59.016393442622956</v>
      </c>
      <c r="X524" s="50">
        <f t="shared" si="125"/>
        <v>71.378743335492544</v>
      </c>
      <c r="Y524" s="50">
        <f t="shared" si="126"/>
        <v>73.451139024909523</v>
      </c>
      <c r="Z524" s="50">
        <f t="shared" si="127"/>
        <v>62.862669245647965</v>
      </c>
      <c r="AA524" s="50">
        <f t="shared" si="128"/>
        <v>-3.8462758030250086</v>
      </c>
      <c r="AB524" s="50">
        <f t="shared" si="129"/>
        <v>-3.8462758030250228</v>
      </c>
      <c r="AC524" s="50">
        <f t="shared" si="130"/>
        <v>-3.8462758030250086</v>
      </c>
      <c r="AF524">
        <v>2.08</v>
      </c>
      <c r="AG524">
        <v>1.78</v>
      </c>
      <c r="AH524" s="75" t="s">
        <v>478</v>
      </c>
      <c r="AJ524" t="s">
        <v>439</v>
      </c>
    </row>
    <row r="525" spans="1:36" ht="15" x14ac:dyDescent="0.25">
      <c r="A525">
        <v>2.71</v>
      </c>
      <c r="B525">
        <v>3.02</v>
      </c>
      <c r="C525">
        <v>2.95</v>
      </c>
      <c r="D525" s="43">
        <f t="shared" si="131"/>
        <v>3.9112568698927541E-2</v>
      </c>
      <c r="E525" s="44">
        <f>IF(OR($A525="",$B525="",$C525=""),"",A525*'MPTO_working_3-way'!$I524)</f>
        <v>2.8159950611740938</v>
      </c>
      <c r="F525" s="45">
        <f>IF(OR($A525="",$B525="",$C525=""),"",B525*'MPTO_working_3-way'!$I524)</f>
        <v>3.138119957470761</v>
      </c>
      <c r="G525" s="46">
        <f>IF(OR($A525="",$B525="",$C525=""),"",C525*'MPTO_working_3-way'!$I524)</f>
        <v>3.0653820776618366</v>
      </c>
      <c r="H525" s="44">
        <f>IF(OR($A525="",$B525="",$C525=""),"",'MPTO_working_3-way'!E524)</f>
        <v>2.8092557448427602</v>
      </c>
      <c r="I525" s="45">
        <f>IF(OR($A525="",$B525="",$C525=""),"",'MPTO_working_3-way'!F524)</f>
        <v>3.1437810964708395</v>
      </c>
      <c r="J525" s="46">
        <f>IF(OR($A525="",$B525="",$C525=""),"",'MPTO_working_3-way'!G524)</f>
        <v>3.0679973009480999</v>
      </c>
      <c r="K525" s="44">
        <f>IF(OR($A525="",$B525="",$C525=""),"",'OddsRatio_working_3-way'!H524)</f>
        <v>2.8124478566543178</v>
      </c>
      <c r="L525" s="45">
        <f>IF(OR($A525="",$B525="",$C525=""),"",'OddsRatio_working_3-way'!I524)</f>
        <v>3.1410202751121181</v>
      </c>
      <c r="M525" s="46">
        <f>IF(OR($A525="",$B525="",$C525=""),"",'OddsRatio_working_3-way'!J524)</f>
        <v>3.0668265032022921</v>
      </c>
      <c r="N525" s="47">
        <f t="shared" si="119"/>
        <v>35.511425917880075</v>
      </c>
      <c r="O525" s="48">
        <f t="shared" si="120"/>
        <v>31.866213323660602</v>
      </c>
      <c r="P525" s="48">
        <f t="shared" si="121"/>
        <v>32.622360758459322</v>
      </c>
      <c r="Q525" t="s">
        <v>297</v>
      </c>
      <c r="R525" t="s">
        <v>296</v>
      </c>
      <c r="S525" s="38">
        <v>44350</v>
      </c>
      <c r="T525" s="50">
        <v>100</v>
      </c>
      <c r="U525" s="50">
        <f t="shared" si="122"/>
        <v>63.099630996309962</v>
      </c>
      <c r="V525" s="50">
        <f t="shared" si="123"/>
        <v>66.88741721854305</v>
      </c>
      <c r="W525" s="50">
        <f t="shared" si="124"/>
        <v>66.101694915254228</v>
      </c>
      <c r="X525" s="50">
        <f t="shared" si="125"/>
        <v>67.010887866202722</v>
      </c>
      <c r="Y525" s="50">
        <f t="shared" si="126"/>
        <v>70.798674088435803</v>
      </c>
      <c r="Z525" s="50">
        <f t="shared" si="127"/>
        <v>70.012951785146996</v>
      </c>
      <c r="AA525" s="50">
        <f t="shared" si="128"/>
        <v>-3.9112568698927603</v>
      </c>
      <c r="AB525" s="50">
        <f t="shared" si="129"/>
        <v>-3.9112568698927532</v>
      </c>
      <c r="AC525" s="50">
        <f t="shared" si="130"/>
        <v>-3.9112568698927674</v>
      </c>
      <c r="AF525">
        <v>2.34</v>
      </c>
      <c r="AG525">
        <v>1.63</v>
      </c>
      <c r="AH525" s="76" t="s">
        <v>482</v>
      </c>
      <c r="AJ525" t="s">
        <v>439</v>
      </c>
    </row>
    <row r="526" spans="1:36" ht="15" x14ac:dyDescent="0.25">
      <c r="A526">
        <v>2.0299999999999998</v>
      </c>
      <c r="B526">
        <v>3.34</v>
      </c>
      <c r="C526">
        <v>4.0199999999999996</v>
      </c>
      <c r="D526" s="43">
        <f t="shared" si="131"/>
        <v>4.0768253948686883E-2</v>
      </c>
      <c r="E526" s="44">
        <f>IF(OR($A526="",$B526="",$C526=""),"",A526*'MPTO_working_3-way'!$I525)</f>
        <v>2.1127595555158343</v>
      </c>
      <c r="F526" s="45">
        <f>IF(OR($A526="",$B526="",$C526=""),"",B526*'MPTO_working_3-way'!$I525)</f>
        <v>3.4761659681886141</v>
      </c>
      <c r="G526" s="46">
        <f>IF(OR($A526="",$B526="",$C526=""),"",C526*'MPTO_working_3-way'!$I525)</f>
        <v>4.1838883808737206</v>
      </c>
      <c r="H526" s="44">
        <f>IF(OR($A526="",$B526="",$C526=""),"",'MPTO_working_3-way'!E525)</f>
        <v>2.0875893214475334</v>
      </c>
      <c r="I526" s="45">
        <f>IF(OR($A526="",$B526="",$C526=""),"",'MPTO_working_3-way'!F525)</f>
        <v>3.4988061070223098</v>
      </c>
      <c r="J526" s="46">
        <f>IF(OR($A526="",$B526="",$C526=""),"",'MPTO_working_3-way'!G525)</f>
        <v>4.2523009033457306</v>
      </c>
      <c r="K526" s="44">
        <f>IF(OR($A526="",$B526="",$C526=""),"",'OddsRatio_working_3-way'!H525)</f>
        <v>2.097673565587622</v>
      </c>
      <c r="L526" s="45">
        <f>IF(OR($A526="",$B526="",$C526=""),"",'OddsRatio_working_3-way'!I525)</f>
        <v>3.4937438286165392</v>
      </c>
      <c r="M526" s="46">
        <f>IF(OR($A526="",$B526="",$C526=""),"",'OddsRatio_working_3-way'!J525)</f>
        <v>4.2184215224025428</v>
      </c>
      <c r="N526" s="47">
        <f t="shared" si="119"/>
        <v>47.331462654577749</v>
      </c>
      <c r="O526" s="48">
        <f t="shared" si="120"/>
        <v>28.767326104428992</v>
      </c>
      <c r="P526" s="48">
        <f t="shared" si="121"/>
        <v>23.901211240993245</v>
      </c>
      <c r="Q526" t="s">
        <v>298</v>
      </c>
      <c r="R526" t="s">
        <v>306</v>
      </c>
      <c r="S526" s="38">
        <v>44350</v>
      </c>
      <c r="T526" s="50">
        <v>100</v>
      </c>
      <c r="U526" s="50">
        <f t="shared" si="122"/>
        <v>50.73891625615763</v>
      </c>
      <c r="V526" s="50">
        <f t="shared" si="123"/>
        <v>70.059880239520965</v>
      </c>
      <c r="W526" s="50">
        <f t="shared" si="124"/>
        <v>75.124378109452735</v>
      </c>
      <c r="X526" s="50">
        <f t="shared" si="125"/>
        <v>54.815741651026315</v>
      </c>
      <c r="Y526" s="50">
        <f t="shared" si="126"/>
        <v>74.136705634389628</v>
      </c>
      <c r="Z526" s="50">
        <f t="shared" si="127"/>
        <v>79.201203504321413</v>
      </c>
      <c r="AA526" s="50">
        <f t="shared" si="128"/>
        <v>-4.0768253948686848</v>
      </c>
      <c r="AB526" s="50">
        <f t="shared" si="129"/>
        <v>-4.0768253948686635</v>
      </c>
      <c r="AC526" s="50">
        <f t="shared" si="130"/>
        <v>-4.0768253948686777</v>
      </c>
      <c r="AF526">
        <v>2.2000000000000002</v>
      </c>
      <c r="AG526">
        <v>1.7</v>
      </c>
      <c r="AH526" s="75" t="s">
        <v>479</v>
      </c>
      <c r="AJ526" t="s">
        <v>439</v>
      </c>
    </row>
    <row r="527" spans="1:36" ht="15" x14ac:dyDescent="0.25">
      <c r="A527">
        <v>1.75</v>
      </c>
      <c r="B527">
        <v>3.83</v>
      </c>
      <c r="C527">
        <v>4.76</v>
      </c>
      <c r="D527" s="43">
        <f t="shared" si="131"/>
        <v>4.2609210786141993E-2</v>
      </c>
      <c r="E527" s="44">
        <f>IF(OR($A527="",$B527="",$C527=""),"",A527*'MPTO_working_3-way'!$I526)</f>
        <v>1.8245661188757485</v>
      </c>
      <c r="F527" s="45">
        <f>IF(OR($A527="",$B527="",$C527=""),"",B527*'MPTO_working_3-way'!$I526)</f>
        <v>3.9931932773109238</v>
      </c>
      <c r="G527" s="46">
        <f>IF(OR($A527="",$B527="",$C527=""),"",C527*'MPTO_working_3-way'!$I526)</f>
        <v>4.9628198433420359</v>
      </c>
      <c r="H527" s="44">
        <f>IF(OR($A527="",$B527="",$C527=""),"",'MPTO_working_3-way'!E526)</f>
        <v>1.7946055912849452</v>
      </c>
      <c r="I527" s="45">
        <f>IF(OR($A527="",$B527="",$C527=""),"",'MPTO_working_3-way'!F526)</f>
        <v>4.0503288109485149</v>
      </c>
      <c r="J527" s="46">
        <f>IF(OR($A527="",$B527="",$C527=""),"",'MPTO_working_3-way'!G526)</f>
        <v>5.1051413209871921</v>
      </c>
      <c r="K527" s="44">
        <f>IF(OR($A527="",$B527="",$C527=""),"",'OddsRatio_working_3-way'!H526)</f>
        <v>1.8053715304332572</v>
      </c>
      <c r="L527" s="45">
        <f>IF(OR($A527="",$B527="",$C527=""),"",'OddsRatio_working_3-way'!I526)</f>
        <v>4.0389352415014903</v>
      </c>
      <c r="M527" s="46">
        <f>IF(OR($A527="",$B527="",$C527=""),"",'OddsRatio_working_3-way'!J526)</f>
        <v>5.0375959392387282</v>
      </c>
      <c r="N527" s="47">
        <f t="shared" si="119"/>
        <v>54.807550663944959</v>
      </c>
      <c r="O527" s="48">
        <f t="shared" si="120"/>
        <v>25.042614533134117</v>
      </c>
      <c r="P527" s="48">
        <f t="shared" si="121"/>
        <v>20.149834802920942</v>
      </c>
      <c r="Q527" t="s">
        <v>299</v>
      </c>
      <c r="R527" t="s">
        <v>469</v>
      </c>
      <c r="S527" s="38">
        <v>44350</v>
      </c>
      <c r="T527" s="50">
        <v>100</v>
      </c>
      <c r="U527" s="50">
        <f t="shared" si="122"/>
        <v>42.857142857142854</v>
      </c>
      <c r="V527" s="50">
        <f t="shared" si="123"/>
        <v>73.890339425587456</v>
      </c>
      <c r="W527" s="50">
        <f t="shared" si="124"/>
        <v>78.991596638655466</v>
      </c>
      <c r="X527" s="50">
        <f t="shared" si="125"/>
        <v>47.118063935757071</v>
      </c>
      <c r="Y527" s="50">
        <f t="shared" si="126"/>
        <v>78.151260504201687</v>
      </c>
      <c r="Z527" s="50">
        <f t="shared" si="127"/>
        <v>83.252517717269669</v>
      </c>
      <c r="AA527" s="50">
        <f t="shared" si="128"/>
        <v>-4.2609210786142171</v>
      </c>
      <c r="AB527" s="50">
        <f t="shared" si="129"/>
        <v>-4.2609210786142313</v>
      </c>
      <c r="AC527" s="50">
        <f t="shared" si="130"/>
        <v>-4.2609210786142029</v>
      </c>
      <c r="AF527">
        <v>1.94</v>
      </c>
      <c r="AG527">
        <v>1.91</v>
      </c>
      <c r="AH527" s="75" t="s">
        <v>489</v>
      </c>
      <c r="AJ527" t="s">
        <v>439</v>
      </c>
    </row>
    <row r="528" spans="1:36" ht="15" x14ac:dyDescent="0.25">
      <c r="A528">
        <v>3.28</v>
      </c>
      <c r="B528">
        <v>3.16</v>
      </c>
      <c r="C528">
        <v>2.4</v>
      </c>
      <c r="D528" s="43">
        <f t="shared" si="131"/>
        <v>3.800041164968615E-2</v>
      </c>
      <c r="E528" s="44">
        <f>IF(OR($A528="",$B528="",$C528=""),"",A528*'MPTO_working_3-way'!$I527)</f>
        <v>3.4046413502109703</v>
      </c>
      <c r="F528" s="45">
        <f>IF(OR($A528="",$B528="",$C528=""),"",B528*'MPTO_working_3-way'!$I527)</f>
        <v>3.2800813008130083</v>
      </c>
      <c r="G528" s="46">
        <f>IF(OR($A528="",$B528="",$C528=""),"",C528*'MPTO_working_3-way'!$I527)</f>
        <v>2.4912009879592465</v>
      </c>
      <c r="H528" s="44">
        <f>IF(OR($A528="",$B528="",$C528=""),"",'MPTO_working_3-way'!E527)</f>
        <v>3.4221817861649986</v>
      </c>
      <c r="I528" s="45">
        <f>IF(OR($A528="",$B528="",$C528=""),"",'MPTO_working_3-way'!F527)</f>
        <v>3.2917595912260396</v>
      </c>
      <c r="J528" s="46">
        <f>IF(OR($A528="",$B528="",$C528=""),"",'MPTO_working_3-way'!G527)</f>
        <v>2.4752483654580959</v>
      </c>
      <c r="K528" s="44">
        <f>IF(OR($A528="",$B528="",$C528=""),"",'OddsRatio_working_3-way'!H527)</f>
        <v>3.4140018951072202</v>
      </c>
      <c r="L528" s="45">
        <f>IF(OR($A528="",$B528="",$C528=""),"",'OddsRatio_working_3-way'!I527)</f>
        <v>3.2869491637857875</v>
      </c>
      <c r="M528" s="46">
        <f>IF(OR($A528="",$B528="",$C528=""),"",'OddsRatio_working_3-way'!J527)</f>
        <v>2.4822818654167143</v>
      </c>
      <c r="N528" s="47">
        <f t="shared" si="119"/>
        <v>29.371669351840378</v>
      </c>
      <c r="O528" s="48">
        <f t="shared" si="120"/>
        <v>30.487049200644439</v>
      </c>
      <c r="P528" s="48">
        <f t="shared" si="121"/>
        <v>40.141281447515183</v>
      </c>
      <c r="Q528" t="s">
        <v>245</v>
      </c>
      <c r="R528" t="s">
        <v>462</v>
      </c>
      <c r="S528" s="38">
        <v>44350</v>
      </c>
      <c r="T528" s="50">
        <v>100</v>
      </c>
      <c r="U528" s="50">
        <f t="shared" si="122"/>
        <v>69.512195121951223</v>
      </c>
      <c r="V528" s="50">
        <f t="shared" si="123"/>
        <v>68.35443037974683</v>
      </c>
      <c r="W528" s="50">
        <f t="shared" si="124"/>
        <v>58.333333333333336</v>
      </c>
      <c r="X528" s="50">
        <f t="shared" si="125"/>
        <v>73.312236286919827</v>
      </c>
      <c r="Y528" s="50">
        <f t="shared" si="126"/>
        <v>72.154471544715449</v>
      </c>
      <c r="Z528" s="50">
        <f t="shared" si="127"/>
        <v>62.13337449830194</v>
      </c>
      <c r="AA528" s="50">
        <f t="shared" si="128"/>
        <v>-3.8000411649686043</v>
      </c>
      <c r="AB528" s="50">
        <f t="shared" si="129"/>
        <v>-3.8000411649686185</v>
      </c>
      <c r="AC528" s="50">
        <f t="shared" si="130"/>
        <v>-3.8000411649686043</v>
      </c>
      <c r="AF528">
        <v>2.27</v>
      </c>
      <c r="AG528">
        <v>1.66</v>
      </c>
      <c r="AH528" s="75" t="s">
        <v>493</v>
      </c>
      <c r="AJ528" t="s">
        <v>439</v>
      </c>
    </row>
    <row r="529" spans="1:36" s="50" customFormat="1" ht="15" x14ac:dyDescent="0.25">
      <c r="A529">
        <v>4.49</v>
      </c>
      <c r="B529">
        <v>3.46</v>
      </c>
      <c r="C529">
        <v>1.88</v>
      </c>
      <c r="D529" s="43">
        <f t="shared" si="131"/>
        <v>4.364938387797368E-2</v>
      </c>
      <c r="E529" s="44">
        <f>IF(OR($A529="",$B529="",$C529=""),"",A529*'MPTO_working_3-way'!$I528)</f>
        <v>4.6859857336121022</v>
      </c>
      <c r="F529" s="45">
        <f>IF(OR($A529="",$B529="",$C529=""),"",B529*'MPTO_working_3-way'!$I528)</f>
        <v>3.6110268682177891</v>
      </c>
      <c r="G529" s="46">
        <f>IF(OR($A529="",$B529="",$C529=""),"",C529*'MPTO_working_3-way'!$I528)</f>
        <v>1.9620608416905905</v>
      </c>
      <c r="H529" s="44">
        <f>IF(OR($A529="",$B529="",$C529=""),"",'MPTO_working_3-way'!E528)</f>
        <v>4.8038271992645436</v>
      </c>
      <c r="I529" s="45">
        <f>IF(OR($A529="",$B529="",$C529=""),"",'MPTO_working_3-way'!F528)</f>
        <v>3.6434180035620973</v>
      </c>
      <c r="J529" s="46">
        <f>IF(OR($A529="",$B529="",$C529=""),"",'MPTO_working_3-way'!G528)</f>
        <v>1.9328710072446105</v>
      </c>
      <c r="K529" s="44">
        <f>IF(OR($A529="",$B529="",$C529=""),"",'OddsRatio_working_3-way'!H528)</f>
        <v>4.743888662008934</v>
      </c>
      <c r="L529" s="45">
        <f>IF(OR($A529="",$B529="",$C529=""),"",'OddsRatio_working_3-way'!I528)</f>
        <v>3.6389587703558663</v>
      </c>
      <c r="M529" s="46">
        <f>IF(OR($A529="",$B529="",$C529=""),"",'OddsRatio_working_3-way'!J528)</f>
        <v>1.9440177715094153</v>
      </c>
      <c r="N529" s="47">
        <f t="shared" si="119"/>
        <v>21.340227154920704</v>
      </c>
      <c r="O529" s="48">
        <f t="shared" si="120"/>
        <v>27.692953735720799</v>
      </c>
      <c r="P529" s="48">
        <f t="shared" si="121"/>
        <v>50.966819109358497</v>
      </c>
      <c r="Q529" t="s">
        <v>300</v>
      </c>
      <c r="R529" t="s">
        <v>456</v>
      </c>
      <c r="S529" s="38">
        <v>44350</v>
      </c>
      <c r="T529" s="50">
        <v>100</v>
      </c>
      <c r="U529" s="50">
        <f t="shared" si="122"/>
        <v>77.728285077951</v>
      </c>
      <c r="V529" s="50">
        <f t="shared" si="123"/>
        <v>71.098265895953759</v>
      </c>
      <c r="W529" s="50">
        <f t="shared" si="124"/>
        <v>46.808510638297875</v>
      </c>
      <c r="X529" s="50">
        <f t="shared" si="125"/>
        <v>82.093223465748366</v>
      </c>
      <c r="Y529" s="50">
        <f t="shared" si="126"/>
        <v>75.463204283751125</v>
      </c>
      <c r="Z529" s="50">
        <f t="shared" si="127"/>
        <v>51.173449026095241</v>
      </c>
      <c r="AA529" s="50">
        <f t="shared" si="128"/>
        <v>-4.3649383877973662</v>
      </c>
      <c r="AB529" s="50">
        <f t="shared" si="129"/>
        <v>-4.3649383877973662</v>
      </c>
      <c r="AC529" s="50">
        <f t="shared" si="130"/>
        <v>-4.3649383877973662</v>
      </c>
      <c r="AD529" s="51"/>
      <c r="AE529" s="51"/>
      <c r="AF529">
        <v>2.11</v>
      </c>
      <c r="AG529">
        <v>1.76</v>
      </c>
      <c r="AH529" s="75" t="s">
        <v>480</v>
      </c>
      <c r="AI529" s="51"/>
      <c r="AJ529" t="s">
        <v>439</v>
      </c>
    </row>
    <row r="530" spans="1:36" ht="15" x14ac:dyDescent="0.25">
      <c r="A530">
        <v>2.75</v>
      </c>
      <c r="B530">
        <v>3.37</v>
      </c>
      <c r="C530">
        <v>2.64</v>
      </c>
      <c r="D530" s="43">
        <f t="shared" si="131"/>
        <v>3.9160147468752626E-2</v>
      </c>
      <c r="E530" s="44">
        <f>IF(OR($A530="",$B530="",$C530=""),"",A530*'MPTO_working_3-way'!$I529)</f>
        <v>2.8576904055390697</v>
      </c>
      <c r="F530" s="45">
        <f>IF(OR($A530="",$B530="",$C530=""),"",B530*'MPTO_working_3-way'!$I529)</f>
        <v>3.5019696969696965</v>
      </c>
      <c r="G530" s="46">
        <f>IF(OR($A530="",$B530="",$C530=""),"",C530*'MPTO_working_3-way'!$I529)</f>
        <v>2.7433827893175069</v>
      </c>
      <c r="H530" s="44">
        <f>IF(OR($A530="",$B530="",$C530=""),"",'MPTO_working_3-way'!E529)</f>
        <v>2.8523917411191375</v>
      </c>
      <c r="I530" s="45">
        <f>IF(OR($A530="",$B530="",$C530=""),"",'MPTO_working_3-way'!F529)</f>
        <v>3.5250673569655016</v>
      </c>
      <c r="J530" s="46">
        <f>IF(OR($A530="",$B530="",$C530=""),"",'MPTO_working_3-way'!G529)</f>
        <v>2.7342238977216842</v>
      </c>
      <c r="K530" s="44">
        <f>IF(OR($A530="",$B530="",$C530=""),"",'OddsRatio_working_3-way'!H529)</f>
        <v>2.8554512479583827</v>
      </c>
      <c r="L530" s="45">
        <f>IF(OR($A530="",$B530="",$C530=""),"",'OddsRatio_working_3-way'!I529)</f>
        <v>3.512811118663639</v>
      </c>
      <c r="M530" s="46">
        <f>IF(OR($A530="",$B530="",$C530=""),"",'OddsRatio_working_3-way'!J529)</f>
        <v>2.7388228838009989</v>
      </c>
      <c r="N530" s="47">
        <f t="shared" si="119"/>
        <v>34.993293817332244</v>
      </c>
      <c r="O530" s="48">
        <f t="shared" si="120"/>
        <v>28.555358456280018</v>
      </c>
      <c r="P530" s="48">
        <f t="shared" si="121"/>
        <v>36.451347726387759</v>
      </c>
      <c r="Q530" t="s">
        <v>302</v>
      </c>
      <c r="R530" t="s">
        <v>461</v>
      </c>
      <c r="S530" s="38">
        <v>44350</v>
      </c>
      <c r="T530" s="50">
        <v>100</v>
      </c>
      <c r="U530" s="50">
        <f t="shared" si="122"/>
        <v>63.63636363636364</v>
      </c>
      <c r="V530" s="50">
        <f t="shared" si="123"/>
        <v>70.326409495548958</v>
      </c>
      <c r="W530" s="50">
        <f t="shared" si="124"/>
        <v>62.121212121212118</v>
      </c>
      <c r="X530" s="50">
        <f t="shared" si="125"/>
        <v>67.552378383238903</v>
      </c>
      <c r="Y530" s="50">
        <f t="shared" si="126"/>
        <v>74.242424242424249</v>
      </c>
      <c r="Z530" s="50">
        <f t="shared" si="127"/>
        <v>66.037226868087401</v>
      </c>
      <c r="AA530" s="50">
        <f t="shared" si="128"/>
        <v>-3.9160147468752626</v>
      </c>
      <c r="AB530" s="50">
        <f t="shared" si="129"/>
        <v>-3.9160147468752911</v>
      </c>
      <c r="AC530" s="50">
        <f t="shared" si="130"/>
        <v>-3.9160147468752839</v>
      </c>
      <c r="AF530">
        <v>2.0499999999999998</v>
      </c>
      <c r="AG530">
        <v>1.81</v>
      </c>
      <c r="AH530" s="75" t="s">
        <v>494</v>
      </c>
      <c r="AJ530" t="s">
        <v>439</v>
      </c>
    </row>
    <row r="531" spans="1:36" ht="15" x14ac:dyDescent="0.25">
      <c r="A531">
        <v>2.06</v>
      </c>
      <c r="B531">
        <v>3.4</v>
      </c>
      <c r="C531">
        <v>3.84</v>
      </c>
      <c r="D531" s="43">
        <f t="shared" si="131"/>
        <v>3.9971206929373837E-2</v>
      </c>
      <c r="E531" s="44">
        <f>IF(OR($A531="",$B531="",$C531=""),"",A531*'MPTO_working_3-way'!$I530)</f>
        <v>2.14234068627451</v>
      </c>
      <c r="F531" s="45">
        <f>IF(OR($A531="",$B531="",$C531=""),"",B531*'MPTO_working_3-way'!$I530)</f>
        <v>3.535902103559871</v>
      </c>
      <c r="G531" s="46">
        <f>IF(OR($A531="",$B531="",$C531=""),"",C531*'MPTO_working_3-way'!$I530)</f>
        <v>3.9934894346087955</v>
      </c>
      <c r="H531" s="44">
        <f>IF(OR($A531="",$B531="",$C531=""),"",'MPTO_working_3-way'!E530)</f>
        <v>2.1181362645486201</v>
      </c>
      <c r="I531" s="45">
        <f>IF(OR($A531="",$B531="",$C531=""),"",'MPTO_working_3-way'!F530)</f>
        <v>3.5613307815622774</v>
      </c>
      <c r="J531" s="46">
        <f>IF(OR($A531="",$B531="",$C531=""),"",'MPTO_working_3-way'!G530)</f>
        <v>4.0470603341733149</v>
      </c>
      <c r="K531" s="44">
        <f>IF(OR($A531="",$B531="",$C531=""),"",'OddsRatio_working_3-way'!H530)</f>
        <v>2.1278617010571672</v>
      </c>
      <c r="L531" s="45">
        <f>IF(OR($A531="",$B531="",$C531=""),"",'OddsRatio_working_3-way'!I530)</f>
        <v>3.5536491344690573</v>
      </c>
      <c r="M531" s="46">
        <f>IF(OR($A531="",$B531="",$C531=""),"",'OddsRatio_working_3-way'!J530)</f>
        <v>4.0218181424550519</v>
      </c>
      <c r="N531" s="47">
        <f t="shared" si="119"/>
        <v>46.677916654749303</v>
      </c>
      <c r="O531" s="48">
        <f t="shared" si="120"/>
        <v>28.281325973171633</v>
      </c>
      <c r="P531" s="48">
        <f t="shared" si="121"/>
        <v>25.040757372079053</v>
      </c>
      <c r="Q531" t="s">
        <v>457</v>
      </c>
      <c r="R531" t="s">
        <v>305</v>
      </c>
      <c r="S531" s="38">
        <v>44350</v>
      </c>
      <c r="T531" s="50">
        <v>100</v>
      </c>
      <c r="U531" s="50">
        <f t="shared" si="122"/>
        <v>51.456310679611654</v>
      </c>
      <c r="V531" s="50">
        <f t="shared" si="123"/>
        <v>70.588235294117652</v>
      </c>
      <c r="W531" s="50">
        <f t="shared" si="124"/>
        <v>73.958333333333343</v>
      </c>
      <c r="X531" s="50">
        <f t="shared" si="125"/>
        <v>55.453431372549019</v>
      </c>
      <c r="Y531" s="50">
        <f t="shared" si="126"/>
        <v>74.585355987055024</v>
      </c>
      <c r="Z531" s="50">
        <f t="shared" si="127"/>
        <v>77.955454026270715</v>
      </c>
      <c r="AA531" s="50">
        <f t="shared" si="128"/>
        <v>-3.997120692937365</v>
      </c>
      <c r="AB531" s="50">
        <f t="shared" si="129"/>
        <v>-3.9971206929373722</v>
      </c>
      <c r="AC531" s="50">
        <f t="shared" si="130"/>
        <v>-3.9971206929373722</v>
      </c>
      <c r="AF531">
        <v>2.1</v>
      </c>
      <c r="AG531">
        <v>1.77</v>
      </c>
      <c r="AH531" s="75" t="s">
        <v>485</v>
      </c>
      <c r="AJ531" t="s">
        <v>439</v>
      </c>
    </row>
    <row r="532" spans="1:36" ht="15" x14ac:dyDescent="0.25">
      <c r="A532">
        <v>1.8</v>
      </c>
      <c r="B532">
        <v>3.43</v>
      </c>
      <c r="C532">
        <v>5.1100000000000003</v>
      </c>
      <c r="D532" s="43">
        <f t="shared" si="131"/>
        <v>4.2795461302590265E-2</v>
      </c>
      <c r="E532" s="44">
        <f>IF(OR($A532="",$B532="",$C532=""),"",A532*'MPTO_working_3-way'!$I531)</f>
        <v>1.8770318303446625</v>
      </c>
      <c r="F532" s="45">
        <f>IF(OR($A532="",$B532="",$C532=""),"",B532*'MPTO_working_3-way'!$I531)</f>
        <v>3.5767884322678847</v>
      </c>
      <c r="G532" s="46">
        <f>IF(OR($A532="",$B532="",$C532=""),"",C532*'MPTO_working_3-way'!$I531)</f>
        <v>5.3286848072562369</v>
      </c>
      <c r="H532" s="44">
        <f>IF(OR($A532="",$B532="",$C532=""),"",'MPTO_working_3-way'!E531)</f>
        <v>1.8474371551698228</v>
      </c>
      <c r="I532" s="45">
        <f>IF(OR($A532="",$B532="",$C532=""),"",'MPTO_working_3-way'!F531)</f>
        <v>3.6064623164902705</v>
      </c>
      <c r="J532" s="46">
        <f>IF(OR($A532="",$B532="",$C532=""),"",'MPTO_working_3-way'!G531)</f>
        <v>5.5117809157318041</v>
      </c>
      <c r="K532" s="44">
        <f>IF(OR($A532="",$B532="",$C532=""),"",'OddsRatio_working_3-way'!H531)</f>
        <v>1.8586117405134681</v>
      </c>
      <c r="L532" s="45">
        <f>IF(OR($A532="",$B532="",$C532=""),"",'OddsRatio_working_3-way'!I531)</f>
        <v>3.6080331618096593</v>
      </c>
      <c r="M532" s="46">
        <f>IF(OR($A532="",$B532="",$C532=""),"",'OddsRatio_working_3-way'!J531)</f>
        <v>5.4111178168879421</v>
      </c>
      <c r="N532" s="47">
        <f t="shared" si="119"/>
        <v>53.275601608544854</v>
      </c>
      <c r="O532" s="48">
        <f t="shared" si="120"/>
        <v>27.958041660460857</v>
      </c>
      <c r="P532" s="48">
        <f t="shared" si="121"/>
        <v>18.766356730994271</v>
      </c>
      <c r="Q532" t="s">
        <v>304</v>
      </c>
      <c r="R532" t="s">
        <v>246</v>
      </c>
      <c r="S532" s="38">
        <v>44350</v>
      </c>
      <c r="T532" s="50">
        <v>100</v>
      </c>
      <c r="U532" s="50">
        <f t="shared" si="122"/>
        <v>44.444444444444443</v>
      </c>
      <c r="V532" s="50">
        <f t="shared" si="123"/>
        <v>70.845481049562679</v>
      </c>
      <c r="W532" s="50">
        <f t="shared" si="124"/>
        <v>80.430528375733857</v>
      </c>
      <c r="X532" s="50">
        <f t="shared" si="125"/>
        <v>48.723990574703457</v>
      </c>
      <c r="Y532" s="50">
        <f t="shared" si="126"/>
        <v>75.1250271798217</v>
      </c>
      <c r="Z532" s="50">
        <f t="shared" si="127"/>
        <v>84.710074505992878</v>
      </c>
      <c r="AA532" s="50">
        <f t="shared" si="128"/>
        <v>-4.2795461302590141</v>
      </c>
      <c r="AB532" s="50">
        <f t="shared" si="129"/>
        <v>-4.2795461302590212</v>
      </c>
      <c r="AC532" s="50">
        <f t="shared" si="130"/>
        <v>-4.2795461302590212</v>
      </c>
      <c r="AF532">
        <v>2.23</v>
      </c>
      <c r="AG532">
        <v>1.68</v>
      </c>
      <c r="AH532" s="75" t="s">
        <v>482</v>
      </c>
      <c r="AJ532" t="s">
        <v>439</v>
      </c>
    </row>
    <row r="533" spans="1:36" ht="15" x14ac:dyDescent="0.25">
      <c r="A533">
        <v>3.22</v>
      </c>
      <c r="B533">
        <v>3.08</v>
      </c>
      <c r="C533">
        <v>2.48</v>
      </c>
      <c r="D533" s="43">
        <f t="shared" si="131"/>
        <v>3.8460137338117706E-2</v>
      </c>
      <c r="E533" s="44">
        <f>IF(OR($A533="",$B533="",$C533=""),"",A533*'MPTO_working_3-way'!$I532)</f>
        <v>3.3438416422287394</v>
      </c>
      <c r="F533" s="45">
        <f>IF(OR($A533="",$B533="",$C533=""),"",B533*'MPTO_working_3-way'!$I532)</f>
        <v>3.1984572230014026</v>
      </c>
      <c r="G533" s="46">
        <f>IF(OR($A533="",$B533="",$C533=""),"",C533*'MPTO_working_3-way'!$I532)</f>
        <v>2.5753811405985321</v>
      </c>
      <c r="H533" s="44">
        <f>IF(OR($A533="",$B533="",$C533=""),"",'MPTO_working_3-way'!E532)</f>
        <v>3.3586467775319395</v>
      </c>
      <c r="I533" s="45">
        <f>IF(OR($A533="",$B533="",$C533=""),"",'MPTO_working_3-way'!F532)</f>
        <v>3.2066155927847597</v>
      </c>
      <c r="J533" s="46">
        <f>IF(OR($A533="",$B533="",$C533=""),"",'MPTO_working_3-way'!G532)</f>
        <v>2.5614376137229593</v>
      </c>
      <c r="K533" s="44">
        <f>IF(OR($A533="",$B533="",$C533=""),"",'OddsRatio_working_3-way'!H532)</f>
        <v>3.3515697259166308</v>
      </c>
      <c r="L533" s="45">
        <f>IF(OR($A533="",$B533="",$C533=""),"",'OddsRatio_working_3-way'!I532)</f>
        <v>3.2032725359939609</v>
      </c>
      <c r="M533" s="46">
        <f>IF(OR($A533="",$B533="",$C533=""),"",'OddsRatio_working_3-way'!J532)</f>
        <v>2.5677131506110875</v>
      </c>
      <c r="N533" s="47">
        <f t="shared" si="119"/>
        <v>29.905722429291821</v>
      </c>
      <c r="O533" s="48">
        <f t="shared" si="120"/>
        <v>31.265073448805087</v>
      </c>
      <c r="P533" s="48">
        <f t="shared" si="121"/>
        <v>38.829204121903089</v>
      </c>
      <c r="Q533" t="s">
        <v>301</v>
      </c>
      <c r="R533" t="s">
        <v>460</v>
      </c>
      <c r="S533" s="38">
        <v>44350</v>
      </c>
      <c r="T533" s="50">
        <v>100</v>
      </c>
      <c r="U533" s="50">
        <f t="shared" si="122"/>
        <v>68.944099378881987</v>
      </c>
      <c r="V533" s="50">
        <f t="shared" si="123"/>
        <v>67.532467532467535</v>
      </c>
      <c r="W533" s="50">
        <f t="shared" si="124"/>
        <v>59.677419354838712</v>
      </c>
      <c r="X533" s="50">
        <f t="shared" si="125"/>
        <v>72.79011311269376</v>
      </c>
      <c r="Y533" s="50">
        <f t="shared" si="126"/>
        <v>71.378481266279309</v>
      </c>
      <c r="Z533" s="50">
        <f t="shared" si="127"/>
        <v>63.523433088650471</v>
      </c>
      <c r="AA533" s="50">
        <f t="shared" si="128"/>
        <v>-3.8460137338117732</v>
      </c>
      <c r="AB533" s="50">
        <f t="shared" si="129"/>
        <v>-3.8460137338117732</v>
      </c>
      <c r="AC533" s="50">
        <f t="shared" si="130"/>
        <v>-3.846013733811759</v>
      </c>
      <c r="AF533">
        <v>2.4500000000000002</v>
      </c>
      <c r="AG533">
        <v>1.57</v>
      </c>
      <c r="AH533" s="75" t="s">
        <v>479</v>
      </c>
      <c r="AJ533" t="s">
        <v>439</v>
      </c>
    </row>
    <row r="534" spans="1:36" ht="15" x14ac:dyDescent="0.25">
      <c r="A534">
        <v>1.96</v>
      </c>
      <c r="B534">
        <v>3.75</v>
      </c>
      <c r="C534">
        <v>3.8</v>
      </c>
      <c r="D534" s="43">
        <f t="shared" si="131"/>
        <v>4.0028643036161826E-2</v>
      </c>
      <c r="E534" s="44">
        <f>IF(OR($A534="",$B534="",$C534=""),"",A534*'MPTO_working_3-way'!$I533)</f>
        <v>2.0384561403508772</v>
      </c>
      <c r="F534" s="45">
        <f>IF(OR($A534="",$B534="",$C534=""),"",B534*'MPTO_working_3-way'!$I533)</f>
        <v>3.9001074113856067</v>
      </c>
      <c r="G534" s="46">
        <f>IF(OR($A534="",$B534="",$C534=""),"",C534*'MPTO_working_3-way'!$I533)</f>
        <v>3.9521088435374145</v>
      </c>
      <c r="H534" s="44">
        <f>IF(OR($A534="",$B534="",$C534=""),"",'MPTO_working_3-way'!E533)</f>
        <v>2.0126345119139124</v>
      </c>
      <c r="I534" s="45">
        <f>IF(OR($A534="",$B534="",$C534=""),"",'MPTO_working_3-way'!F533)</f>
        <v>3.9475171958918307</v>
      </c>
      <c r="J534" s="46">
        <f>IF(OR($A534="",$B534="",$C534=""),"",'MPTO_working_3-way'!G533)</f>
        <v>4.0029619721001337</v>
      </c>
      <c r="K534" s="44">
        <f>IF(OR($A534="",$B534="",$C534=""),"",'OddsRatio_working_3-way'!H533)</f>
        <v>2.0226052227877074</v>
      </c>
      <c r="L534" s="45">
        <f>IF(OR($A534="",$B534="",$C534=""),"",'OddsRatio_working_3-way'!I533)</f>
        <v>3.9293378777772876</v>
      </c>
      <c r="M534" s="46">
        <f>IF(OR($A534="",$B534="",$C534=""),"",'OddsRatio_working_3-way'!J533)</f>
        <v>3.9825985664641483</v>
      </c>
      <c r="N534" s="47">
        <f t="shared" si="119"/>
        <v>49.056733682181218</v>
      </c>
      <c r="O534" s="48">
        <f t="shared" si="120"/>
        <v>25.640319471220053</v>
      </c>
      <c r="P534" s="48">
        <f t="shared" si="121"/>
        <v>25.302946846598733</v>
      </c>
      <c r="Q534" t="s">
        <v>303</v>
      </c>
      <c r="R534" t="s">
        <v>459</v>
      </c>
      <c r="S534" s="38">
        <v>44350</v>
      </c>
      <c r="T534" s="50">
        <v>100</v>
      </c>
      <c r="U534" s="50">
        <f t="shared" si="122"/>
        <v>48.979591836734699</v>
      </c>
      <c r="V534" s="50">
        <f t="shared" si="123"/>
        <v>73.333333333333329</v>
      </c>
      <c r="W534" s="50">
        <f t="shared" si="124"/>
        <v>73.68421052631578</v>
      </c>
      <c r="X534" s="50">
        <f t="shared" si="125"/>
        <v>52.982456140350877</v>
      </c>
      <c r="Y534" s="50">
        <f t="shared" si="126"/>
        <v>77.336197636949521</v>
      </c>
      <c r="Z534" s="50">
        <f t="shared" si="127"/>
        <v>77.687074829931973</v>
      </c>
      <c r="AA534" s="50">
        <f t="shared" si="128"/>
        <v>-4.0028643036161782</v>
      </c>
      <c r="AB534" s="50">
        <f t="shared" si="129"/>
        <v>-4.0028643036161924</v>
      </c>
      <c r="AC534" s="50">
        <f t="shared" si="130"/>
        <v>-4.0028643036161924</v>
      </c>
      <c r="AF534">
        <v>1.88</v>
      </c>
      <c r="AG534">
        <v>1.98</v>
      </c>
      <c r="AH534" s="75" t="s">
        <v>484</v>
      </c>
      <c r="AJ534" t="s">
        <v>439</v>
      </c>
    </row>
    <row r="535" spans="1:36" ht="15" x14ac:dyDescent="0.25">
      <c r="A535">
        <v>2.12</v>
      </c>
      <c r="B535">
        <v>3.42</v>
      </c>
      <c r="C535">
        <v>3.5</v>
      </c>
      <c r="D535" s="43">
        <f t="shared" si="131"/>
        <v>4.9810059740546198E-2</v>
      </c>
      <c r="E535" s="44">
        <f>IF(OR($A535="",$B535="",$C535=""),"",A535*'MPTO_working_3-way'!$I534)</f>
        <v>2.2255973266499582</v>
      </c>
      <c r="F535" s="45">
        <f>IF(OR($A535="",$B535="",$C535=""),"",B535*'MPTO_working_3-way'!$I534)</f>
        <v>3.5903504043126677</v>
      </c>
      <c r="G535" s="46">
        <f>IF(OR($A535="",$B535="",$C535=""),"",C535*'MPTO_working_3-way'!$I534)</f>
        <v>3.6743352090919119</v>
      </c>
      <c r="H535" s="44">
        <f>IF(OR($A535="",$B535="",$C535=""),"",'MPTO_working_3-way'!E534)</f>
        <v>2.1973445708018242</v>
      </c>
      <c r="I535" s="45">
        <f>IF(OR($A535="",$B535="",$C535=""),"",'MPTO_working_3-way'!F534)</f>
        <v>3.6258906458373015</v>
      </c>
      <c r="J535" s="46">
        <f>IF(OR($A535="",$B535="",$C535=""),"",'MPTO_working_3-way'!G534)</f>
        <v>3.715939708696161</v>
      </c>
      <c r="K535" s="44">
        <f>IF(OR($A535="",$B535="",$C535=""),"",'OddsRatio_working_3-way'!H534)</f>
        <v>2.2088001353463755</v>
      </c>
      <c r="L535" s="45">
        <f>IF(OR($A535="",$B535="",$C535=""),"",'OddsRatio_working_3-way'!I534)</f>
        <v>3.6118717210162745</v>
      </c>
      <c r="M535" s="46">
        <f>IF(OR($A535="",$B535="",$C535=""),"",'OddsRatio_working_3-way'!J534)</f>
        <v>3.6982145878267305</v>
      </c>
      <c r="N535" s="47">
        <f t="shared" si="119"/>
        <v>44.931757781414696</v>
      </c>
      <c r="O535" s="48">
        <f t="shared" si="120"/>
        <v>27.852434648128408</v>
      </c>
      <c r="P535" s="48">
        <f t="shared" si="121"/>
        <v>27.215807570456903</v>
      </c>
      <c r="Q535" t="s">
        <v>470</v>
      </c>
      <c r="R535" t="s">
        <v>317</v>
      </c>
      <c r="S535" s="38">
        <v>44350</v>
      </c>
      <c r="T535" s="50">
        <v>100</v>
      </c>
      <c r="U535" s="50">
        <f t="shared" si="122"/>
        <v>52.830188679245275</v>
      </c>
      <c r="V535" s="50">
        <f t="shared" si="123"/>
        <v>70.760233918128648</v>
      </c>
      <c r="W535" s="50">
        <f t="shared" si="124"/>
        <v>71.428571428571431</v>
      </c>
      <c r="X535" s="50">
        <f t="shared" si="125"/>
        <v>57.811194653299914</v>
      </c>
      <c r="Y535" s="50">
        <f t="shared" si="126"/>
        <v>75.741239892183287</v>
      </c>
      <c r="Z535" s="50">
        <f t="shared" si="127"/>
        <v>76.409577402626056</v>
      </c>
      <c r="AA535" s="50">
        <f t="shared" si="128"/>
        <v>-4.9810059740546393</v>
      </c>
      <c r="AB535" s="50">
        <f t="shared" si="129"/>
        <v>-4.9810059740546393</v>
      </c>
      <c r="AC535" s="50">
        <f t="shared" si="130"/>
        <v>-4.9810059740546251</v>
      </c>
      <c r="AF535">
        <v>1.95</v>
      </c>
      <c r="AG535">
        <v>1.87</v>
      </c>
      <c r="AH535" s="75" t="s">
        <v>487</v>
      </c>
      <c r="AJ535" t="s">
        <v>445</v>
      </c>
    </row>
    <row r="536" spans="1:36" ht="15" x14ac:dyDescent="0.25">
      <c r="A536">
        <v>2.72</v>
      </c>
      <c r="B536">
        <v>3.52</v>
      </c>
      <c r="C536">
        <v>2.5099999999999998</v>
      </c>
      <c r="D536" s="43">
        <f t="shared" si="131"/>
        <v>5.014434241643051E-2</v>
      </c>
      <c r="E536" s="44">
        <f>IF(OR($A536="",$B536="",$C536=""),"",A536*'MPTO_working_3-way'!$I535)</f>
        <v>2.8563926113726912</v>
      </c>
      <c r="F536" s="45">
        <f>IF(OR($A536="",$B536="",$C536=""),"",B536*'MPTO_working_3-way'!$I535)</f>
        <v>3.6965080853058354</v>
      </c>
      <c r="G536" s="46">
        <f>IF(OR($A536="",$B536="",$C536=""),"",C536*'MPTO_working_3-way'!$I535)</f>
        <v>2.6358622994652405</v>
      </c>
      <c r="H536" s="44">
        <f>IF(OR($A536="",$B536="",$C536=""),"",'MPTO_working_3-way'!E535)</f>
        <v>2.8495526420301478</v>
      </c>
      <c r="I536" s="45">
        <f>IF(OR($A536="",$B536="",$C536=""),"",'MPTO_working_3-way'!F535)</f>
        <v>3.7400496686542981</v>
      </c>
      <c r="J536" s="46">
        <f>IF(OR($A536="",$B536="",$C536=""),"",'MPTO_working_3-way'!G535)</f>
        <v>2.6199162269083263</v>
      </c>
      <c r="K536" s="44">
        <f>IF(OR($A536="",$B536="",$C536=""),"",'OddsRatio_working_3-way'!H535)</f>
        <v>2.8541070767459078</v>
      </c>
      <c r="L536" s="45">
        <f>IF(OR($A536="",$B536="",$C536=""),"",'OddsRatio_working_3-way'!I535)</f>
        <v>3.7164824612788872</v>
      </c>
      <c r="M536" s="46">
        <f>IF(OR($A536="",$B536="",$C536=""),"",'OddsRatio_working_3-way'!J535)</f>
        <v>2.6277335383059999</v>
      </c>
      <c r="N536" s="47">
        <f t="shared" si="119"/>
        <v>35.009192924618013</v>
      </c>
      <c r="O536" s="48">
        <f t="shared" si="120"/>
        <v>27.052558169023015</v>
      </c>
      <c r="P536" s="48">
        <f t="shared" si="121"/>
        <v>37.938248906358965</v>
      </c>
      <c r="Q536" t="s">
        <v>310</v>
      </c>
      <c r="R536" t="s">
        <v>309</v>
      </c>
      <c r="S536" s="38">
        <v>44350</v>
      </c>
      <c r="T536" s="50">
        <v>100</v>
      </c>
      <c r="U536" s="50">
        <f t="shared" si="122"/>
        <v>63.235294117647051</v>
      </c>
      <c r="V536" s="50">
        <f t="shared" si="123"/>
        <v>71.590909090909093</v>
      </c>
      <c r="W536" s="50">
        <f t="shared" si="124"/>
        <v>60.15936254980079</v>
      </c>
      <c r="X536" s="50">
        <f t="shared" si="125"/>
        <v>68.249728359290117</v>
      </c>
      <c r="Y536" s="50">
        <f t="shared" si="126"/>
        <v>76.605343332552138</v>
      </c>
      <c r="Z536" s="50">
        <f t="shared" si="127"/>
        <v>65.173796791443849</v>
      </c>
      <c r="AA536" s="50">
        <f t="shared" si="128"/>
        <v>-5.0144342416430661</v>
      </c>
      <c r="AB536" s="50">
        <f t="shared" si="129"/>
        <v>-5.0144342416430447</v>
      </c>
      <c r="AC536" s="50">
        <f t="shared" si="130"/>
        <v>-5.014434241643059</v>
      </c>
      <c r="AF536">
        <v>2.0099999999999998</v>
      </c>
      <c r="AG536">
        <v>1.82</v>
      </c>
      <c r="AH536" s="75" t="s">
        <v>481</v>
      </c>
      <c r="AJ536" t="s">
        <v>445</v>
      </c>
    </row>
    <row r="537" spans="1:36" ht="15" x14ac:dyDescent="0.25">
      <c r="A537">
        <v>2.67</v>
      </c>
      <c r="B537">
        <v>3.47</v>
      </c>
      <c r="C537">
        <v>2.59</v>
      </c>
      <c r="D537" s="43">
        <f t="shared" si="131"/>
        <v>4.88166593467243E-2</v>
      </c>
      <c r="E537" s="44">
        <f>IF(OR($A537="",$B537="",$C537=""),"",A537*'MPTO_working_3-way'!$I536)</f>
        <v>2.8003404804557537</v>
      </c>
      <c r="F537" s="45">
        <f>IF(OR($A537="",$B537="",$C537=""),"",B537*'MPTO_working_3-way'!$I536)</f>
        <v>3.6393938079331334</v>
      </c>
      <c r="G537" s="46">
        <f>IF(OR($A537="",$B537="",$C537=""),"",C537*'MPTO_working_3-way'!$I536)</f>
        <v>2.7164351477080158</v>
      </c>
      <c r="H537" s="44">
        <f>IF(OR($A537="",$B537="",$C537=""),"",'MPTO_working_3-way'!E536)</f>
        <v>2.7912719071536864</v>
      </c>
      <c r="I537" s="45">
        <f>IF(OR($A537="",$B537="",$C537=""),"",'MPTO_working_3-way'!F536)</f>
        <v>3.6776574675683769</v>
      </c>
      <c r="J537" s="46">
        <f>IF(OR($A537="",$B537="",$C537=""),"",'MPTO_working_3-way'!G536)</f>
        <v>2.7039584625356792</v>
      </c>
      <c r="K537" s="44">
        <f>IF(OR($A537="",$B537="",$C537=""),"",'OddsRatio_working_3-way'!H536)</f>
        <v>2.7964304739804047</v>
      </c>
      <c r="L537" s="45">
        <f>IF(OR($A537="",$B537="",$C537=""),"",'OddsRatio_working_3-way'!I536)</f>
        <v>3.6569959704979644</v>
      </c>
      <c r="M537" s="46">
        <f>IF(OR($A537="",$B537="",$C537=""),"",'OddsRatio_working_3-way'!J536)</f>
        <v>2.7103739243286493</v>
      </c>
      <c r="N537" s="47">
        <f t="shared" si="119"/>
        <v>35.709943379358307</v>
      </c>
      <c r="O537" s="48">
        <f t="shared" si="120"/>
        <v>27.477103407171949</v>
      </c>
      <c r="P537" s="48">
        <f t="shared" si="121"/>
        <v>36.812953213469761</v>
      </c>
      <c r="Q537" t="s">
        <v>503</v>
      </c>
      <c r="R537" t="s">
        <v>318</v>
      </c>
      <c r="S537" s="38">
        <v>44350</v>
      </c>
      <c r="T537" s="50">
        <v>100</v>
      </c>
      <c r="U537" s="50">
        <f t="shared" si="122"/>
        <v>62.546816479400754</v>
      </c>
      <c r="V537" s="50">
        <f t="shared" si="123"/>
        <v>71.181556195965413</v>
      </c>
      <c r="W537" s="50">
        <f t="shared" si="124"/>
        <v>61.389961389961393</v>
      </c>
      <c r="X537" s="50">
        <f t="shared" si="125"/>
        <v>67.428482414073201</v>
      </c>
      <c r="Y537" s="50">
        <f t="shared" si="126"/>
        <v>76.063222130637868</v>
      </c>
      <c r="Z537" s="50">
        <f t="shared" si="127"/>
        <v>66.271627324633826</v>
      </c>
      <c r="AA537" s="50">
        <f t="shared" si="128"/>
        <v>-4.8816659346724478</v>
      </c>
      <c r="AB537" s="50">
        <f t="shared" si="129"/>
        <v>-4.8816659346724549</v>
      </c>
      <c r="AC537" s="50">
        <f t="shared" si="130"/>
        <v>-4.8816659346724336</v>
      </c>
      <c r="AF537">
        <v>1.85</v>
      </c>
      <c r="AG537">
        <v>1.97</v>
      </c>
      <c r="AH537" s="75" t="s">
        <v>480</v>
      </c>
      <c r="AJ537" t="s">
        <v>445</v>
      </c>
    </row>
    <row r="538" spans="1:36" ht="15" x14ac:dyDescent="0.25">
      <c r="A538">
        <v>1.87</v>
      </c>
      <c r="B538">
        <v>3.65</v>
      </c>
      <c r="C538">
        <v>4.0999999999999996</v>
      </c>
      <c r="D538" s="43">
        <f t="shared" si="131"/>
        <v>5.2634400052886221E-2</v>
      </c>
      <c r="E538" s="44">
        <f>IF(OR($A538="",$B538="",$C538=""),"",A538*'MPTO_working_3-way'!$I537)</f>
        <v>1.9684263280988974</v>
      </c>
      <c r="F538" s="45">
        <f>IF(OR($A538="",$B538="",$C538=""),"",B538*'MPTO_working_3-way'!$I537)</f>
        <v>3.8421155601930348</v>
      </c>
      <c r="G538" s="46">
        <f>IF(OR($A538="",$B538="",$C538=""),"",C538*'MPTO_working_3-way'!$I537)</f>
        <v>4.315801040216833</v>
      </c>
      <c r="H538" s="44">
        <f>IF(OR($A538="",$B538="",$C538=""),"",'MPTO_working_3-way'!E537)</f>
        <v>1.9334335896163355</v>
      </c>
      <c r="I538" s="45">
        <f>IF(OR($A538="",$B538="",$C538=""),"",'MPTO_working_3-way'!F537)</f>
        <v>3.8997331388583727</v>
      </c>
      <c r="J538" s="46">
        <f>IF(OR($A538="",$B538="",$C538=""),"",'MPTO_working_3-way'!G537)</f>
        <v>4.417787729134818</v>
      </c>
      <c r="K538" s="44">
        <f>IF(OR($A538="",$B538="",$C538=""),"",'OddsRatio_working_3-way'!H537)</f>
        <v>1.9464569444774555</v>
      </c>
      <c r="L538" s="45">
        <f>IF(OR($A538="",$B538="",$C538=""),"",'OddsRatio_working_3-way'!I537)</f>
        <v>3.8828860952474216</v>
      </c>
      <c r="M538" s="46">
        <f>IF(OR($A538="",$B538="",$C538=""),"",'OddsRatio_working_3-way'!J537)</f>
        <v>4.3724327906667941</v>
      </c>
      <c r="N538" s="47">
        <f t="shared" ref="N538:N601" si="132">(1/E538)* 100</f>
        <v>50.802002885513033</v>
      </c>
      <c r="O538" s="48">
        <f t="shared" ref="O538:O601" si="133">(1/F538)* 100</f>
        <v>26.027327505728593</v>
      </c>
      <c r="P538" s="48">
        <f t="shared" ref="P538:P601" si="134">(1/G538)* 100</f>
        <v>23.170669608758384</v>
      </c>
      <c r="Q538" t="s">
        <v>313</v>
      </c>
      <c r="R538" t="s">
        <v>512</v>
      </c>
      <c r="S538" s="38">
        <v>44350</v>
      </c>
      <c r="T538" s="50">
        <v>100</v>
      </c>
      <c r="U538" s="50">
        <f t="shared" ref="U538:U601" si="135">(1/A538)*((T538*A538)-T538)</f>
        <v>46.524064171122987</v>
      </c>
      <c r="V538" s="50">
        <f t="shared" ref="V538:V601" si="136">(1/B538)*((T538*B538)-T538)</f>
        <v>72.602739726027394</v>
      </c>
      <c r="W538" s="50">
        <f t="shared" ref="W538:W601" si="137">(1/C538)*((T538*C538)-T538)</f>
        <v>75.609756097560975</v>
      </c>
      <c r="X538" s="50">
        <f t="shared" ref="X538:X601" si="138">((1/B538)+(1/C538))*T538</f>
        <v>51.787504176411623</v>
      </c>
      <c r="Y538" s="50">
        <f t="shared" ref="Y538:Y601" si="139">((1/A538)+(1/C538))*T538</f>
        <v>77.866179731316024</v>
      </c>
      <c r="Z538" s="50">
        <f t="shared" ref="Z538:Z601" si="140">((1/A538)+(1/B538))*T538</f>
        <v>80.873196102849604</v>
      </c>
      <c r="AA538" s="50">
        <f t="shared" ref="AA538:AA601" si="141">U538-X538</f>
        <v>-5.2634400052886363</v>
      </c>
      <c r="AB538" s="50">
        <f t="shared" ref="AB538:AB601" si="142">V538-Y538</f>
        <v>-5.2634400052886292</v>
      </c>
      <c r="AC538" s="50">
        <f t="shared" ref="AC538:AC601" si="143">W538-Z538</f>
        <v>-5.2634400052886292</v>
      </c>
      <c r="AF538">
        <v>1.93</v>
      </c>
      <c r="AG538">
        <v>1.89</v>
      </c>
      <c r="AH538" s="76" t="s">
        <v>482</v>
      </c>
      <c r="AJ538" t="s">
        <v>445</v>
      </c>
    </row>
    <row r="539" spans="1:36" ht="15" x14ac:dyDescent="0.25">
      <c r="A539">
        <v>2.16</v>
      </c>
      <c r="B539">
        <v>3.81</v>
      </c>
      <c r="C539">
        <v>3.08</v>
      </c>
      <c r="D539" s="43">
        <f t="shared" si="131"/>
        <v>5.0105479239337392E-2</v>
      </c>
      <c r="E539" s="44">
        <f>IF(OR($A539="",$B539="",$C539=""),"",A539*'MPTO_working_3-way'!$I538)</f>
        <v>2.2682278351569689</v>
      </c>
      <c r="F539" s="45">
        <f>IF(OR($A539="",$B539="",$C539=""),"",B539*'MPTO_working_3-way'!$I538)</f>
        <v>4.0009018759018753</v>
      </c>
      <c r="G539" s="46">
        <f>IF(OR($A539="",$B539="",$C539=""),"",C539*'MPTO_working_3-way'!$I538)</f>
        <v>3.2343248760571592</v>
      </c>
      <c r="H539" s="44">
        <f>IF(OR($A539="",$B539="",$C539=""),"",'MPTO_working_3-way'!E538)</f>
        <v>2.240840436456633</v>
      </c>
      <c r="I539" s="45">
        <f>IF(OR($A539="",$B539="",$C539=""),"",'MPTO_working_3-way'!F538)</f>
        <v>4.068921588016674</v>
      </c>
      <c r="J539" s="46">
        <f>IF(OR($A539="",$B539="",$C539=""),"",'MPTO_working_3-way'!G538)</f>
        <v>3.2470326363880453</v>
      </c>
      <c r="K539" s="44">
        <f>IF(OR($A539="",$B539="",$C539=""),"",'OddsRatio_working_3-way'!H538)</f>
        <v>2.2523530297303909</v>
      </c>
      <c r="L539" s="45">
        <f>IF(OR($A539="",$B539="",$C539=""),"",'OddsRatio_working_3-way'!I538)</f>
        <v>4.0337172530537924</v>
      </c>
      <c r="M539" s="46">
        <f>IF(OR($A539="",$B539="",$C539=""),"",'OddsRatio_working_3-way'!J538)</f>
        <v>3.2455985360682873</v>
      </c>
      <c r="N539" s="47">
        <f t="shared" si="132"/>
        <v>44.087281907939229</v>
      </c>
      <c r="O539" s="48">
        <f t="shared" si="133"/>
        <v>24.994364546233268</v>
      </c>
      <c r="P539" s="48">
        <f t="shared" si="134"/>
        <v>30.918353545827514</v>
      </c>
      <c r="Q539" t="s">
        <v>513</v>
      </c>
      <c r="R539" t="s">
        <v>311</v>
      </c>
      <c r="S539" s="38">
        <v>44350</v>
      </c>
      <c r="T539" s="50">
        <v>100</v>
      </c>
      <c r="U539" s="50">
        <f t="shared" si="135"/>
        <v>53.703703703703695</v>
      </c>
      <c r="V539" s="50">
        <f t="shared" si="136"/>
        <v>73.753280839895012</v>
      </c>
      <c r="W539" s="50">
        <f t="shared" si="137"/>
        <v>67.532467532467535</v>
      </c>
      <c r="X539" s="50">
        <f t="shared" si="138"/>
        <v>58.714251627637459</v>
      </c>
      <c r="Y539" s="50">
        <f t="shared" si="139"/>
        <v>78.763828763828755</v>
      </c>
      <c r="Z539" s="50">
        <f t="shared" si="140"/>
        <v>72.543015456401278</v>
      </c>
      <c r="AA539" s="50">
        <f t="shared" si="141"/>
        <v>-5.010547923933764</v>
      </c>
      <c r="AB539" s="50">
        <f t="shared" si="142"/>
        <v>-5.0105479239337427</v>
      </c>
      <c r="AC539" s="50">
        <f t="shared" si="143"/>
        <v>-5.0105479239337427</v>
      </c>
      <c r="AF539">
        <v>1.92</v>
      </c>
      <c r="AG539">
        <v>1.9</v>
      </c>
      <c r="AH539" s="75" t="s">
        <v>484</v>
      </c>
      <c r="AJ539" t="s">
        <v>445</v>
      </c>
    </row>
    <row r="540" spans="1:36" ht="15" x14ac:dyDescent="0.25">
      <c r="A540">
        <v>3.4</v>
      </c>
      <c r="B540">
        <v>3.78</v>
      </c>
      <c r="C540">
        <v>2.0299999999999998</v>
      </c>
      <c r="D540" s="43">
        <f t="shared" si="131"/>
        <v>5.1278749047511951E-2</v>
      </c>
      <c r="E540" s="44">
        <f>IF(OR($A540="",$B540="",$C540=""),"",A540*'MPTO_working_3-way'!$I539)</f>
        <v>3.5743477467615405</v>
      </c>
      <c r="F540" s="45">
        <f>IF(OR($A540="",$B540="",$C540=""),"",B540*'MPTO_working_3-way'!$I539)</f>
        <v>3.973833671399595</v>
      </c>
      <c r="G540" s="46">
        <f>IF(OR($A540="",$B540="",$C540=""),"",C540*'MPTO_working_3-way'!$I539)</f>
        <v>2.1340958605664491</v>
      </c>
      <c r="H540" s="44">
        <f>IF(OR($A540="",$B540="",$C540=""),"",'MPTO_working_3-way'!E539)</f>
        <v>3.6097860196030327</v>
      </c>
      <c r="I540" s="45">
        <f>IF(OR($A540="",$B540="",$C540=""),"",'MPTO_working_3-way'!F539)</f>
        <v>4.0411004452668724</v>
      </c>
      <c r="J540" s="46">
        <f>IF(OR($A540="",$B540="",$C540=""),"",'MPTO_working_3-way'!G539)</f>
        <v>2.1029701629527096</v>
      </c>
      <c r="K540" s="44">
        <f>IF(OR($A540="",$B540="",$C540=""),"",'OddsRatio_working_3-way'!H539)</f>
        <v>3.5986851380048885</v>
      </c>
      <c r="L540" s="45">
        <f>IF(OR($A540="",$B540="",$C540=""),"",'OddsRatio_working_3-way'!I539)</f>
        <v>4.0101436181889945</v>
      </c>
      <c r="M540" s="46">
        <f>IF(OR($A540="",$B540="",$C540=""),"",'OddsRatio_working_3-way'!J539)</f>
        <v>2.1152690383937642</v>
      </c>
      <c r="N540" s="47">
        <f t="shared" si="132"/>
        <v>27.977132356694394</v>
      </c>
      <c r="O540" s="48">
        <f t="shared" si="133"/>
        <v>25.164616405492314</v>
      </c>
      <c r="P540" s="48">
        <f t="shared" si="134"/>
        <v>46.858251237813278</v>
      </c>
      <c r="Q540" t="s">
        <v>314</v>
      </c>
      <c r="R540" t="s">
        <v>501</v>
      </c>
      <c r="S540" s="38">
        <v>44350</v>
      </c>
      <c r="T540" s="50">
        <v>100</v>
      </c>
      <c r="U540" s="50">
        <f t="shared" si="135"/>
        <v>70.588235294117652</v>
      </c>
      <c r="V540" s="50">
        <f t="shared" si="136"/>
        <v>73.544973544973558</v>
      </c>
      <c r="W540" s="50">
        <f t="shared" si="137"/>
        <v>50.73891625615763</v>
      </c>
      <c r="X540" s="50">
        <f t="shared" si="138"/>
        <v>75.716110198868833</v>
      </c>
      <c r="Y540" s="50">
        <f t="shared" si="139"/>
        <v>78.672848449724725</v>
      </c>
      <c r="Z540" s="50">
        <f t="shared" si="140"/>
        <v>55.866791160908811</v>
      </c>
      <c r="AA540" s="50">
        <f t="shared" si="141"/>
        <v>-5.1278749047511809</v>
      </c>
      <c r="AB540" s="50">
        <f t="shared" si="142"/>
        <v>-5.1278749047511667</v>
      </c>
      <c r="AC540" s="50">
        <f t="shared" si="143"/>
        <v>-5.1278749047511809</v>
      </c>
      <c r="AF540">
        <v>1.65</v>
      </c>
      <c r="AG540">
        <v>2.25</v>
      </c>
      <c r="AH540" s="75" t="s">
        <v>480</v>
      </c>
      <c r="AJ540" t="s">
        <v>445</v>
      </c>
    </row>
    <row r="541" spans="1:36" ht="15" x14ac:dyDescent="0.25">
      <c r="A541">
        <v>5.75</v>
      </c>
      <c r="B541">
        <v>4.0199999999999996</v>
      </c>
      <c r="C541">
        <v>1.58</v>
      </c>
      <c r="D541" s="43">
        <f t="shared" si="131"/>
        <v>5.5580654788796702E-2</v>
      </c>
      <c r="E541" s="44">
        <f>IF(OR($A541="",$B541="",$C541=""),"",A541*'MPTO_working_3-way'!$I540)</f>
        <v>6.0695887650355811</v>
      </c>
      <c r="F541" s="45">
        <f>IF(OR($A541="",$B541="",$C541=""),"",B541*'MPTO_working_3-way'!$I540)</f>
        <v>4.2434342322509622</v>
      </c>
      <c r="G541" s="46">
        <f>IF(OR($A541="",$B541="",$C541=""),"",C541*'MPTO_working_3-way'!$I540)</f>
        <v>1.6678174345662988</v>
      </c>
      <c r="H541" s="44">
        <f>IF(OR($A541="",$B541="",$C541=""),"",'MPTO_working_3-way'!E540)</f>
        <v>6.4355796509817962</v>
      </c>
      <c r="I541" s="45">
        <f>IF(OR($A541="",$B541="",$C541=""),"",'MPTO_working_3-way'!F540)</f>
        <v>4.3434951694938757</v>
      </c>
      <c r="J541" s="46">
        <f>IF(OR($A541="",$B541="",$C541=""),"",'MPTO_working_3-way'!G540)</f>
        <v>1.6276452088758688</v>
      </c>
      <c r="K541" s="44">
        <f>IF(OR($A541="",$B541="",$C541=""),"",'OddsRatio_working_3-way'!H540)</f>
        <v>6.2489645783382519</v>
      </c>
      <c r="L541" s="45">
        <f>IF(OR($A541="",$B541="",$C541=""),"",'OddsRatio_working_3-way'!I540)</f>
        <v>4.3372364266487402</v>
      </c>
      <c r="M541" s="46">
        <f>IF(OR($A541="",$B541="",$C541=""),"",'OddsRatio_working_3-way'!J540)</f>
        <v>1.6409262011444605</v>
      </c>
      <c r="N541" s="47">
        <f t="shared" si="132"/>
        <v>16.475580780045444</v>
      </c>
      <c r="O541" s="48">
        <f t="shared" si="133"/>
        <v>23.565818279915753</v>
      </c>
      <c r="P541" s="48">
        <f t="shared" si="134"/>
        <v>59.958600940038806</v>
      </c>
      <c r="Q541" t="s">
        <v>315</v>
      </c>
      <c r="R541" t="s">
        <v>316</v>
      </c>
      <c r="S541" s="38">
        <v>44350</v>
      </c>
      <c r="T541" s="50">
        <v>100</v>
      </c>
      <c r="U541" s="50">
        <f t="shared" si="135"/>
        <v>82.608695652173907</v>
      </c>
      <c r="V541" s="50">
        <f t="shared" si="136"/>
        <v>75.124378109452735</v>
      </c>
      <c r="W541" s="50">
        <f t="shared" si="137"/>
        <v>36.708860759493668</v>
      </c>
      <c r="X541" s="50">
        <f t="shared" si="138"/>
        <v>88.16676113105359</v>
      </c>
      <c r="Y541" s="50">
        <f t="shared" si="139"/>
        <v>80.682443588332404</v>
      </c>
      <c r="Z541" s="50">
        <f t="shared" si="140"/>
        <v>42.266926238373351</v>
      </c>
      <c r="AA541" s="50">
        <f t="shared" si="141"/>
        <v>-5.5580654788796835</v>
      </c>
      <c r="AB541" s="50">
        <f t="shared" si="142"/>
        <v>-5.5580654788796693</v>
      </c>
      <c r="AC541" s="50">
        <f t="shared" si="143"/>
        <v>-5.5580654788796835</v>
      </c>
      <c r="AF541">
        <v>1.89</v>
      </c>
      <c r="AG541">
        <v>1.93</v>
      </c>
      <c r="AH541" s="75" t="s">
        <v>479</v>
      </c>
      <c r="AJ541" t="s">
        <v>445</v>
      </c>
    </row>
    <row r="542" spans="1:36" ht="15" x14ac:dyDescent="0.25">
      <c r="A542">
        <v>2.16</v>
      </c>
      <c r="B542">
        <v>3.48</v>
      </c>
      <c r="C542">
        <v>3.32</v>
      </c>
      <c r="D542" s="43">
        <f t="shared" si="131"/>
        <v>5.1524104079151867E-2</v>
      </c>
      <c r="E542" s="44">
        <f>IF(OR($A542="",$B542="",$C542=""),"",A542*'MPTO_working_3-way'!$I541)</f>
        <v>2.271292064810968</v>
      </c>
      <c r="F542" s="45">
        <f>IF(OR($A542="",$B542="",$C542=""),"",B542*'MPTO_working_3-way'!$I541)</f>
        <v>3.6593038821954487</v>
      </c>
      <c r="G542" s="46">
        <f>IF(OR($A542="",$B542="",$C542=""),"",C542*'MPTO_working_3-way'!$I541)</f>
        <v>3.4910600255427839</v>
      </c>
      <c r="H542" s="44">
        <f>IF(OR($A542="",$B542="",$C542=""),"",'MPTO_working_3-way'!E541)</f>
        <v>2.243217433324896</v>
      </c>
      <c r="I542" s="45">
        <f>IF(OR($A542="",$B542="",$C542=""),"",'MPTO_working_3-way'!F541)</f>
        <v>3.7012140138391882</v>
      </c>
      <c r="J542" s="46">
        <f>IF(OR($A542="",$B542="",$C542=""),"",'MPTO_working_3-way'!G541)</f>
        <v>3.5207533881700717</v>
      </c>
      <c r="K542" s="44">
        <f>IF(OR($A542="",$B542="",$C542=""),"",'OddsRatio_working_3-way'!H541)</f>
        <v>2.254747269473055</v>
      </c>
      <c r="L542" s="45">
        <f>IF(OR($A542="",$B542="",$C542=""),"",'OddsRatio_working_3-way'!I541)</f>
        <v>3.6825631278389452</v>
      </c>
      <c r="M542" s="46">
        <f>IF(OR($A542="",$B542="",$C542=""),"",'OddsRatio_working_3-way'!J541)</f>
        <v>3.5094945389461101</v>
      </c>
      <c r="N542" s="47">
        <f t="shared" si="132"/>
        <v>44.027803182732761</v>
      </c>
      <c r="O542" s="48">
        <f t="shared" si="133"/>
        <v>27.327601975489298</v>
      </c>
      <c r="P542" s="48">
        <f t="shared" si="134"/>
        <v>28.644594841777941</v>
      </c>
      <c r="Q542" t="s">
        <v>502</v>
      </c>
      <c r="R542" t="s">
        <v>312</v>
      </c>
      <c r="S542" s="38">
        <v>44350</v>
      </c>
      <c r="T542" s="50">
        <v>100</v>
      </c>
      <c r="U542" s="50">
        <f t="shared" si="135"/>
        <v>53.703703703703695</v>
      </c>
      <c r="V542" s="50">
        <f t="shared" si="136"/>
        <v>71.264367816091948</v>
      </c>
      <c r="W542" s="50">
        <f t="shared" si="137"/>
        <v>69.879518072289159</v>
      </c>
      <c r="X542" s="50">
        <f t="shared" si="138"/>
        <v>58.856114111618886</v>
      </c>
      <c r="Y542" s="50">
        <f t="shared" si="139"/>
        <v>76.416778224007146</v>
      </c>
      <c r="Z542" s="50">
        <f t="shared" si="140"/>
        <v>75.031928480204328</v>
      </c>
      <c r="AA542" s="50">
        <f t="shared" si="141"/>
        <v>-5.1524104079151911</v>
      </c>
      <c r="AB542" s="50">
        <f t="shared" si="142"/>
        <v>-5.1524104079151982</v>
      </c>
      <c r="AC542" s="50">
        <f t="shared" si="143"/>
        <v>-5.1524104079151698</v>
      </c>
      <c r="AF542">
        <v>2.0699999999999998</v>
      </c>
      <c r="AG542">
        <v>1.76</v>
      </c>
      <c r="AH542" s="75" t="s">
        <v>485</v>
      </c>
      <c r="AJ542" t="s">
        <v>445</v>
      </c>
    </row>
    <row r="543" spans="1:36" ht="15" x14ac:dyDescent="0.25">
      <c r="A543">
        <v>1.79</v>
      </c>
      <c r="B543">
        <v>3.64</v>
      </c>
      <c r="C543">
        <v>4.54</v>
      </c>
      <c r="D543" s="43">
        <f t="shared" si="131"/>
        <v>5.3648809782986362E-2</v>
      </c>
      <c r="E543" s="44">
        <f>IF(OR($A543="",$B543="",$C543=""),"",A543*'MPTO_working_3-way'!$I542)</f>
        <v>1.8860313695115456</v>
      </c>
      <c r="F543" s="45">
        <f>IF(OR($A543="",$B543="",$C543=""),"",B543*'MPTO_working_3-way'!$I542)</f>
        <v>3.8352816676100705</v>
      </c>
      <c r="G543" s="46">
        <f>IF(OR($A543="",$B543="",$C543=""),"",C543*'MPTO_working_3-way'!$I542)</f>
        <v>4.7835655964147579</v>
      </c>
      <c r="H543" s="44">
        <f>IF(OR($A543="",$B543="",$C543=""),"",'MPTO_working_3-way'!E542)</f>
        <v>1.849193529028154</v>
      </c>
      <c r="I543" s="45">
        <f>IF(OR($A543="",$B543="",$C543=""),"",'MPTO_working_3-way'!F542)</f>
        <v>3.8934390929355658</v>
      </c>
      <c r="J543" s="46">
        <f>IF(OR($A543="",$B543="",$C543=""),"",'MPTO_working_3-way'!G542)</f>
        <v>4.9411660158807793</v>
      </c>
      <c r="K543" s="44">
        <f>IF(OR($A543="",$B543="",$C543=""),"",'OddsRatio_working_3-way'!H542)</f>
        <v>1.8625695609777424</v>
      </c>
      <c r="L543" s="45">
        <f>IF(OR($A543="",$B543="",$C543=""),"",'OddsRatio_working_3-way'!I542)</f>
        <v>3.8825109379509359</v>
      </c>
      <c r="M543" s="46">
        <f>IF(OR($A543="",$B543="",$C543=""),"",'OddsRatio_working_3-way'!J542)</f>
        <v>4.8651851213433002</v>
      </c>
      <c r="N543" s="47">
        <f t="shared" si="132"/>
        <v>53.021387457568395</v>
      </c>
      <c r="O543" s="48">
        <f t="shared" si="133"/>
        <v>26.073704271716323</v>
      </c>
      <c r="P543" s="48">
        <f t="shared" si="134"/>
        <v>20.904908270715293</v>
      </c>
      <c r="Q543" t="s">
        <v>93</v>
      </c>
      <c r="R543" t="s">
        <v>343</v>
      </c>
      <c r="S543" s="38">
        <v>44350</v>
      </c>
      <c r="T543" s="50">
        <v>100</v>
      </c>
      <c r="U543" s="50">
        <f t="shared" si="135"/>
        <v>44.134078212290497</v>
      </c>
      <c r="V543" s="50">
        <f t="shared" si="136"/>
        <v>72.527472527472526</v>
      </c>
      <c r="W543" s="50">
        <f t="shared" si="137"/>
        <v>77.973568281938327</v>
      </c>
      <c r="X543" s="50">
        <f t="shared" si="138"/>
        <v>49.49895919058914</v>
      </c>
      <c r="Y543" s="50">
        <f t="shared" si="139"/>
        <v>77.892353505771169</v>
      </c>
      <c r="Z543" s="50">
        <f t="shared" si="140"/>
        <v>83.33844926023697</v>
      </c>
      <c r="AA543" s="50">
        <f t="shared" si="141"/>
        <v>-5.3648809782986433</v>
      </c>
      <c r="AB543" s="50">
        <f t="shared" si="142"/>
        <v>-5.3648809782986433</v>
      </c>
      <c r="AC543" s="50">
        <f t="shared" si="143"/>
        <v>-5.3648809782986433</v>
      </c>
      <c r="AF543">
        <v>2.27</v>
      </c>
      <c r="AG543">
        <v>1.64</v>
      </c>
      <c r="AH543" s="75" t="s">
        <v>510</v>
      </c>
      <c r="AJ543" t="s">
        <v>447</v>
      </c>
    </row>
    <row r="544" spans="1:36" ht="15" x14ac:dyDescent="0.25">
      <c r="A544">
        <v>3.14</v>
      </c>
      <c r="B544">
        <v>2.93</v>
      </c>
      <c r="C544">
        <v>2.57</v>
      </c>
      <c r="D544" s="43">
        <f t="shared" si="131"/>
        <v>4.887332427302149E-2</v>
      </c>
      <c r="E544" s="44">
        <f>IF(OR($A544="",$B544="",$C544=""),"",A544*'MPTO_working_3-way'!$I543)</f>
        <v>3.2934622382172876</v>
      </c>
      <c r="F544" s="45">
        <f>IF(OR($A544="",$B544="",$C544=""),"",B544*'MPTO_working_3-way'!$I543)</f>
        <v>3.0731988401199533</v>
      </c>
      <c r="G544" s="46">
        <f>IF(OR($A544="",$B544="",$C544=""),"",C544*'MPTO_working_3-way'!$I543)</f>
        <v>2.695604443381665</v>
      </c>
      <c r="H544" s="44">
        <f>IF(OR($A544="",$B544="",$C544=""),"",'MPTO_working_3-way'!E543)</f>
        <v>3.3092833428988131</v>
      </c>
      <c r="I544" s="45">
        <f>IF(OR($A544="",$B544="",$C544=""),"",'MPTO_working_3-way'!F543)</f>
        <v>3.0768679750777896</v>
      </c>
      <c r="J544" s="46">
        <f>IF(OR($A544="",$B544="",$C544=""),"",'MPTO_working_3-way'!G543)</f>
        <v>2.6823030609853329</v>
      </c>
      <c r="K544" s="44">
        <f>IF(OR($A544="",$B544="",$C544=""),"",'OddsRatio_working_3-way'!H543)</f>
        <v>3.3014439882997166</v>
      </c>
      <c r="L544" s="45">
        <f>IF(OR($A544="",$B544="",$C544=""),"",'OddsRatio_working_3-way'!I543)</f>
        <v>3.0756013539338567</v>
      </c>
      <c r="M544" s="46">
        <f>IF(OR($A544="",$B544="",$C544=""),"",'OddsRatio_working_3-way'!J543)</f>
        <v>2.6884425521638105</v>
      </c>
      <c r="N544" s="47">
        <f t="shared" si="132"/>
        <v>30.363184019419283</v>
      </c>
      <c r="O544" s="48">
        <f t="shared" si="133"/>
        <v>32.539384921834994</v>
      </c>
      <c r="P544" s="48">
        <f t="shared" si="134"/>
        <v>37.097431058745741</v>
      </c>
      <c r="Q544" t="s">
        <v>410</v>
      </c>
      <c r="R544" t="s">
        <v>345</v>
      </c>
      <c r="S544" s="38">
        <v>44350</v>
      </c>
      <c r="T544" s="50">
        <v>100</v>
      </c>
      <c r="U544" s="50">
        <f t="shared" si="135"/>
        <v>68.152866242038215</v>
      </c>
      <c r="V544" s="50">
        <f t="shared" si="136"/>
        <v>65.870307167235495</v>
      </c>
      <c r="W544" s="50">
        <f t="shared" si="137"/>
        <v>61.089494163424128</v>
      </c>
      <c r="X544" s="50">
        <f t="shared" si="138"/>
        <v>73.04019866934037</v>
      </c>
      <c r="Y544" s="50">
        <f t="shared" si="139"/>
        <v>70.757639594537665</v>
      </c>
      <c r="Z544" s="50">
        <f t="shared" si="140"/>
        <v>65.976826590726276</v>
      </c>
      <c r="AA544" s="50">
        <f t="shared" si="141"/>
        <v>-4.8873324273021552</v>
      </c>
      <c r="AB544" s="50">
        <f t="shared" si="142"/>
        <v>-4.8873324273021694</v>
      </c>
      <c r="AC544" s="50">
        <f t="shared" si="143"/>
        <v>-4.8873324273021481</v>
      </c>
      <c r="AF544">
        <v>2.38</v>
      </c>
      <c r="AG544">
        <v>1.58</v>
      </c>
      <c r="AH544" s="75" t="s">
        <v>482</v>
      </c>
      <c r="AJ544" t="s">
        <v>447</v>
      </c>
    </row>
    <row r="545" spans="1:36" ht="15" x14ac:dyDescent="0.25">
      <c r="A545">
        <v>3.38</v>
      </c>
      <c r="B545">
        <v>2.98</v>
      </c>
      <c r="C545">
        <v>2.39</v>
      </c>
      <c r="D545" s="43">
        <f t="shared" si="131"/>
        <v>4.9838499805342273E-2</v>
      </c>
      <c r="E545" s="44">
        <f>IF(OR($A545="",$B545="",$C545=""),"",A545*'MPTO_working_3-way'!$I544)</f>
        <v>3.5484541293420566</v>
      </c>
      <c r="F545" s="45">
        <f>IF(OR($A545="",$B545="",$C545=""),"",B545*'MPTO_working_3-way'!$I544)</f>
        <v>3.1285187294199202</v>
      </c>
      <c r="G545" s="46">
        <f>IF(OR($A545="",$B545="",$C545=""),"",C545*'MPTO_working_3-way'!$I544)</f>
        <v>2.5091140145347683</v>
      </c>
      <c r="H545" s="44">
        <f>IF(OR($A545="",$B545="",$C545=""),"",'MPTO_working_3-way'!E544)</f>
        <v>3.5810827241318366</v>
      </c>
      <c r="I545" s="45">
        <f>IF(OR($A545="",$B545="",$C545=""),"",'MPTO_working_3-way'!F544)</f>
        <v>3.1352125971289744</v>
      </c>
      <c r="J545" s="46">
        <f>IF(OR($A545="",$B545="",$C545=""),"",'MPTO_working_3-way'!G544)</f>
        <v>2.4888176887854598</v>
      </c>
      <c r="K545" s="44">
        <f>IF(OR($A545="",$B545="",$C545=""),"",'OddsRatio_working_3-way'!H544)</f>
        <v>3.5646428722355292</v>
      </c>
      <c r="L545" s="45">
        <f>IF(OR($A545="",$B545="",$C545=""),"",'OddsRatio_working_3-way'!I544)</f>
        <v>3.1336104567337588</v>
      </c>
      <c r="M545" s="46">
        <f>IF(OR($A545="",$B545="",$C545=""),"",'OddsRatio_working_3-way'!J544)</f>
        <v>2.4978376438686491</v>
      </c>
      <c r="N545" s="47">
        <f t="shared" si="132"/>
        <v>28.181285809249474</v>
      </c>
      <c r="O545" s="48">
        <f t="shared" si="133"/>
        <v>31.964008736665505</v>
      </c>
      <c r="P545" s="48">
        <f t="shared" si="134"/>
        <v>39.854705454085021</v>
      </c>
      <c r="Q545" t="s">
        <v>409</v>
      </c>
      <c r="R545" t="s">
        <v>91</v>
      </c>
      <c r="S545" s="38">
        <v>44350</v>
      </c>
      <c r="T545" s="50">
        <v>100</v>
      </c>
      <c r="U545" s="50">
        <f t="shared" si="135"/>
        <v>70.414201183431956</v>
      </c>
      <c r="V545" s="50">
        <f t="shared" si="136"/>
        <v>66.442953020134226</v>
      </c>
      <c r="W545" s="50">
        <f t="shared" si="137"/>
        <v>58.15899581589958</v>
      </c>
      <c r="X545" s="50">
        <f t="shared" si="138"/>
        <v>75.398051163966187</v>
      </c>
      <c r="Y545" s="50">
        <f t="shared" si="139"/>
        <v>71.426803000668457</v>
      </c>
      <c r="Z545" s="50">
        <f t="shared" si="140"/>
        <v>63.142845796433825</v>
      </c>
      <c r="AA545" s="50">
        <f t="shared" si="141"/>
        <v>-4.9838499805342309</v>
      </c>
      <c r="AB545" s="50">
        <f t="shared" si="142"/>
        <v>-4.9838499805342309</v>
      </c>
      <c r="AC545" s="50">
        <f t="shared" si="143"/>
        <v>-4.9838499805342451</v>
      </c>
      <c r="AF545">
        <v>2.61</v>
      </c>
      <c r="AG545">
        <v>1.5</v>
      </c>
      <c r="AH545" s="75" t="s">
        <v>479</v>
      </c>
      <c r="AJ545" t="s">
        <v>447</v>
      </c>
    </row>
    <row r="546" spans="1:36" ht="15" x14ac:dyDescent="0.25">
      <c r="A546">
        <v>2.14</v>
      </c>
      <c r="B546">
        <v>3.56</v>
      </c>
      <c r="C546">
        <v>3.64</v>
      </c>
      <c r="D546" s="43">
        <f t="shared" si="131"/>
        <v>2.2913870755937316E-2</v>
      </c>
      <c r="E546" s="44">
        <f>IF(OR($A546="",$B546="",$C546=""),"",A546*'MPTO_working_3-way'!$I545)</f>
        <v>2.189035683417706</v>
      </c>
      <c r="F546" s="45">
        <f>IF(OR($A546="",$B546="",$C546=""),"",B546*'MPTO_working_3-way'!$I545)</f>
        <v>3.6415733798911369</v>
      </c>
      <c r="G546" s="46">
        <f>IF(OR($A546="",$B546="",$C546=""),"",C546*'MPTO_working_3-way'!$I545)</f>
        <v>3.7234064895516119</v>
      </c>
      <c r="H546" s="44">
        <f>IF(OR($A546="",$B546="",$C546=""),"",'MPTO_working_3-way'!E545)</f>
        <v>2.1755600242009785</v>
      </c>
      <c r="I546" s="45">
        <f>IF(OR($A546="",$B546="",$C546=""),"",'MPTO_working_3-way'!F545)</f>
        <v>3.6595060935956014</v>
      </c>
      <c r="J546" s="46">
        <f>IF(OR($A546="",$B546="",$C546=""),"",'MPTO_working_3-way'!G545)</f>
        <v>3.7440939098575972</v>
      </c>
      <c r="K546" s="44">
        <f>IF(OR($A546="",$B546="",$C546=""),"",'OddsRatio_working_3-way'!H545)</f>
        <v>2.1811174588870972</v>
      </c>
      <c r="L546" s="45">
        <f>IF(OR($A546="",$B546="",$C546=""),"",'OddsRatio_working_3-way'!I545)</f>
        <v>3.6523339427640078</v>
      </c>
      <c r="M546" s="46">
        <f>IF(OR($A546="",$B546="",$C546=""),"",'OddsRatio_working_3-way'!J545)</f>
        <v>3.7352193784753829</v>
      </c>
      <c r="N546" s="47">
        <f t="shared" si="132"/>
        <v>45.682215578994864</v>
      </c>
      <c r="O546" s="48">
        <f t="shared" si="133"/>
        <v>27.460657679508149</v>
      </c>
      <c r="P546" s="48">
        <f t="shared" si="134"/>
        <v>26.857126741496984</v>
      </c>
      <c r="Q546" t="s">
        <v>413</v>
      </c>
      <c r="R546" t="s">
        <v>347</v>
      </c>
      <c r="S546" s="38">
        <v>44350</v>
      </c>
      <c r="T546" s="50">
        <v>100</v>
      </c>
      <c r="U546" s="50">
        <f t="shared" si="135"/>
        <v>53.271028037383175</v>
      </c>
      <c r="V546" s="50">
        <f t="shared" si="136"/>
        <v>71.910112359550567</v>
      </c>
      <c r="W546" s="50">
        <f t="shared" si="137"/>
        <v>72.527472527472526</v>
      </c>
      <c r="X546" s="50">
        <f t="shared" si="138"/>
        <v>55.562415112976907</v>
      </c>
      <c r="Y546" s="50">
        <f t="shared" si="139"/>
        <v>74.201499435144285</v>
      </c>
      <c r="Z546" s="50">
        <f t="shared" si="140"/>
        <v>74.818859603066272</v>
      </c>
      <c r="AA546" s="50">
        <f t="shared" si="141"/>
        <v>-2.2913870755937324</v>
      </c>
      <c r="AB546" s="50">
        <f t="shared" si="142"/>
        <v>-2.2913870755937182</v>
      </c>
      <c r="AC546" s="50">
        <f t="shared" si="143"/>
        <v>-2.2913870755937467</v>
      </c>
      <c r="AF546">
        <v>1.96</v>
      </c>
      <c r="AG546">
        <v>1.94</v>
      </c>
      <c r="AH546" s="76" t="s">
        <v>482</v>
      </c>
      <c r="AJ546" t="s">
        <v>441</v>
      </c>
    </row>
    <row r="547" spans="1:36" ht="15" x14ac:dyDescent="0.25">
      <c r="A547">
        <v>2.5099999999999998</v>
      </c>
      <c r="B547">
        <v>3.44</v>
      </c>
      <c r="C547">
        <v>3</v>
      </c>
      <c r="D547" s="43">
        <f t="shared" si="131"/>
        <v>2.2437382253930105E-2</v>
      </c>
      <c r="E547" s="44">
        <f>IF(OR($A547="",$B547="",$C547=""),"",A547*'MPTO_working_3-way'!$I546)</f>
        <v>2.5663178294573643</v>
      </c>
      <c r="F547" s="45">
        <f>IF(OR($A547="",$B547="",$C547=""),"",B547*'MPTO_working_3-way'!$I546)</f>
        <v>3.5171845949535196</v>
      </c>
      <c r="G547" s="46">
        <f>IF(OR($A547="",$B547="",$C547=""),"",C547*'MPTO_working_3-way'!$I546)</f>
        <v>3.0673121467617905</v>
      </c>
      <c r="H547" s="44">
        <f>IF(OR($A547="",$B547="",$C547=""),"",'MPTO_working_3-way'!E546)</f>
        <v>2.5580207249792619</v>
      </c>
      <c r="I547" s="45">
        <f>IF(OR($A547="",$B547="",$C547=""),"",'MPTO_working_3-way'!F546)</f>
        <v>3.5308422085711175</v>
      </c>
      <c r="J547" s="46">
        <f>IF(OR($A547="",$B547="",$C547=""),"",'MPTO_working_3-way'!G546)</f>
        <v>3.0688571202906569</v>
      </c>
      <c r="K547" s="44">
        <f>IF(OR($A547="",$B547="",$C547=""),"",'OddsRatio_working_3-way'!H546)</f>
        <v>2.5618552913375239</v>
      </c>
      <c r="L547" s="45">
        <f>IF(OR($A547="",$B547="",$C547=""),"",'OddsRatio_working_3-way'!I546)</f>
        <v>3.5237926562010315</v>
      </c>
      <c r="M547" s="46">
        <f>IF(OR($A547="",$B547="",$C547=""),"",'OddsRatio_working_3-way'!J546)</f>
        <v>3.0686825050828124</v>
      </c>
      <c r="N547" s="47">
        <f t="shared" si="132"/>
        <v>38.966334899034905</v>
      </c>
      <c r="O547" s="48">
        <f t="shared" si="133"/>
        <v>28.431831568772559</v>
      </c>
      <c r="P547" s="48">
        <f t="shared" si="134"/>
        <v>32.601833532192529</v>
      </c>
      <c r="Q547" t="s">
        <v>141</v>
      </c>
      <c r="R547" t="s">
        <v>101</v>
      </c>
      <c r="S547" s="38">
        <v>44350</v>
      </c>
      <c r="T547" s="50">
        <v>100</v>
      </c>
      <c r="U547" s="50">
        <f t="shared" si="135"/>
        <v>60.15936254980079</v>
      </c>
      <c r="V547" s="50">
        <f t="shared" si="136"/>
        <v>70.930232558139537</v>
      </c>
      <c r="W547" s="50">
        <f t="shared" si="137"/>
        <v>66.666666666666657</v>
      </c>
      <c r="X547" s="50">
        <f t="shared" si="138"/>
        <v>62.403100775193799</v>
      </c>
      <c r="Y547" s="50">
        <f t="shared" si="139"/>
        <v>73.173970783532539</v>
      </c>
      <c r="Z547" s="50">
        <f t="shared" si="140"/>
        <v>68.910404892059674</v>
      </c>
      <c r="AA547" s="50">
        <f t="shared" si="141"/>
        <v>-2.2437382253930096</v>
      </c>
      <c r="AB547" s="50">
        <f t="shared" si="142"/>
        <v>-2.2437382253930025</v>
      </c>
      <c r="AC547" s="50">
        <f t="shared" si="143"/>
        <v>-2.2437382253930167</v>
      </c>
      <c r="AF547">
        <v>2</v>
      </c>
      <c r="AG547">
        <v>1.91</v>
      </c>
      <c r="AH547" s="75" t="s">
        <v>478</v>
      </c>
      <c r="AJ547" t="s">
        <v>441</v>
      </c>
    </row>
    <row r="548" spans="1:36" ht="15" x14ac:dyDescent="0.25">
      <c r="A548">
        <v>1.94</v>
      </c>
      <c r="B548">
        <v>3.75</v>
      </c>
      <c r="C548">
        <v>4.1500000000000004</v>
      </c>
      <c r="D548" s="43">
        <f t="shared" si="131"/>
        <v>2.3094439614126605E-2</v>
      </c>
      <c r="E548" s="44">
        <f>IF(OR($A548="",$B548="",$C548=""),"",A548*'MPTO_working_3-way'!$I547)</f>
        <v>1.9848032128514055</v>
      </c>
      <c r="F548" s="45">
        <f>IF(OR($A548="",$B548="",$C548=""),"",B548*'MPTO_working_3-way'!$I547)</f>
        <v>3.8366041485529747</v>
      </c>
      <c r="G548" s="46">
        <f>IF(OR($A548="",$B548="",$C548=""),"",C548*'MPTO_working_3-way'!$I547)</f>
        <v>4.2458419243986256</v>
      </c>
      <c r="H548" s="44">
        <f>IF(OR($A548="",$B548="",$C548=""),"",'MPTO_working_3-way'!E547)</f>
        <v>1.969411994933709</v>
      </c>
      <c r="I548" s="45">
        <f>IF(OR($A548="",$B548="",$C548=""),"",'MPTO_working_3-way'!F547)</f>
        <v>3.8614731995352951</v>
      </c>
      <c r="J548" s="46">
        <f>IF(OR($A548="",$B548="",$C548=""),"",'MPTO_working_3-way'!G547)</f>
        <v>4.2869567275265945</v>
      </c>
      <c r="K548" s="44">
        <f>IF(OR($A548="",$B548="",$C548=""),"",'OddsRatio_working_3-way'!H547)</f>
        <v>1.9753905275049286</v>
      </c>
      <c r="L548" s="45">
        <f>IF(OR($A548="",$B548="",$C548=""),"",'OddsRatio_working_3-way'!I547)</f>
        <v>3.8535361177005898</v>
      </c>
      <c r="M548" s="46">
        <f>IF(OR($A548="",$B548="",$C548=""),"",'OddsRatio_working_3-way'!J547)</f>
        <v>4.2685959166388576</v>
      </c>
      <c r="N548" s="47">
        <f t="shared" si="132"/>
        <v>50.382828560791239</v>
      </c>
      <c r="O548" s="48">
        <f t="shared" si="133"/>
        <v>26.064716642115997</v>
      </c>
      <c r="P548" s="48">
        <f t="shared" si="134"/>
        <v>23.552454797092768</v>
      </c>
      <c r="Q548" t="s">
        <v>53</v>
      </c>
      <c r="R548" t="s">
        <v>51</v>
      </c>
      <c r="S548" s="38">
        <v>44350</v>
      </c>
      <c r="T548" s="50">
        <v>100</v>
      </c>
      <c r="U548" s="50">
        <f t="shared" si="135"/>
        <v>48.453608247422686</v>
      </c>
      <c r="V548" s="50">
        <f t="shared" si="136"/>
        <v>73.333333333333329</v>
      </c>
      <c r="W548" s="50">
        <f t="shared" si="137"/>
        <v>75.903614457831324</v>
      </c>
      <c r="X548" s="50">
        <f t="shared" si="138"/>
        <v>50.763052208835333</v>
      </c>
      <c r="Y548" s="50">
        <f t="shared" si="139"/>
        <v>75.642777294745997</v>
      </c>
      <c r="Z548" s="50">
        <f t="shared" si="140"/>
        <v>78.213058419243993</v>
      </c>
      <c r="AA548" s="50">
        <f t="shared" si="141"/>
        <v>-2.3094439614126472</v>
      </c>
      <c r="AB548" s="50">
        <f t="shared" si="142"/>
        <v>-2.3094439614126685</v>
      </c>
      <c r="AC548" s="50">
        <f t="shared" si="143"/>
        <v>-2.3094439614126685</v>
      </c>
      <c r="AF548">
        <v>1.7</v>
      </c>
      <c r="AG548">
        <v>2.2599999999999998</v>
      </c>
      <c r="AH548" s="75" t="s">
        <v>494</v>
      </c>
      <c r="AJ548" t="s">
        <v>441</v>
      </c>
    </row>
    <row r="549" spans="1:36" ht="15" x14ac:dyDescent="0.25">
      <c r="A549">
        <v>3</v>
      </c>
      <c r="B549">
        <v>2.97</v>
      </c>
      <c r="C549">
        <v>2.8</v>
      </c>
      <c r="D549" s="43">
        <f t="shared" si="131"/>
        <v>2.7176527176527188E-2</v>
      </c>
      <c r="E549" s="44">
        <f>IF(OR($A549="",$B549="",$C549=""),"",A549*'MPTO_working_3-way'!$I548)</f>
        <v>3.0815295815295816</v>
      </c>
      <c r="F549" s="45">
        <f>IF(OR($A549="",$B549="",$C549=""),"",B549*'MPTO_working_3-way'!$I548)</f>
        <v>3.0507142857142862</v>
      </c>
      <c r="G549" s="46">
        <f>IF(OR($A549="",$B549="",$C549=""),"",C549*'MPTO_working_3-way'!$I548)</f>
        <v>2.876094276094276</v>
      </c>
      <c r="H549" s="44">
        <f>IF(OR($A549="",$B549="",$C549=""),"",'MPTO_working_3-way'!E548)</f>
        <v>3.0838071693448703</v>
      </c>
      <c r="I549" s="45">
        <f>IF(OR($A549="",$B549="",$C549=""),"",'MPTO_working_3-way'!F548)</f>
        <v>3.0521164668460976</v>
      </c>
      <c r="J549" s="46">
        <f>IF(OR($A549="",$B549="",$C549=""),"",'MPTO_working_3-way'!G548)</f>
        <v>2.8728696453247347</v>
      </c>
      <c r="K549" s="44">
        <f>IF(OR($A549="",$B549="",$C549=""),"",'OddsRatio_working_3-way'!H548)</f>
        <v>3.0826939086071934</v>
      </c>
      <c r="L549" s="45">
        <f>IF(OR($A549="",$B549="",$C549=""),"",'OddsRatio_working_3-way'!I548)</f>
        <v>3.051453499978086</v>
      </c>
      <c r="M549" s="46">
        <f>IF(OR($A549="",$B549="",$C549=""),"",'OddsRatio_working_3-way'!J548)</f>
        <v>2.8744245177464749</v>
      </c>
      <c r="N549" s="47">
        <f t="shared" si="132"/>
        <v>32.451416530086632</v>
      </c>
      <c r="O549" s="48">
        <f t="shared" si="133"/>
        <v>32.779208616249115</v>
      </c>
      <c r="P549" s="48">
        <f t="shared" si="134"/>
        <v>34.769374853664246</v>
      </c>
      <c r="Q549" t="s">
        <v>353</v>
      </c>
      <c r="R549" t="s">
        <v>350</v>
      </c>
      <c r="S549" s="38">
        <v>44350</v>
      </c>
      <c r="T549" s="50">
        <v>100</v>
      </c>
      <c r="U549" s="50">
        <f t="shared" si="135"/>
        <v>66.666666666666657</v>
      </c>
      <c r="V549" s="50">
        <f t="shared" si="136"/>
        <v>66.329966329966325</v>
      </c>
      <c r="W549" s="50">
        <f t="shared" si="137"/>
        <v>64.285714285714292</v>
      </c>
      <c r="X549" s="50">
        <f t="shared" si="138"/>
        <v>69.384319384319383</v>
      </c>
      <c r="Y549" s="50">
        <f t="shared" si="139"/>
        <v>69.047619047619051</v>
      </c>
      <c r="Z549" s="50">
        <f t="shared" si="140"/>
        <v>67.003367003367003</v>
      </c>
      <c r="AA549" s="50">
        <f t="shared" si="141"/>
        <v>-2.7176527176527259</v>
      </c>
      <c r="AB549" s="50">
        <f t="shared" si="142"/>
        <v>-2.7176527176527259</v>
      </c>
      <c r="AC549" s="50">
        <f t="shared" si="143"/>
        <v>-2.7176527176527117</v>
      </c>
      <c r="AF549">
        <v>2.58</v>
      </c>
      <c r="AG549">
        <v>1.55</v>
      </c>
      <c r="AH549" s="75" t="s">
        <v>480</v>
      </c>
      <c r="AJ549" t="s">
        <v>434</v>
      </c>
    </row>
    <row r="550" spans="1:36" ht="15" x14ac:dyDescent="0.25">
      <c r="A550">
        <v>2.34</v>
      </c>
      <c r="B550">
        <v>3.18</v>
      </c>
      <c r="C550">
        <v>3.49</v>
      </c>
      <c r="D550" s="43">
        <f t="shared" si="131"/>
        <v>2.8348787444857138E-2</v>
      </c>
      <c r="E550" s="44">
        <f>IF(OR($A550="",$B550="",$C550=""),"",A550*'MPTO_working_3-way'!$I549)</f>
        <v>2.4063361626209656</v>
      </c>
      <c r="F550" s="45">
        <f>IF(OR($A550="",$B550="",$C550=""),"",B550*'MPTO_working_3-way'!$I549)</f>
        <v>3.270149144074646</v>
      </c>
      <c r="G550" s="46">
        <f>IF(OR($A550="",$B550="",$C550=""),"",C550*'MPTO_working_3-way'!$I549)</f>
        <v>3.5889372681825518</v>
      </c>
      <c r="H550" s="44">
        <f>IF(OR($A550="",$B550="",$C550=""),"",'MPTO_working_3-way'!E549)</f>
        <v>2.3929122043757203</v>
      </c>
      <c r="I550" s="45">
        <f>IF(OR($A550="",$B550="",$C550=""),"",'MPTO_working_3-way'!F549)</f>
        <v>3.2785185469466991</v>
      </c>
      <c r="J550" s="46">
        <f>IF(OR($A550="",$B550="",$C550=""),"",'MPTO_working_3-way'!G549)</f>
        <v>3.6090222680020396</v>
      </c>
      <c r="K550" s="44">
        <f>IF(OR($A550="",$B550="",$C550=""),"",'OddsRatio_working_3-way'!H549)</f>
        <v>2.3987825143646213</v>
      </c>
      <c r="L550" s="45">
        <f>IF(OR($A550="",$B550="",$C550=""),"",'OddsRatio_working_3-way'!I549)</f>
        <v>3.2756312547125934</v>
      </c>
      <c r="M550" s="46">
        <f>IF(OR($A550="",$B550="",$C550=""),"",'OddsRatio_working_3-way'!J549)</f>
        <v>3.5992301946029164</v>
      </c>
      <c r="N550" s="47">
        <f t="shared" si="132"/>
        <v>41.556953493596943</v>
      </c>
      <c r="O550" s="48">
        <f t="shared" si="133"/>
        <v>30.579645023590203</v>
      </c>
      <c r="P550" s="48">
        <f t="shared" si="134"/>
        <v>27.863401482812844</v>
      </c>
      <c r="Q550" t="s">
        <v>419</v>
      </c>
      <c r="R550" t="s">
        <v>235</v>
      </c>
      <c r="S550" s="38">
        <v>44350</v>
      </c>
      <c r="T550" s="50">
        <v>100</v>
      </c>
      <c r="U550" s="50">
        <f t="shared" si="135"/>
        <v>57.264957264957268</v>
      </c>
      <c r="V550" s="50">
        <f t="shared" si="136"/>
        <v>68.55345911949685</v>
      </c>
      <c r="W550" s="50">
        <f t="shared" si="137"/>
        <v>71.346704871060169</v>
      </c>
      <c r="X550" s="50">
        <f t="shared" si="138"/>
        <v>60.099836009442974</v>
      </c>
      <c r="Y550" s="50">
        <f t="shared" si="139"/>
        <v>71.388337863982571</v>
      </c>
      <c r="Z550" s="50">
        <f t="shared" si="140"/>
        <v>74.181583615545875</v>
      </c>
      <c r="AA550" s="50">
        <f t="shared" si="141"/>
        <v>-2.8348787444857066</v>
      </c>
      <c r="AB550" s="50">
        <f t="shared" si="142"/>
        <v>-2.8348787444857209</v>
      </c>
      <c r="AC550" s="50">
        <f t="shared" si="143"/>
        <v>-2.8348787444857066</v>
      </c>
      <c r="AF550">
        <v>2.0299999999999998</v>
      </c>
      <c r="AG550">
        <v>1.86</v>
      </c>
      <c r="AH550" s="75" t="s">
        <v>484</v>
      </c>
      <c r="AJ550" t="s">
        <v>434</v>
      </c>
    </row>
    <row r="551" spans="1:36" ht="15" x14ac:dyDescent="0.25">
      <c r="A551">
        <v>3.2</v>
      </c>
      <c r="B551">
        <v>3.03</v>
      </c>
      <c r="C551">
        <v>2.6</v>
      </c>
      <c r="D551" s="43">
        <f t="shared" si="131"/>
        <v>2.7148387915714611E-2</v>
      </c>
      <c r="E551" s="44">
        <f>IF(OR($A551="",$B551="",$C551=""),"",A551*'MPTO_working_3-way'!$I550)</f>
        <v>3.2868748413302868</v>
      </c>
      <c r="F551" s="45">
        <f>IF(OR($A551="",$B551="",$C551=""),"",B551*'MPTO_working_3-way'!$I550)</f>
        <v>3.1122596153846152</v>
      </c>
      <c r="G551" s="46">
        <f>IF(OR($A551="",$B551="",$C551=""),"",C551*'MPTO_working_3-way'!$I550)</f>
        <v>2.6705858085808583</v>
      </c>
      <c r="H551" s="44">
        <f>IF(OR($A551="",$B551="",$C551=""),"",'MPTO_working_3-way'!E550)</f>
        <v>3.2954299857078122</v>
      </c>
      <c r="I551" s="45">
        <f>IF(OR($A551="",$B551="",$C551=""),"",'MPTO_working_3-way'!F550)</f>
        <v>3.1154245415149369</v>
      </c>
      <c r="J551" s="46">
        <f>IF(OR($A551="",$B551="",$C551=""),"",'MPTO_working_3-way'!G550)</f>
        <v>2.6626483966821111</v>
      </c>
      <c r="K551" s="44">
        <f>IF(OR($A551="",$B551="",$C551=""),"",'OddsRatio_working_3-way'!H550)</f>
        <v>3.2912100343126847</v>
      </c>
      <c r="L551" s="45">
        <f>IF(OR($A551="",$B551="",$C551=""),"",'OddsRatio_working_3-way'!I550)</f>
        <v>3.1141619862067045</v>
      </c>
      <c r="M551" s="46">
        <f>IF(OR($A551="",$B551="",$C551=""),"",'OddsRatio_working_3-way'!J550)</f>
        <v>2.6663345704092256</v>
      </c>
      <c r="N551" s="47">
        <f t="shared" si="132"/>
        <v>30.424036456321929</v>
      </c>
      <c r="O551" s="48">
        <f t="shared" si="133"/>
        <v>32.1309955974357</v>
      </c>
      <c r="P551" s="48">
        <f t="shared" si="134"/>
        <v>37.444967946242372</v>
      </c>
      <c r="Q551" t="s">
        <v>416</v>
      </c>
      <c r="R551" t="s">
        <v>140</v>
      </c>
      <c r="S551" s="38">
        <v>44350</v>
      </c>
      <c r="T551" s="50">
        <v>100</v>
      </c>
      <c r="U551" s="50">
        <f t="shared" si="135"/>
        <v>68.75</v>
      </c>
      <c r="V551" s="50">
        <f t="shared" si="136"/>
        <v>66.996699669967001</v>
      </c>
      <c r="W551" s="50">
        <f t="shared" si="137"/>
        <v>61.538461538461533</v>
      </c>
      <c r="X551" s="50">
        <f t="shared" si="138"/>
        <v>71.464838791571466</v>
      </c>
      <c r="Y551" s="50">
        <f t="shared" si="139"/>
        <v>69.711538461538453</v>
      </c>
      <c r="Z551" s="50">
        <f t="shared" si="140"/>
        <v>64.253300330032999</v>
      </c>
      <c r="AA551" s="50">
        <f t="shared" si="141"/>
        <v>-2.7148387915714665</v>
      </c>
      <c r="AB551" s="50">
        <f t="shared" si="142"/>
        <v>-2.7148387915714522</v>
      </c>
      <c r="AC551" s="50">
        <f t="shared" si="143"/>
        <v>-2.7148387915714665</v>
      </c>
      <c r="AF551">
        <v>2.27</v>
      </c>
      <c r="AG551">
        <v>1.68</v>
      </c>
      <c r="AH551" s="75" t="s">
        <v>484</v>
      </c>
      <c r="AJ551" t="s">
        <v>434</v>
      </c>
    </row>
    <row r="552" spans="1:36" ht="15" x14ac:dyDescent="0.25">
      <c r="A552">
        <v>2.78</v>
      </c>
      <c r="B552">
        <v>3.02</v>
      </c>
      <c r="C552">
        <v>2.98</v>
      </c>
      <c r="D552" s="43">
        <f t="shared" si="131"/>
        <v>2.6408527829054673E-2</v>
      </c>
      <c r="E552" s="44">
        <f>IF(OR($A552="",$B552="",$C552=""),"",A552*'MPTO_working_3-way'!$I551)</f>
        <v>2.8534157073647717</v>
      </c>
      <c r="F552" s="45">
        <f>IF(OR($A552="",$B552="",$C552=""),"",B552*'MPTO_working_3-way'!$I551)</f>
        <v>3.099753754043745</v>
      </c>
      <c r="G552" s="46">
        <f>IF(OR($A552="",$B552="",$C552=""),"",C552*'MPTO_working_3-way'!$I551)</f>
        <v>3.0586974129305831</v>
      </c>
      <c r="H552" s="44">
        <f>IF(OR($A552="",$B552="",$C552=""),"",'MPTO_working_3-way'!E551)</f>
        <v>2.849738523160831</v>
      </c>
      <c r="I552" s="45">
        <f>IF(OR($A552="",$B552="",$C552=""),"",'MPTO_working_3-way'!F551)</f>
        <v>3.1024780915464341</v>
      </c>
      <c r="J552" s="46">
        <f>IF(OR($A552="",$B552="",$C552=""),"",'MPTO_working_3-way'!G551)</f>
        <v>3.0602786714293777</v>
      </c>
      <c r="K552" s="44">
        <f>IF(OR($A552="",$B552="",$C552=""),"",'OddsRatio_working_3-way'!H551)</f>
        <v>2.8515050723268671</v>
      </c>
      <c r="L552" s="45">
        <f>IF(OR($A552="",$B552="",$C552=""),"",'OddsRatio_working_3-way'!I551)</f>
        <v>3.10114620567431</v>
      </c>
      <c r="M552" s="46">
        <f>IF(OR($A552="",$B552="",$C552=""),"",'OddsRatio_working_3-way'!J551)</f>
        <v>3.059539350116403</v>
      </c>
      <c r="N552" s="47">
        <f t="shared" si="132"/>
        <v>35.045717223009703</v>
      </c>
      <c r="O552" s="48">
        <f t="shared" si="133"/>
        <v>32.260627112571846</v>
      </c>
      <c r="P552" s="48">
        <f t="shared" si="134"/>
        <v>32.693655664418451</v>
      </c>
      <c r="Q552" t="s">
        <v>354</v>
      </c>
      <c r="R552" t="s">
        <v>234</v>
      </c>
      <c r="S552" s="38">
        <v>44350</v>
      </c>
      <c r="T552" s="50">
        <v>100</v>
      </c>
      <c r="U552" s="50">
        <f t="shared" si="135"/>
        <v>64.02877697841727</v>
      </c>
      <c r="V552" s="50">
        <f t="shared" si="136"/>
        <v>66.88741721854305</v>
      </c>
      <c r="W552" s="50">
        <f t="shared" si="137"/>
        <v>66.442953020134226</v>
      </c>
      <c r="X552" s="50">
        <f t="shared" si="138"/>
        <v>66.669629761322739</v>
      </c>
      <c r="Y552" s="50">
        <f t="shared" si="139"/>
        <v>69.528270001448504</v>
      </c>
      <c r="Z552" s="50">
        <f t="shared" si="140"/>
        <v>69.083805803039695</v>
      </c>
      <c r="AA552" s="50">
        <f t="shared" si="141"/>
        <v>-2.6408527829054691</v>
      </c>
      <c r="AB552" s="50">
        <f t="shared" si="142"/>
        <v>-2.6408527829054549</v>
      </c>
      <c r="AC552" s="50">
        <f t="shared" si="143"/>
        <v>-2.6408527829054691</v>
      </c>
      <c r="AF552">
        <v>2.2200000000000002</v>
      </c>
      <c r="AG552">
        <v>1.71</v>
      </c>
      <c r="AH552" s="75" t="s">
        <v>485</v>
      </c>
      <c r="AJ552" t="s">
        <v>434</v>
      </c>
    </row>
    <row r="553" spans="1:36" ht="15" x14ac:dyDescent="0.25">
      <c r="A553">
        <v>2.69</v>
      </c>
      <c r="B553">
        <v>3.06</v>
      </c>
      <c r="C553">
        <v>3.04</v>
      </c>
      <c r="D553" s="43">
        <f t="shared" si="131"/>
        <v>2.7491965937878504E-2</v>
      </c>
      <c r="E553" s="44">
        <f>IF(OR($A553="",$B553="",$C553=""),"",A553*'MPTO_working_3-way'!$I552)</f>
        <v>2.7639533883728933</v>
      </c>
      <c r="F553" s="45">
        <f>IF(OR($A553="",$B553="",$C553=""),"",B553*'MPTO_working_3-way'!$I552)</f>
        <v>3.1441254157699081</v>
      </c>
      <c r="G553" s="46">
        <f>IF(OR($A553="",$B553="",$C553=""),"",C553*'MPTO_working_3-way'!$I552)</f>
        <v>3.1235755764511506</v>
      </c>
      <c r="H553" s="44">
        <f>IF(OR($A553="",$B553="",$C553=""),"",'MPTO_working_3-way'!E552)</f>
        <v>2.7579875070795472</v>
      </c>
      <c r="I553" s="45">
        <f>IF(OR($A553="",$B553="",$C553=""),"",'MPTO_working_3-way'!F552)</f>
        <v>3.1482835543229952</v>
      </c>
      <c r="J553" s="46">
        <f>IF(OR($A553="",$B553="",$C553=""),"",'MPTO_working_3-way'!G552)</f>
        <v>3.1271168648705574</v>
      </c>
      <c r="K553" s="44">
        <f>IF(OR($A553="",$B553="",$C553=""),"",'OddsRatio_working_3-way'!H552)</f>
        <v>2.7608001625979401</v>
      </c>
      <c r="L553" s="45">
        <f>IF(OR($A553="",$B553="",$C553=""),"",'OddsRatio_working_3-way'!I552)</f>
        <v>3.1463007899122828</v>
      </c>
      <c r="M553" s="46">
        <f>IF(OR($A553="",$B553="",$C553=""),"",'OddsRatio_working_3-way'!J552)</f>
        <v>3.1254629181655611</v>
      </c>
      <c r="N553" s="47">
        <f t="shared" si="132"/>
        <v>36.180060206756529</v>
      </c>
      <c r="O553" s="48">
        <f t="shared" si="133"/>
        <v>31.805347044501659</v>
      </c>
      <c r="P553" s="48">
        <f t="shared" si="134"/>
        <v>32.014592748741805</v>
      </c>
      <c r="Q553" t="s">
        <v>352</v>
      </c>
      <c r="R553" t="s">
        <v>348</v>
      </c>
      <c r="S553" s="38">
        <v>44350</v>
      </c>
      <c r="T553" s="50">
        <v>100</v>
      </c>
      <c r="U553" s="50">
        <f t="shared" si="135"/>
        <v>62.825278810408925</v>
      </c>
      <c r="V553" s="50">
        <f t="shared" si="136"/>
        <v>67.320261437908499</v>
      </c>
      <c r="W553" s="50">
        <f t="shared" si="137"/>
        <v>67.10526315789474</v>
      </c>
      <c r="X553" s="50">
        <f t="shared" si="138"/>
        <v>65.574475404196761</v>
      </c>
      <c r="Y553" s="50">
        <f t="shared" si="139"/>
        <v>70.069458031696357</v>
      </c>
      <c r="Z553" s="50">
        <f t="shared" si="140"/>
        <v>69.854459751682583</v>
      </c>
      <c r="AA553" s="50">
        <f t="shared" si="141"/>
        <v>-2.7491965937878362</v>
      </c>
      <c r="AB553" s="50">
        <f t="shared" si="142"/>
        <v>-2.7491965937878575</v>
      </c>
      <c r="AC553" s="50">
        <f t="shared" si="143"/>
        <v>-2.7491965937878433</v>
      </c>
      <c r="AF553">
        <v>2.21</v>
      </c>
      <c r="AG553">
        <v>1.72</v>
      </c>
      <c r="AH553" s="75" t="s">
        <v>485</v>
      </c>
      <c r="AJ553" t="s">
        <v>434</v>
      </c>
    </row>
    <row r="554" spans="1:36" ht="15" x14ac:dyDescent="0.25">
      <c r="A554">
        <v>1.98</v>
      </c>
      <c r="B554">
        <v>3.32</v>
      </c>
      <c r="C554">
        <v>4.4000000000000004</v>
      </c>
      <c r="D554" s="43">
        <f t="shared" si="131"/>
        <v>3.3528051600340891E-2</v>
      </c>
      <c r="E554" s="44">
        <f>IF(OR($A554="",$B554="",$C554=""),"",A554*'MPTO_working_3-way'!$I553)</f>
        <v>2.0463855421686747</v>
      </c>
      <c r="F554" s="45">
        <f>IF(OR($A554="",$B554="",$C554=""),"",B554*'MPTO_working_3-way'!$I553)</f>
        <v>3.4313131313131318</v>
      </c>
      <c r="G554" s="46">
        <f>IF(OR($A554="",$B554="",$C554=""),"",C554*'MPTO_working_3-way'!$I553)</f>
        <v>4.5475234270414999</v>
      </c>
      <c r="H554" s="44">
        <f>IF(OR($A554="",$B554="",$C554=""),"",'MPTO_working_3-way'!E553)</f>
        <v>2.0248059468561337</v>
      </c>
      <c r="I554" s="45">
        <f>IF(OR($A554="",$B554="",$C554=""),"",'MPTO_working_3-way'!F553)</f>
        <v>3.4479334219176172</v>
      </c>
      <c r="J554" s="46">
        <f>IF(OR($A554="",$B554="",$C554=""),"",'MPTO_working_3-way'!G553)</f>
        <v>4.6275577247981996</v>
      </c>
      <c r="K554" s="44">
        <f>IF(OR($A554="",$B554="",$C554=""),"",'OddsRatio_working_3-way'!H553)</f>
        <v>2.0334552900482481</v>
      </c>
      <c r="L554" s="45">
        <f>IF(OR($A554="",$B554="",$C554=""),"",'OddsRatio_working_3-way'!I553)</f>
        <v>3.4465472172570766</v>
      </c>
      <c r="M554" s="46">
        <f>IF(OR($A554="",$B554="",$C554=""),"",'OddsRatio_working_3-way'!J553)</f>
        <v>4.5854571287388204</v>
      </c>
      <c r="N554" s="47">
        <f t="shared" si="132"/>
        <v>48.866647041507214</v>
      </c>
      <c r="O554" s="48">
        <f t="shared" si="133"/>
        <v>29.143361789814538</v>
      </c>
      <c r="P554" s="48">
        <f t="shared" si="134"/>
        <v>21.989991168678245</v>
      </c>
      <c r="Q554" t="s">
        <v>250</v>
      </c>
      <c r="R554" t="s">
        <v>105</v>
      </c>
      <c r="S554" s="38">
        <v>44350</v>
      </c>
      <c r="T554" s="50">
        <v>100</v>
      </c>
      <c r="U554" s="50">
        <f t="shared" si="135"/>
        <v>49.494949494949495</v>
      </c>
      <c r="V554" s="50">
        <f t="shared" si="136"/>
        <v>69.879518072289159</v>
      </c>
      <c r="W554" s="50">
        <f t="shared" si="137"/>
        <v>77.27272727272728</v>
      </c>
      <c r="X554" s="50">
        <f t="shared" si="138"/>
        <v>52.847754654983568</v>
      </c>
      <c r="Y554" s="50">
        <f t="shared" si="139"/>
        <v>73.232323232323239</v>
      </c>
      <c r="Z554" s="50">
        <f t="shared" si="140"/>
        <v>80.625532432761361</v>
      </c>
      <c r="AA554" s="50">
        <f t="shared" si="141"/>
        <v>-3.3528051600340731</v>
      </c>
      <c r="AB554" s="50">
        <f t="shared" si="142"/>
        <v>-3.3528051600340802</v>
      </c>
      <c r="AC554" s="50">
        <f t="shared" si="143"/>
        <v>-3.3528051600340802</v>
      </c>
      <c r="AF554">
        <v>1.95</v>
      </c>
      <c r="AG554">
        <v>1.92</v>
      </c>
      <c r="AH554" s="75" t="s">
        <v>484</v>
      </c>
      <c r="AJ554" t="s">
        <v>434</v>
      </c>
    </row>
    <row r="555" spans="1:36" ht="15" x14ac:dyDescent="0.25">
      <c r="A555">
        <v>1.65</v>
      </c>
      <c r="B555">
        <v>3.69</v>
      </c>
      <c r="C555">
        <v>6.29</v>
      </c>
      <c r="D555" s="43">
        <f t="shared" si="131"/>
        <v>3.6045828011394665E-2</v>
      </c>
      <c r="E555" s="44">
        <f>IF(OR($A555="",$B555="",$C555=""),"",A555*'MPTO_working_3-way'!$I554)</f>
        <v>1.7094756162188012</v>
      </c>
      <c r="F555" s="45">
        <f>IF(OR($A555="",$B555="",$C555=""),"",B555*'MPTO_working_3-way'!$I554)</f>
        <v>3.8230091053620461</v>
      </c>
      <c r="G555" s="46">
        <f>IF(OR($A555="",$B555="",$C555=""),"",C555*'MPTO_working_3-way'!$I554)</f>
        <v>6.5167282581916721</v>
      </c>
      <c r="H555" s="44">
        <f>IF(OR($A555="",$B555="",$C555=""),"",'MPTO_working_3-way'!E554)</f>
        <v>1.683373219859116</v>
      </c>
      <c r="I555" s="45">
        <f>IF(OR($A555="",$B555="",$C555=""),"",'MPTO_working_3-way'!F554)</f>
        <v>3.8611911955157883</v>
      </c>
      <c r="J555" s="46">
        <f>IF(OR($A555="",$B555="",$C555=""),"",'MPTO_working_3-way'!G554)</f>
        <v>6.8042376502548256</v>
      </c>
      <c r="K555" s="44">
        <f>IF(OR($A555="",$B555="",$C555=""),"",'OddsRatio_working_3-way'!H554)</f>
        <v>1.6927600015124851</v>
      </c>
      <c r="L555" s="45">
        <f>IF(OR($A555="",$B555="",$C555=""),"",'OddsRatio_working_3-way'!I554)</f>
        <v>3.8669606216439787</v>
      </c>
      <c r="M555" s="46">
        <f>IF(OR($A555="",$B555="",$C555=""),"",'OddsRatio_working_3-way'!J554)</f>
        <v>6.6380006276939216</v>
      </c>
      <c r="N555" s="47">
        <f t="shared" si="132"/>
        <v>58.497470833301833</v>
      </c>
      <c r="O555" s="48">
        <f t="shared" si="133"/>
        <v>26.157405657167487</v>
      </c>
      <c r="P555" s="48">
        <f t="shared" si="134"/>
        <v>15.345123509530689</v>
      </c>
      <c r="Q555" t="s">
        <v>417</v>
      </c>
      <c r="R555" t="s">
        <v>351</v>
      </c>
      <c r="S555" s="38">
        <v>44350</v>
      </c>
      <c r="T555" s="50">
        <v>100</v>
      </c>
      <c r="U555" s="50">
        <f t="shared" si="135"/>
        <v>39.393939393939398</v>
      </c>
      <c r="V555" s="50">
        <f t="shared" si="136"/>
        <v>72.899728997289984</v>
      </c>
      <c r="W555" s="50">
        <f t="shared" si="137"/>
        <v>84.101748807631168</v>
      </c>
      <c r="X555" s="50">
        <f t="shared" si="138"/>
        <v>42.99852219507887</v>
      </c>
      <c r="Y555" s="50">
        <f t="shared" si="139"/>
        <v>76.504311798429441</v>
      </c>
      <c r="Z555" s="50">
        <f t="shared" si="140"/>
        <v>87.70633160877064</v>
      </c>
      <c r="AA555" s="50">
        <f t="shared" si="141"/>
        <v>-3.6045828011394718</v>
      </c>
      <c r="AB555" s="50">
        <f t="shared" si="142"/>
        <v>-3.6045828011394576</v>
      </c>
      <c r="AC555" s="50">
        <f t="shared" si="143"/>
        <v>-3.6045828011394718</v>
      </c>
      <c r="AF555">
        <v>2.1800000000000002</v>
      </c>
      <c r="AG555">
        <v>1.72</v>
      </c>
      <c r="AH555" s="75" t="s">
        <v>478</v>
      </c>
      <c r="AJ555" t="s">
        <v>434</v>
      </c>
    </row>
    <row r="556" spans="1:36" ht="15" x14ac:dyDescent="0.25">
      <c r="A556">
        <v>1.29</v>
      </c>
      <c r="B556">
        <v>6.25</v>
      </c>
      <c r="C556">
        <v>10.51</v>
      </c>
      <c r="D556" s="43">
        <f t="shared" si="131"/>
        <v>3.0341277041429748E-2</v>
      </c>
      <c r="E556" s="44">
        <f>IF(OR($A556="",$B556="",$C556=""),"",A556*'MPTO_working_3-way'!$I555)</f>
        <v>1.3291402473834444</v>
      </c>
      <c r="F556" s="45">
        <f>IF(OR($A556="",$B556="",$C556=""),"",B556*'MPTO_working_3-way'!$I555)</f>
        <v>6.4396329815089359</v>
      </c>
      <c r="G556" s="46">
        <f>IF(OR($A556="",$B556="",$C556=""),"",C556*'MPTO_working_3-way'!$I555)</f>
        <v>10.828886821705426</v>
      </c>
      <c r="H556" s="44">
        <f>IF(OR($A556="",$B556="",$C556=""),"",'MPTO_working_3-way'!E555)</f>
        <v>1.3070527898459303</v>
      </c>
      <c r="I556" s="45">
        <f>IF(OR($A556="",$B556="",$C556=""),"",'MPTO_working_3-way'!F555)</f>
        <v>6.6717264601501078</v>
      </c>
      <c r="J556" s="46">
        <f>IF(OR($A556="",$B556="",$C556=""),"",'MPTO_working_3-way'!G555)</f>
        <v>11.760040663429169</v>
      </c>
      <c r="K556" s="44">
        <f>IF(OR($A556="",$B556="",$C556=""),"",'OddsRatio_working_3-way'!H555)</f>
        <v>1.3133193187146515</v>
      </c>
      <c r="L556" s="45">
        <f>IF(OR($A556="",$B556="",$C556=""),"",'OddsRatio_working_3-way'!I555)</f>
        <v>6.6721600801790295</v>
      </c>
      <c r="M556" s="46">
        <f>IF(OR($A556="",$B556="",$C556=""),"",'OddsRatio_working_3-way'!J555)</f>
        <v>11.274712830952872</v>
      </c>
      <c r="N556" s="47">
        <f t="shared" si="132"/>
        <v>75.236605164022947</v>
      </c>
      <c r="O556" s="48">
        <f t="shared" si="133"/>
        <v>15.528835305854338</v>
      </c>
      <c r="P556" s="48">
        <f t="shared" si="134"/>
        <v>9.2345595301227039</v>
      </c>
      <c r="Q556" t="s">
        <v>422</v>
      </c>
      <c r="R556" t="s">
        <v>361</v>
      </c>
      <c r="S556" s="38">
        <v>44350</v>
      </c>
      <c r="T556" s="50">
        <v>100</v>
      </c>
      <c r="U556" s="50">
        <f t="shared" si="135"/>
        <v>22.480620155038757</v>
      </c>
      <c r="V556" s="50">
        <f t="shared" si="136"/>
        <v>84</v>
      </c>
      <c r="W556" s="50">
        <f t="shared" si="137"/>
        <v>90.485252140818275</v>
      </c>
      <c r="X556" s="50">
        <f t="shared" si="138"/>
        <v>25.514747859181732</v>
      </c>
      <c r="Y556" s="50">
        <f t="shared" si="139"/>
        <v>87.034127704142961</v>
      </c>
      <c r="Z556" s="50">
        <f t="shared" si="140"/>
        <v>93.519379844961236</v>
      </c>
      <c r="AA556" s="50">
        <f t="shared" si="141"/>
        <v>-3.0341277041429748</v>
      </c>
      <c r="AB556" s="50">
        <f t="shared" si="142"/>
        <v>-3.0341277041429606</v>
      </c>
      <c r="AC556" s="50">
        <f t="shared" si="143"/>
        <v>-3.0341277041429606</v>
      </c>
      <c r="AF556">
        <v>1.36</v>
      </c>
      <c r="AG556">
        <v>3.27</v>
      </c>
      <c r="AH556" s="75" t="s">
        <v>514</v>
      </c>
      <c r="AJ556" t="s">
        <v>448</v>
      </c>
    </row>
    <row r="557" spans="1:36" ht="15" x14ac:dyDescent="0.25">
      <c r="A557">
        <v>1.74</v>
      </c>
      <c r="B557">
        <v>4.0599999999999996</v>
      </c>
      <c r="C557">
        <v>4.83</v>
      </c>
      <c r="D557" s="43">
        <f t="shared" si="131"/>
        <v>2.8057399871492805E-2</v>
      </c>
      <c r="E557" s="44">
        <f>IF(OR($A557="",$B557="",$C557=""),"",A557*'MPTO_working_3-way'!$I556)</f>
        <v>1.7888198757763976</v>
      </c>
      <c r="F557" s="45">
        <f>IF(OR($A557="",$B557="",$C557=""),"",B557*'MPTO_working_3-way'!$I556)</f>
        <v>4.1739130434782608</v>
      </c>
      <c r="G557" s="46">
        <f>IF(OR($A557="",$B557="",$C557=""),"",C557*'MPTO_working_3-way'!$I556)</f>
        <v>4.9655172413793105</v>
      </c>
      <c r="H557" s="44">
        <f>IF(OR($A557="",$B557="",$C557=""),"",'MPTO_working_3-way'!E556)</f>
        <v>1.768783937365829</v>
      </c>
      <c r="I557" s="45">
        <f>IF(OR($A557="",$B557="",$C557=""),"",'MPTO_working_3-way'!F556)</f>
        <v>4.2202470623681831</v>
      </c>
      <c r="J557" s="46">
        <f>IF(OR($A557="",$B557="",$C557=""),"",'MPTO_working_3-way'!G556)</f>
        <v>5.0585048754062845</v>
      </c>
      <c r="K557" s="44">
        <f>IF(OR($A557="",$B557="",$C557=""),"",'OddsRatio_working_3-way'!H556)</f>
        <v>1.7760078929353944</v>
      </c>
      <c r="L557" s="45">
        <f>IF(OR($A557="",$B557="",$C557=""),"",'OddsRatio_working_3-way'!I556)</f>
        <v>4.2088975032193323</v>
      </c>
      <c r="M557" s="46">
        <f>IF(OR($A557="",$B557="",$C557=""),"",'OddsRatio_working_3-way'!J556)</f>
        <v>5.0163651755980565</v>
      </c>
      <c r="N557" s="47">
        <f t="shared" si="132"/>
        <v>55.902777777777779</v>
      </c>
      <c r="O557" s="48">
        <f t="shared" si="133"/>
        <v>23.958333333333336</v>
      </c>
      <c r="P557" s="48">
        <f t="shared" si="134"/>
        <v>20.138888888888889</v>
      </c>
      <c r="Q557" t="s">
        <v>420</v>
      </c>
      <c r="R557" t="s">
        <v>424</v>
      </c>
      <c r="S557" s="38">
        <v>44350</v>
      </c>
      <c r="T557" s="50">
        <v>100</v>
      </c>
      <c r="U557" s="50">
        <f t="shared" si="135"/>
        <v>42.528735632183903</v>
      </c>
      <c r="V557" s="50">
        <f t="shared" si="136"/>
        <v>75.369458128078819</v>
      </c>
      <c r="W557" s="50">
        <f t="shared" si="137"/>
        <v>79.296066252587991</v>
      </c>
      <c r="X557" s="50">
        <f t="shared" si="138"/>
        <v>45.33447561933319</v>
      </c>
      <c r="Y557" s="50">
        <f t="shared" si="139"/>
        <v>78.175198115228099</v>
      </c>
      <c r="Z557" s="50">
        <f t="shared" si="140"/>
        <v>82.101806239737272</v>
      </c>
      <c r="AA557" s="50">
        <f t="shared" si="141"/>
        <v>-2.8057399871492876</v>
      </c>
      <c r="AB557" s="50">
        <f t="shared" si="142"/>
        <v>-2.8057399871492805</v>
      </c>
      <c r="AC557" s="50">
        <f t="shared" si="143"/>
        <v>-2.8057399871492805</v>
      </c>
      <c r="AF557">
        <v>1.76</v>
      </c>
      <c r="AG557">
        <v>2.15</v>
      </c>
      <c r="AH557" s="75" t="s">
        <v>482</v>
      </c>
      <c r="AJ557" t="s">
        <v>448</v>
      </c>
    </row>
    <row r="558" spans="1:36" s="50" customFormat="1" ht="15" x14ac:dyDescent="0.25">
      <c r="A558">
        <v>1.5</v>
      </c>
      <c r="B558">
        <v>4.45</v>
      </c>
      <c r="C558">
        <v>7.09</v>
      </c>
      <c r="D558" s="43">
        <f t="shared" si="131"/>
        <v>3.2429491344563965E-2</v>
      </c>
      <c r="E558" s="44">
        <f>IF(OR($A558="",$B558="",$C558=""),"",A558*'MPTO_working_3-way'!$I557)</f>
        <v>1.5486442370168461</v>
      </c>
      <c r="F558" s="45">
        <f>IF(OR($A558="",$B558="",$C558=""),"",B558*'MPTO_working_3-way'!$I557)</f>
        <v>4.5943112364833096</v>
      </c>
      <c r="G558" s="46">
        <f>IF(OR($A558="",$B558="",$C558=""),"",C558*'MPTO_working_3-way'!$I557)</f>
        <v>7.3199250936329587</v>
      </c>
      <c r="H558" s="44">
        <f>IF(OR($A558="",$B558="",$C558=""),"",'MPTO_working_3-way'!E557)</f>
        <v>1.5247229955942405</v>
      </c>
      <c r="I558" s="45">
        <f>IF(OR($A558="",$B558="",$C558=""),"",'MPTO_working_3-way'!F557)</f>
        <v>4.6748791992163383</v>
      </c>
      <c r="J558" s="46">
        <f>IF(OR($A558="",$B558="",$C558=""),"",'MPTO_working_3-way'!G557)</f>
        <v>7.6784927191357593</v>
      </c>
      <c r="K558" s="44">
        <f>IF(OR($A558="",$B558="",$C558=""),"",'OddsRatio_working_3-way'!H557)</f>
        <v>1.5325542054915118</v>
      </c>
      <c r="L558" s="45">
        <f>IF(OR($A558="",$B558="",$C558=""),"",'OddsRatio_working_3-way'!I557)</f>
        <v>4.6746240178914338</v>
      </c>
      <c r="M558" s="46">
        <f>IF(OR($A558="",$B558="",$C558=""),"",'OddsRatio_working_3-way'!J557)</f>
        <v>7.4865102228866158</v>
      </c>
      <c r="N558" s="47">
        <f t="shared" si="132"/>
        <v>64.572609776813579</v>
      </c>
      <c r="O558" s="48">
        <f t="shared" si="133"/>
        <v>21.766048239375365</v>
      </c>
      <c r="P558" s="48">
        <f t="shared" si="134"/>
        <v>13.661341983811054</v>
      </c>
      <c r="Q558" t="s">
        <v>421</v>
      </c>
      <c r="R558" t="s">
        <v>428</v>
      </c>
      <c r="S558" s="38">
        <v>44350</v>
      </c>
      <c r="T558" s="50">
        <v>100</v>
      </c>
      <c r="U558" s="50">
        <f t="shared" si="135"/>
        <v>33.333333333333329</v>
      </c>
      <c r="V558" s="50">
        <f t="shared" si="136"/>
        <v>77.528089887640448</v>
      </c>
      <c r="W558" s="50">
        <f t="shared" si="137"/>
        <v>85.895627644569814</v>
      </c>
      <c r="X558" s="50">
        <f t="shared" si="138"/>
        <v>36.576282467789731</v>
      </c>
      <c r="Y558" s="50">
        <f t="shared" si="139"/>
        <v>80.771039022096843</v>
      </c>
      <c r="Z558" s="50">
        <f t="shared" si="140"/>
        <v>89.138576779026209</v>
      </c>
      <c r="AA558" s="50">
        <f t="shared" si="141"/>
        <v>-3.2429491344564028</v>
      </c>
      <c r="AB558" s="50">
        <f t="shared" si="142"/>
        <v>-3.2429491344563957</v>
      </c>
      <c r="AC558" s="50">
        <f t="shared" si="143"/>
        <v>-3.2429491344563957</v>
      </c>
      <c r="AD558" s="51"/>
      <c r="AE558" s="51"/>
      <c r="AF558">
        <v>1.63</v>
      </c>
      <c r="AG558">
        <v>2.38</v>
      </c>
      <c r="AH558" s="75" t="s">
        <v>487</v>
      </c>
      <c r="AI558" s="51"/>
      <c r="AJ558" t="s">
        <v>448</v>
      </c>
    </row>
    <row r="559" spans="1:36" ht="15" x14ac:dyDescent="0.25">
      <c r="A559">
        <v>5.86</v>
      </c>
      <c r="B559">
        <v>4.3499999999999996</v>
      </c>
      <c r="C559">
        <v>1.58</v>
      </c>
      <c r="D559" s="43">
        <f t="shared" si="131"/>
        <v>3.3444914040150042E-2</v>
      </c>
      <c r="E559" s="44">
        <f>IF(OR($A559="",$B559="",$C559=""),"",A559*'MPTO_working_3-way'!$I558)</f>
        <v>6.0559871962752796</v>
      </c>
      <c r="F559" s="45">
        <f>IF(OR($A559="",$B559="",$C559=""),"",B559*'MPTO_working_3-way'!$I558)</f>
        <v>4.4954853760746527</v>
      </c>
      <c r="G559" s="46">
        <f>IF(OR($A559="",$B559="",$C559=""),"",C559*'MPTO_working_3-way'!$I558)</f>
        <v>1.6328429641834372</v>
      </c>
      <c r="H559" s="44">
        <f>IF(OR($A559="",$B559="",$C559=""),"",'MPTO_working_3-way'!E558)</f>
        <v>6.2695862075406872</v>
      </c>
      <c r="I559" s="45">
        <f>IF(OR($A559="",$B559="",$C559=""),"",'MPTO_working_3-way'!F558)</f>
        <v>4.5717054278231259</v>
      </c>
      <c r="J559" s="46">
        <f>IF(OR($A559="",$B559="",$C559=""),"",'MPTO_working_3-way'!G558)</f>
        <v>1.6083296351009331</v>
      </c>
      <c r="K559" s="44">
        <f>IF(OR($A559="",$B559="",$C559=""),"",'OddsRatio_working_3-way'!H558)</f>
        <v>6.1664453730664572</v>
      </c>
      <c r="L559" s="45">
        <f>IF(OR($A559="",$B559="",$C559=""),"",'OddsRatio_working_3-way'!I558)</f>
        <v>4.5612329217639163</v>
      </c>
      <c r="M559" s="46">
        <f>IF(OR($A559="",$B559="",$C559=""),"",'OddsRatio_working_3-way'!J558)</f>
        <v>1.6165716700367379</v>
      </c>
      <c r="N559" s="47">
        <f t="shared" si="132"/>
        <v>16.512584448907809</v>
      </c>
      <c r="O559" s="48">
        <f t="shared" si="133"/>
        <v>22.244539050712593</v>
      </c>
      <c r="P559" s="48">
        <f t="shared" si="134"/>
        <v>61.242876500379609</v>
      </c>
      <c r="Q559" t="s">
        <v>363</v>
      </c>
      <c r="R559" t="s">
        <v>358</v>
      </c>
      <c r="S559" s="38">
        <v>44350</v>
      </c>
      <c r="T559" s="50">
        <v>100</v>
      </c>
      <c r="U559" s="50">
        <f t="shared" si="135"/>
        <v>82.935153583617733</v>
      </c>
      <c r="V559" s="50">
        <f t="shared" si="136"/>
        <v>77.011494252873561</v>
      </c>
      <c r="W559" s="50">
        <f t="shared" si="137"/>
        <v>36.708860759493668</v>
      </c>
      <c r="X559" s="50">
        <f t="shared" si="138"/>
        <v>86.279644987632764</v>
      </c>
      <c r="Y559" s="50">
        <f t="shared" si="139"/>
        <v>80.355985656888578</v>
      </c>
      <c r="Z559" s="50">
        <f t="shared" si="140"/>
        <v>40.053352163508691</v>
      </c>
      <c r="AA559" s="50">
        <f t="shared" si="141"/>
        <v>-3.3444914040150309</v>
      </c>
      <c r="AB559" s="50">
        <f t="shared" si="142"/>
        <v>-3.3444914040150167</v>
      </c>
      <c r="AC559" s="50">
        <f t="shared" si="143"/>
        <v>-3.3444914040150238</v>
      </c>
      <c r="AF559">
        <v>1.74</v>
      </c>
      <c r="AG559">
        <v>2.1800000000000002</v>
      </c>
      <c r="AH559" s="75" t="s">
        <v>480</v>
      </c>
      <c r="AJ559" t="s">
        <v>448</v>
      </c>
    </row>
    <row r="560" spans="1:36" ht="15" x14ac:dyDescent="0.25">
      <c r="A560">
        <v>1.94</v>
      </c>
      <c r="B560">
        <v>3.35</v>
      </c>
      <c r="C560">
        <v>4.63</v>
      </c>
      <c r="D560" s="43">
        <f t="shared" si="131"/>
        <v>2.9954101594629856E-2</v>
      </c>
      <c r="E560" s="44">
        <f>IF(OR($A560="",$B560="",$C560=""),"",A560*'MPTO_working_3-way'!$I559)</f>
        <v>1.9981109570935818</v>
      </c>
      <c r="F560" s="45">
        <f>IF(OR($A560="",$B560="",$C560=""),"",B560*'MPTO_working_3-way'!$I559)</f>
        <v>3.45034624034201</v>
      </c>
      <c r="G560" s="46">
        <f>IF(OR($A560="",$B560="",$C560=""),"",C560*'MPTO_working_3-way'!$I559)</f>
        <v>4.7686874903831358</v>
      </c>
      <c r="H560" s="44">
        <f>IF(OR($A560="",$B560="",$C560=""),"",'MPTO_working_3-way'!E559)</f>
        <v>1.9783207031663481</v>
      </c>
      <c r="I560" s="45">
        <f>IF(OR($A560="",$B560="",$C560=""),"",'MPTO_working_3-way'!F559)</f>
        <v>3.4659310500524669</v>
      </c>
      <c r="J560" s="46">
        <f>IF(OR($A560="",$B560="",$C560=""),"",'MPTO_working_3-way'!G559)</f>
        <v>4.8544155709366761</v>
      </c>
      <c r="K560" s="44">
        <f>IF(OR($A560="",$B560="",$C560=""),"",'OddsRatio_working_3-way'!H559)</f>
        <v>1.9862024603070254</v>
      </c>
      <c r="L560" s="45">
        <f>IF(OR($A560="",$B560="",$C560=""),"",'OddsRatio_working_3-way'!I559)</f>
        <v>3.4655061507675646</v>
      </c>
      <c r="M560" s="46">
        <f>IF(OR($A560="",$B560="",$C560=""),"",'OddsRatio_working_3-way'!J559)</f>
        <v>4.8084201392707469</v>
      </c>
      <c r="N560" s="47">
        <f t="shared" si="132"/>
        <v>50.047270720870429</v>
      </c>
      <c r="O560" s="48">
        <f t="shared" si="133"/>
        <v>28.982598566713019</v>
      </c>
      <c r="P560" s="48">
        <f t="shared" si="134"/>
        <v>20.970130712416552</v>
      </c>
      <c r="Q560" t="s">
        <v>145</v>
      </c>
      <c r="R560" t="s">
        <v>146</v>
      </c>
      <c r="S560" s="38">
        <v>44350</v>
      </c>
      <c r="T560" s="50">
        <v>100</v>
      </c>
      <c r="U560" s="50">
        <f t="shared" si="135"/>
        <v>48.453608247422686</v>
      </c>
      <c r="V560" s="50">
        <f t="shared" si="136"/>
        <v>70.149253731343279</v>
      </c>
      <c r="W560" s="50">
        <f t="shared" si="137"/>
        <v>78.40172786177105</v>
      </c>
      <c r="X560" s="50">
        <f t="shared" si="138"/>
        <v>51.449018406885649</v>
      </c>
      <c r="Y560" s="50">
        <f t="shared" si="139"/>
        <v>73.144663890806271</v>
      </c>
      <c r="Z560" s="50">
        <f t="shared" si="140"/>
        <v>81.397138021234042</v>
      </c>
      <c r="AA560" s="50">
        <f t="shared" si="141"/>
        <v>-2.9954101594629634</v>
      </c>
      <c r="AB560" s="50">
        <f t="shared" si="142"/>
        <v>-2.9954101594629918</v>
      </c>
      <c r="AC560" s="50">
        <f t="shared" si="143"/>
        <v>-2.9954101594629918</v>
      </c>
      <c r="AF560">
        <v>2.15</v>
      </c>
      <c r="AG560">
        <v>1.76</v>
      </c>
      <c r="AH560" s="75" t="s">
        <v>487</v>
      </c>
      <c r="AJ560" t="s">
        <v>435</v>
      </c>
    </row>
    <row r="561" spans="1:36" ht="15" x14ac:dyDescent="0.25">
      <c r="A561">
        <v>7.28</v>
      </c>
      <c r="B561">
        <v>4.07</v>
      </c>
      <c r="C561">
        <v>1.54</v>
      </c>
      <c r="D561" s="43">
        <f t="shared" si="131"/>
        <v>3.2413532413532398E-2</v>
      </c>
      <c r="E561" s="44">
        <f>IF(OR($A561="",$B561="",$C561=""),"",A561*'MPTO_working_3-way'!$I560)</f>
        <v>7.5159705159705164</v>
      </c>
      <c r="F561" s="45">
        <f>IF(OR($A561="",$B561="",$C561=""),"",B561*'MPTO_working_3-way'!$I560)</f>
        <v>4.2019230769230775</v>
      </c>
      <c r="G561" s="46">
        <f>IF(OR($A561="",$B561="",$C561=""),"",C561*'MPTO_working_3-way'!$I560)</f>
        <v>1.58991683991684</v>
      </c>
      <c r="H561" s="44">
        <f>IF(OR($A561="",$B561="",$C561=""),"",'MPTO_working_3-way'!E560)</f>
        <v>7.9015076091594354</v>
      </c>
      <c r="I561" s="45">
        <f>IF(OR($A561="",$B561="",$C561=""),"",'MPTO_working_3-way'!F560)</f>
        <v>4.2572079924902777</v>
      </c>
      <c r="J561" s="46">
        <f>IF(OR($A561="",$B561="",$C561=""),"",'MPTO_working_3-way'!G560)</f>
        <v>1.5660575479742633</v>
      </c>
      <c r="K561" s="44">
        <f>IF(OR($A561="",$B561="",$C561=""),"",'OddsRatio_working_3-way'!H560)</f>
        <v>7.677578230394583</v>
      </c>
      <c r="L561" s="45">
        <f>IF(OR($A561="",$B561="",$C561=""),"",'OddsRatio_working_3-way'!I560)</f>
        <v>4.264357510718372</v>
      </c>
      <c r="M561" s="46">
        <f>IF(OR($A561="",$B561="",$C561=""),"",'OddsRatio_working_3-way'!J560)</f>
        <v>1.574186663123101</v>
      </c>
      <c r="N561" s="47">
        <f t="shared" si="132"/>
        <v>13.305001634521085</v>
      </c>
      <c r="O561" s="48">
        <f t="shared" si="133"/>
        <v>23.798627002288324</v>
      </c>
      <c r="P561" s="48">
        <f t="shared" si="134"/>
        <v>62.896371363190582</v>
      </c>
      <c r="Q561" t="s">
        <v>171</v>
      </c>
      <c r="R561" t="s">
        <v>147</v>
      </c>
      <c r="S561" s="38">
        <v>44350</v>
      </c>
      <c r="T561" s="50">
        <v>100</v>
      </c>
      <c r="U561" s="50">
        <f t="shared" si="135"/>
        <v>86.263736263736249</v>
      </c>
      <c r="V561" s="50">
        <f t="shared" si="136"/>
        <v>75.429975429975428</v>
      </c>
      <c r="W561" s="50">
        <f t="shared" si="137"/>
        <v>35.064935064935064</v>
      </c>
      <c r="X561" s="50">
        <f t="shared" si="138"/>
        <v>89.505089505089501</v>
      </c>
      <c r="Y561" s="50">
        <f t="shared" si="139"/>
        <v>78.671328671328666</v>
      </c>
      <c r="Z561" s="50">
        <f t="shared" si="140"/>
        <v>38.306288306288309</v>
      </c>
      <c r="AA561" s="50">
        <f t="shared" si="141"/>
        <v>-3.2413532413532522</v>
      </c>
      <c r="AB561" s="50">
        <f t="shared" si="142"/>
        <v>-3.241353241353238</v>
      </c>
      <c r="AC561" s="50">
        <f t="shared" si="143"/>
        <v>-3.2413532413532451</v>
      </c>
      <c r="AF561">
        <v>2.12</v>
      </c>
      <c r="AG561">
        <v>1.78</v>
      </c>
      <c r="AH561" s="75" t="s">
        <v>493</v>
      </c>
      <c r="AJ561" t="s">
        <v>435</v>
      </c>
    </row>
    <row r="562" spans="1:36" ht="15" x14ac:dyDescent="0.25">
      <c r="A562">
        <v>2.4300000000000002</v>
      </c>
      <c r="B562">
        <v>3.16</v>
      </c>
      <c r="C562">
        <v>3.33</v>
      </c>
      <c r="D562" s="43">
        <f t="shared" si="131"/>
        <v>2.8278630247687842E-2</v>
      </c>
      <c r="E562" s="44">
        <f>IF(OR($A562="",$B562="",$C562=""),"",A562*'MPTO_working_3-way'!$I561)</f>
        <v>2.4987170715018818</v>
      </c>
      <c r="F562" s="45">
        <f>IF(OR($A562="",$B562="",$C562=""),"",B562*'MPTO_working_3-way'!$I561)</f>
        <v>3.2493604715826936</v>
      </c>
      <c r="G562" s="46">
        <f>IF(OR($A562="",$B562="",$C562=""),"",C562*'MPTO_working_3-way'!$I561)</f>
        <v>3.4241678387248005</v>
      </c>
      <c r="H562" s="44">
        <f>IF(OR($A562="",$B562="",$C562=""),"",'MPTO_working_3-way'!E561)</f>
        <v>2.4869656658271229</v>
      </c>
      <c r="I562" s="45">
        <f>IF(OR($A562="",$B562="",$C562=""),"",'MPTO_working_3-way'!F561)</f>
        <v>3.2570161668747963</v>
      </c>
      <c r="J562" s="46">
        <f>IF(OR($A562="",$B562="",$C562=""),"",'MPTO_working_3-way'!G561)</f>
        <v>3.4379136321541619</v>
      </c>
      <c r="K562" s="44">
        <f>IF(OR($A562="",$B562="",$C562=""),"",'OddsRatio_working_3-way'!H561)</f>
        <v>2.4922027729103675</v>
      </c>
      <c r="L562" s="45">
        <f>IF(OR($A562="",$B562="",$C562=""),"",'OddsRatio_working_3-way'!I561)</f>
        <v>3.2539566360044705</v>
      </c>
      <c r="M562" s="46">
        <f>IF(OR($A562="",$B562="",$C562=""),"",'OddsRatio_working_3-way'!J561)</f>
        <v>3.4313513712455621</v>
      </c>
      <c r="N562" s="47">
        <f t="shared" si="132"/>
        <v>40.020537395173712</v>
      </c>
      <c r="O562" s="48">
        <f t="shared" si="133"/>
        <v>30.775286667807634</v>
      </c>
      <c r="P562" s="48">
        <f t="shared" si="134"/>
        <v>29.204175937018658</v>
      </c>
      <c r="Q562" t="s">
        <v>106</v>
      </c>
      <c r="R562" t="s">
        <v>148</v>
      </c>
      <c r="S562" s="38">
        <v>44350</v>
      </c>
      <c r="T562" s="50">
        <v>100</v>
      </c>
      <c r="U562" s="50">
        <f t="shared" si="135"/>
        <v>58.847736625514408</v>
      </c>
      <c r="V562" s="50">
        <f t="shared" si="136"/>
        <v>68.35443037974683</v>
      </c>
      <c r="W562" s="50">
        <f t="shared" si="137"/>
        <v>69.969969969969966</v>
      </c>
      <c r="X562" s="50">
        <f t="shared" si="138"/>
        <v>61.675599650283196</v>
      </c>
      <c r="Y562" s="50">
        <f t="shared" si="139"/>
        <v>71.182293404515633</v>
      </c>
      <c r="Z562" s="50">
        <f t="shared" si="140"/>
        <v>72.797832994738755</v>
      </c>
      <c r="AA562" s="50">
        <f t="shared" si="141"/>
        <v>-2.8278630247687886</v>
      </c>
      <c r="AB562" s="50">
        <f t="shared" si="142"/>
        <v>-2.8278630247688028</v>
      </c>
      <c r="AC562" s="50">
        <f t="shared" si="143"/>
        <v>-2.8278630247687886</v>
      </c>
      <c r="AF562">
        <v>2.37</v>
      </c>
      <c r="AG562">
        <v>1.63</v>
      </c>
      <c r="AH562" s="75" t="s">
        <v>487</v>
      </c>
      <c r="AJ562" t="s">
        <v>435</v>
      </c>
    </row>
    <row r="563" spans="1:36" ht="15" x14ac:dyDescent="0.25">
      <c r="A563">
        <v>1.49</v>
      </c>
      <c r="B563">
        <v>4.2300000000000004</v>
      </c>
      <c r="C563">
        <v>8.1300000000000008</v>
      </c>
      <c r="D563" s="43">
        <f t="shared" si="131"/>
        <v>3.0548788994958276E-2</v>
      </c>
      <c r="E563" s="44">
        <f>IF(OR($A563="",$B563="",$C563=""),"",A563*'MPTO_working_3-way'!$I562)</f>
        <v>1.5355176956024879</v>
      </c>
      <c r="F563" s="45">
        <f>IF(OR($A563="",$B563="",$C563=""),"",B563*'MPTO_working_3-way'!$I562)</f>
        <v>4.3592213774486739</v>
      </c>
      <c r="G563" s="46">
        <f>IF(OR($A563="",$B563="",$C563=""),"",C563*'MPTO_working_3-way'!$I562)</f>
        <v>8.3783616545290123</v>
      </c>
      <c r="H563" s="44">
        <f>IF(OR($A563="",$B563="",$C563=""),"",'MPTO_working_3-way'!E562)</f>
        <v>1.5129554146751056</v>
      </c>
      <c r="I563" s="45">
        <f>IF(OR($A563="",$B563="",$C563=""),"",'MPTO_working_3-way'!F562)</f>
        <v>4.4204035449874253</v>
      </c>
      <c r="J563" s="46">
        <f>IF(OR($A563="",$B563="",$C563=""),"",'MPTO_working_3-way'!G562)</f>
        <v>8.8638101878992526</v>
      </c>
      <c r="K563" s="44">
        <f>IF(OR($A563="",$B563="",$C563=""),"",'OddsRatio_working_3-way'!H562)</f>
        <v>1.5204925497388484</v>
      </c>
      <c r="L563" s="45">
        <f>IF(OR($A563="",$B563="",$C563=""),"",'OddsRatio_working_3-way'!I562)</f>
        <v>4.4310019095030215</v>
      </c>
      <c r="M563" s="46">
        <f>IF(OR($A563="",$B563="",$C563=""),"",'OddsRatio_working_3-way'!J562)</f>
        <v>8.5736977135469168</v>
      </c>
      <c r="N563" s="47">
        <f t="shared" si="132"/>
        <v>65.124615812885963</v>
      </c>
      <c r="O563" s="48">
        <f t="shared" si="133"/>
        <v>22.939876492009475</v>
      </c>
      <c r="P563" s="48">
        <f t="shared" si="134"/>
        <v>11.93550769510456</v>
      </c>
      <c r="Q563" t="s">
        <v>371</v>
      </c>
      <c r="R563" t="s">
        <v>505</v>
      </c>
      <c r="S563" s="38">
        <v>44350</v>
      </c>
      <c r="T563" s="50">
        <v>100</v>
      </c>
      <c r="U563" s="50">
        <f t="shared" si="135"/>
        <v>32.885906040268459</v>
      </c>
      <c r="V563" s="50">
        <f t="shared" si="136"/>
        <v>76.359338061465735</v>
      </c>
      <c r="W563" s="50">
        <f t="shared" si="137"/>
        <v>87.699876998769994</v>
      </c>
      <c r="X563" s="50">
        <f t="shared" si="138"/>
        <v>35.940784939764285</v>
      </c>
      <c r="Y563" s="50">
        <f t="shared" si="139"/>
        <v>79.414216960961554</v>
      </c>
      <c r="Z563" s="50">
        <f t="shared" si="140"/>
        <v>90.754755898265827</v>
      </c>
      <c r="AA563" s="50">
        <f t="shared" si="141"/>
        <v>-3.0548788994958258</v>
      </c>
      <c r="AB563" s="50">
        <f t="shared" si="142"/>
        <v>-3.0548788994958187</v>
      </c>
      <c r="AC563" s="50">
        <f t="shared" si="143"/>
        <v>-3.0548788994958329</v>
      </c>
      <c r="AF563">
        <v>2.04</v>
      </c>
      <c r="AG563">
        <v>1.85</v>
      </c>
      <c r="AH563" s="75" t="s">
        <v>485</v>
      </c>
      <c r="AJ563" t="s">
        <v>449</v>
      </c>
    </row>
    <row r="564" spans="1:36" ht="15" x14ac:dyDescent="0.25">
      <c r="A564">
        <v>3.28</v>
      </c>
      <c r="B564">
        <v>3.41</v>
      </c>
      <c r="C564">
        <v>2.33</v>
      </c>
      <c r="D564" s="43">
        <f t="shared" si="131"/>
        <v>2.7317730101520388E-2</v>
      </c>
      <c r="E564" s="44">
        <f>IF(OR($A564="",$B564="",$C564=""),"",A564*'MPTO_working_3-way'!$I563)</f>
        <v>3.3696021547329869</v>
      </c>
      <c r="F564" s="45">
        <f>IF(OR($A564="",$B564="",$C564=""),"",B564*'MPTO_working_3-way'!$I563)</f>
        <v>3.5031534596461849</v>
      </c>
      <c r="G564" s="46">
        <f>IF(OR($A564="",$B564="",$C564=""),"",C564*'MPTO_working_3-way'!$I563)</f>
        <v>2.3936503111365424</v>
      </c>
      <c r="H564" s="44">
        <f>IF(OR($A564="",$B564="",$C564=""),"",'MPTO_working_3-way'!E563)</f>
        <v>3.3809810627788015</v>
      </c>
      <c r="I564" s="45">
        <f>IF(OR($A564="",$B564="",$C564=""),"",'MPTO_working_3-way'!F563)</f>
        <v>3.5192776288612837</v>
      </c>
      <c r="J564" s="46">
        <f>IF(OR($A564="",$B564="",$C564=""),"",'MPTO_working_3-way'!G563)</f>
        <v>2.3805066632596974</v>
      </c>
      <c r="K564" s="44">
        <f>IF(OR($A564="",$B564="",$C564=""),"",'OddsRatio_working_3-way'!H563)</f>
        <v>3.376365107093287</v>
      </c>
      <c r="L564" s="45">
        <f>IF(OR($A564="",$B564="",$C564=""),"",'OddsRatio_working_3-way'!I563)</f>
        <v>3.5118596088135181</v>
      </c>
      <c r="M564" s="46">
        <f>IF(OR($A564="",$B564="",$C564=""),"",'OddsRatio_working_3-way'!J563)</f>
        <v>2.3862129791377509</v>
      </c>
      <c r="N564" s="47">
        <f t="shared" si="132"/>
        <v>29.677094033056306</v>
      </c>
      <c r="O564" s="48">
        <f t="shared" si="133"/>
        <v>28.545709216546829</v>
      </c>
      <c r="P564" s="48">
        <f t="shared" si="134"/>
        <v>41.777196750396868</v>
      </c>
      <c r="Q564" t="s">
        <v>454</v>
      </c>
      <c r="R564" t="s">
        <v>507</v>
      </c>
      <c r="S564" s="38">
        <v>44350</v>
      </c>
      <c r="T564" s="50">
        <v>100</v>
      </c>
      <c r="U564" s="50">
        <f t="shared" si="135"/>
        <v>69.512195121951223</v>
      </c>
      <c r="V564" s="50">
        <f t="shared" si="136"/>
        <v>70.674486803519059</v>
      </c>
      <c r="W564" s="50">
        <f t="shared" si="137"/>
        <v>57.081545064377686</v>
      </c>
      <c r="X564" s="50">
        <f t="shared" si="138"/>
        <v>72.243968132103248</v>
      </c>
      <c r="Y564" s="50">
        <f t="shared" si="139"/>
        <v>73.406259813671099</v>
      </c>
      <c r="Z564" s="50">
        <f t="shared" si="140"/>
        <v>59.813318074529718</v>
      </c>
      <c r="AA564" s="50">
        <f t="shared" si="141"/>
        <v>-2.7317730101520254</v>
      </c>
      <c r="AB564" s="50">
        <f t="shared" si="142"/>
        <v>-2.7317730101520397</v>
      </c>
      <c r="AC564" s="50">
        <f t="shared" si="143"/>
        <v>-2.7317730101520326</v>
      </c>
      <c r="AF564">
        <v>2.4</v>
      </c>
      <c r="AG564">
        <v>1.62</v>
      </c>
      <c r="AH564" s="75" t="s">
        <v>494</v>
      </c>
      <c r="AJ564" t="s">
        <v>449</v>
      </c>
    </row>
    <row r="565" spans="1:36" ht="15" x14ac:dyDescent="0.25">
      <c r="A565">
        <v>1.3</v>
      </c>
      <c r="B565">
        <v>5.72</v>
      </c>
      <c r="C565">
        <v>10.99</v>
      </c>
      <c r="D565" s="43">
        <f t="shared" si="131"/>
        <v>3.5047754792977504E-2</v>
      </c>
      <c r="E565" s="44">
        <f>IF(OR($A565="",$B565="",$C565=""),"",A565*'MPTO_working_3-way'!$I564)</f>
        <v>1.3455620812308708</v>
      </c>
      <c r="F565" s="45">
        <f>IF(OR($A565="",$B565="",$C565=""),"",B565*'MPTO_working_3-way'!$I564)</f>
        <v>5.9204731574158309</v>
      </c>
      <c r="G565" s="46">
        <f>IF(OR($A565="",$B565="",$C565=""),"",C565*'MPTO_working_3-way'!$I564)</f>
        <v>11.375174825174822</v>
      </c>
      <c r="H565" s="44">
        <f>IF(OR($A565="",$B565="",$C565=""),"",'MPTO_working_3-way'!E564)</f>
        <v>1.3200480454247652</v>
      </c>
      <c r="I565" s="45">
        <f>IF(OR($A565="",$B565="",$C565=""),"",'MPTO_working_3-way'!F564)</f>
        <v>6.1296072389718761</v>
      </c>
      <c r="J565" s="46">
        <f>IF(OR($A565="",$B565="",$C565=""),"",'MPTO_working_3-way'!G564)</f>
        <v>12.608873555840809</v>
      </c>
      <c r="K565" s="44">
        <f>IF(OR($A565="",$B565="",$C565=""),"",'OddsRatio_working_3-way'!H564)</f>
        <v>1.327352131014498</v>
      </c>
      <c r="L565" s="45">
        <f>IF(OR($A565="",$B565="",$C565=""),"",'OddsRatio_working_3-way'!I564)</f>
        <v>6.1503401946280967</v>
      </c>
      <c r="M565" s="46">
        <f>IF(OR($A565="",$B565="",$C565=""),"",'OddsRatio_working_3-way'!J564)</f>
        <v>11.900825962782777</v>
      </c>
      <c r="N565" s="47">
        <f t="shared" si="132"/>
        <v>74.318384409676341</v>
      </c>
      <c r="O565" s="48">
        <f t="shared" si="133"/>
        <v>16.890541911290079</v>
      </c>
      <c r="P565" s="48">
        <f t="shared" si="134"/>
        <v>8.7910736790335999</v>
      </c>
      <c r="Q565" t="s">
        <v>508</v>
      </c>
      <c r="R565" t="s">
        <v>367</v>
      </c>
      <c r="S565" s="38">
        <v>44350</v>
      </c>
      <c r="T565" s="50">
        <v>100</v>
      </c>
      <c r="U565" s="50">
        <f t="shared" si="135"/>
        <v>23.076923076923073</v>
      </c>
      <c r="V565" s="50">
        <f t="shared" si="136"/>
        <v>82.51748251748252</v>
      </c>
      <c r="W565" s="50">
        <f t="shared" si="137"/>
        <v>90.900818926296623</v>
      </c>
      <c r="X565" s="50">
        <f t="shared" si="138"/>
        <v>26.58169855622085</v>
      </c>
      <c r="Y565" s="50">
        <f t="shared" si="139"/>
        <v>86.022257996780283</v>
      </c>
      <c r="Z565" s="50">
        <f t="shared" si="140"/>
        <v>94.4055944055944</v>
      </c>
      <c r="AA565" s="50">
        <f t="shared" si="141"/>
        <v>-3.504775479297777</v>
      </c>
      <c r="AB565" s="50">
        <f t="shared" si="142"/>
        <v>-3.5047754792977628</v>
      </c>
      <c r="AC565" s="50">
        <f t="shared" si="143"/>
        <v>-3.504775479297777</v>
      </c>
      <c r="AF565">
        <v>1.72</v>
      </c>
      <c r="AG565">
        <v>2.2000000000000002</v>
      </c>
      <c r="AH565" s="75" t="s">
        <v>487</v>
      </c>
      <c r="AJ565" t="s">
        <v>449</v>
      </c>
    </row>
    <row r="566" spans="1:36" ht="15" x14ac:dyDescent="0.25">
      <c r="A566">
        <v>3.2</v>
      </c>
      <c r="B566">
        <v>3.1</v>
      </c>
      <c r="C566">
        <v>2.5499999999999998</v>
      </c>
      <c r="D566" s="43">
        <f t="shared" si="131"/>
        <v>2.7237507906388458E-2</v>
      </c>
      <c r="E566" s="44">
        <f>IF(OR($A566="",$B566="",$C566=""),"",A566*'MPTO_working_3-way'!$I565)</f>
        <v>3.2871600253004432</v>
      </c>
      <c r="F566" s="45">
        <f>IF(OR($A566="",$B566="",$C566=""),"",B566*'MPTO_working_3-way'!$I565)</f>
        <v>3.1844362745098045</v>
      </c>
      <c r="G566" s="46">
        <f>IF(OR($A566="",$B566="",$C566=""),"",C566*'MPTO_working_3-way'!$I565)</f>
        <v>2.6194556451612905</v>
      </c>
      <c r="H566" s="44">
        <f>IF(OR($A566="",$B566="",$C566=""),"",'MPTO_working_3-way'!E565)</f>
        <v>3.2957526274646058</v>
      </c>
      <c r="I566" s="45">
        <f>IF(OR($A566="",$B566="",$C566=""),"",'MPTO_working_3-way'!F565)</f>
        <v>3.1897776470093739</v>
      </c>
      <c r="J566" s="46">
        <f>IF(OR($A566="",$B566="",$C566=""),"",'MPTO_working_3-way'!G565)</f>
        <v>2.6104365174916584</v>
      </c>
      <c r="K566" s="44">
        <f>IF(OR($A566="",$B566="",$C566=""),"",'OddsRatio_working_3-way'!H565)</f>
        <v>3.2916427408662954</v>
      </c>
      <c r="L566" s="45">
        <f>IF(OR($A566="",$B566="",$C566=""),"",'OddsRatio_working_3-way'!I565)</f>
        <v>3.1874771617360094</v>
      </c>
      <c r="M566" s="46">
        <f>IF(OR($A566="",$B566="",$C566=""),"",'OddsRatio_working_3-way'!J565)</f>
        <v>2.6145664765194345</v>
      </c>
      <c r="N566" s="47">
        <f t="shared" si="132"/>
        <v>30.421396959784484</v>
      </c>
      <c r="O566" s="48">
        <f t="shared" si="133"/>
        <v>31.402732345583985</v>
      </c>
      <c r="P566" s="48">
        <f t="shared" si="134"/>
        <v>38.175870694631513</v>
      </c>
      <c r="Q566" t="s">
        <v>453</v>
      </c>
      <c r="R566" t="s">
        <v>370</v>
      </c>
      <c r="S566" s="38">
        <v>44350</v>
      </c>
      <c r="T566" s="50">
        <v>100</v>
      </c>
      <c r="U566" s="50">
        <f t="shared" si="135"/>
        <v>68.75</v>
      </c>
      <c r="V566" s="50">
        <f t="shared" si="136"/>
        <v>67.741935483870961</v>
      </c>
      <c r="W566" s="50">
        <f t="shared" si="137"/>
        <v>60.784313725490193</v>
      </c>
      <c r="X566" s="50">
        <f t="shared" si="138"/>
        <v>71.473750790638846</v>
      </c>
      <c r="Y566" s="50">
        <f t="shared" si="139"/>
        <v>70.465686274509807</v>
      </c>
      <c r="Z566" s="50">
        <f t="shared" si="140"/>
        <v>63.508064516129025</v>
      </c>
      <c r="AA566" s="50">
        <f t="shared" si="141"/>
        <v>-2.7237507906388458</v>
      </c>
      <c r="AB566" s="50">
        <f t="shared" si="142"/>
        <v>-2.7237507906388458</v>
      </c>
      <c r="AC566" s="50">
        <f t="shared" si="143"/>
        <v>-2.7237507906388316</v>
      </c>
      <c r="AF566">
        <v>2.27</v>
      </c>
      <c r="AG566">
        <v>1.68</v>
      </c>
      <c r="AH566" s="75" t="s">
        <v>489</v>
      </c>
      <c r="AJ566" t="s">
        <v>449</v>
      </c>
    </row>
    <row r="567" spans="1:36" ht="15" x14ac:dyDescent="0.25">
      <c r="A567">
        <v>2.84</v>
      </c>
      <c r="B567">
        <v>3.15</v>
      </c>
      <c r="C567">
        <v>2.8</v>
      </c>
      <c r="D567" s="43">
        <f t="shared" si="131"/>
        <v>2.6715850659512652E-2</v>
      </c>
      <c r="E567" s="44">
        <f>IF(OR($A567="",$B567="",$C567=""),"",A567*'MPTO_working_3-way'!$I566)</f>
        <v>2.9158730158730157</v>
      </c>
      <c r="F567" s="45">
        <f>IF(OR($A567="",$B567="",$C567=""),"",B567*'MPTO_working_3-way'!$I566)</f>
        <v>3.234154929577465</v>
      </c>
      <c r="G567" s="46">
        <f>IF(OR($A567="",$B567="",$C567=""),"",C567*'MPTO_working_3-way'!$I566)</f>
        <v>2.8748043818466353</v>
      </c>
      <c r="H567" s="44">
        <f>IF(OR($A567="",$B567="",$C567=""),"",'MPTO_working_3-way'!E566)</f>
        <v>2.9136901530778414</v>
      </c>
      <c r="I567" s="45">
        <f>IF(OR($A567="",$B567="",$C567=""),"",'MPTO_working_3-way'!F566)</f>
        <v>3.2409129332206255</v>
      </c>
      <c r="J567" s="46">
        <f>IF(OR($A567="",$B567="",$C567=""),"",'MPTO_working_3-way'!G566)</f>
        <v>2.8716028247378556</v>
      </c>
      <c r="K567" s="44">
        <f>IF(OR($A567="",$B567="",$C567=""),"",'OddsRatio_working_3-way'!H566)</f>
        <v>2.9148388487110091</v>
      </c>
      <c r="L567" s="45">
        <f>IF(OR($A567="",$B567="",$C567=""),"",'OddsRatio_working_3-way'!I566)</f>
        <v>3.2374475677873211</v>
      </c>
      <c r="M567" s="46">
        <f>IF(OR($A567="",$B567="",$C567=""),"",'OddsRatio_working_3-way'!J566)</f>
        <v>2.8732119172172919</v>
      </c>
      <c r="N567" s="47">
        <f t="shared" si="132"/>
        <v>34.295046271094179</v>
      </c>
      <c r="O567" s="48">
        <f t="shared" si="133"/>
        <v>30.919978225367444</v>
      </c>
      <c r="P567" s="48">
        <f t="shared" si="134"/>
        <v>34.784975503538377</v>
      </c>
      <c r="Q567" t="s">
        <v>506</v>
      </c>
      <c r="R567" t="s">
        <v>369</v>
      </c>
      <c r="S567" s="38">
        <v>44350</v>
      </c>
      <c r="T567" s="50">
        <v>100</v>
      </c>
      <c r="U567" s="50">
        <f t="shared" si="135"/>
        <v>64.788732394366207</v>
      </c>
      <c r="V567" s="50">
        <f t="shared" si="136"/>
        <v>68.253968253968253</v>
      </c>
      <c r="W567" s="50">
        <f t="shared" si="137"/>
        <v>64.285714285714292</v>
      </c>
      <c r="X567" s="50">
        <f t="shared" si="138"/>
        <v>67.460317460317469</v>
      </c>
      <c r="Y567" s="50">
        <f t="shared" si="139"/>
        <v>70.925553319919516</v>
      </c>
      <c r="Z567" s="50">
        <f t="shared" si="140"/>
        <v>66.95729935166554</v>
      </c>
      <c r="AA567" s="50">
        <f t="shared" si="141"/>
        <v>-2.6715850659512625</v>
      </c>
      <c r="AB567" s="50">
        <f t="shared" si="142"/>
        <v>-2.6715850659512625</v>
      </c>
      <c r="AC567" s="50">
        <f t="shared" si="143"/>
        <v>-2.6715850659512483</v>
      </c>
      <c r="AF567">
        <v>2.36</v>
      </c>
      <c r="AG567">
        <v>1.64</v>
      </c>
      <c r="AH567" s="75" t="s">
        <v>479</v>
      </c>
      <c r="AJ567" t="s">
        <v>449</v>
      </c>
    </row>
    <row r="568" spans="1:36" ht="15" x14ac:dyDescent="0.25">
      <c r="A568">
        <v>3.91</v>
      </c>
      <c r="B568">
        <v>3.89</v>
      </c>
      <c r="C568">
        <v>1.89</v>
      </c>
      <c r="D568" s="43">
        <f t="shared" si="131"/>
        <v>4.1924413544213834E-2</v>
      </c>
      <c r="E568" s="44">
        <f>IF(OR($A568="",$B568="",$C568=""),"",A568*'MPTO_working_3-way'!$I567)</f>
        <v>4.0739244569578759</v>
      </c>
      <c r="F568" s="45">
        <f>IF(OR($A568="",$B568="",$C568=""),"",B568*'MPTO_working_3-way'!$I567)</f>
        <v>4.0530859686869922</v>
      </c>
      <c r="G568" s="46">
        <f>IF(OR($A568="",$B568="",$C568=""),"",C568*'MPTO_working_3-way'!$I567)</f>
        <v>1.9692371415985641</v>
      </c>
      <c r="H568" s="44">
        <f>IF(OR($A568="",$B568="",$C568=""),"",'MPTO_working_3-way'!E567)</f>
        <v>4.1359970219332682</v>
      </c>
      <c r="I568" s="45">
        <f>IF(OR($A568="",$B568="",$C568=""),"",'MPTO_working_3-way'!F567)</f>
        <v>4.1136248300759313</v>
      </c>
      <c r="J568" s="46">
        <f>IF(OR($A568="",$B568="",$C568=""),"",'MPTO_working_3-way'!G567)</f>
        <v>1.9412736585890613</v>
      </c>
      <c r="K568" s="44">
        <f>IF(OR($A568="",$B568="",$C568=""),"",'OddsRatio_working_3-way'!H567)</f>
        <v>4.1120286090544322</v>
      </c>
      <c r="L568" s="45">
        <f>IF(OR($A568="",$B568="",$C568=""),"",'OddsRatio_working_3-way'!I567)</f>
        <v>4.0906400962774265</v>
      </c>
      <c r="M568" s="46">
        <f>IF(OR($A568="",$B568="",$C568=""),"",'OddsRatio_working_3-way'!J567)</f>
        <v>1.9517888185767849</v>
      </c>
      <c r="N568" s="47">
        <f t="shared" si="132"/>
        <v>24.546355990771872</v>
      </c>
      <c r="O568" s="48">
        <f t="shared" si="133"/>
        <v>24.672558335197429</v>
      </c>
      <c r="P568" s="48">
        <f t="shared" si="134"/>
        <v>50.781085674030692</v>
      </c>
      <c r="Q568" t="s">
        <v>372</v>
      </c>
      <c r="R568" t="s">
        <v>374</v>
      </c>
      <c r="S568" s="38">
        <v>44350</v>
      </c>
      <c r="T568" s="50">
        <v>100</v>
      </c>
      <c r="U568" s="50">
        <f t="shared" si="135"/>
        <v>74.424552429667528</v>
      </c>
      <c r="V568" s="50">
        <f t="shared" si="136"/>
        <v>74.293059125964007</v>
      </c>
      <c r="W568" s="50">
        <f t="shared" si="137"/>
        <v>47.089947089947096</v>
      </c>
      <c r="X568" s="50">
        <f t="shared" si="138"/>
        <v>78.616993784088905</v>
      </c>
      <c r="Y568" s="50">
        <f t="shared" si="139"/>
        <v>78.485500480385411</v>
      </c>
      <c r="Z568" s="50">
        <f t="shared" si="140"/>
        <v>51.282388444368479</v>
      </c>
      <c r="AA568" s="50">
        <f t="shared" si="141"/>
        <v>-4.1924413544213763</v>
      </c>
      <c r="AB568" s="50">
        <f t="shared" si="142"/>
        <v>-4.1924413544214048</v>
      </c>
      <c r="AC568" s="50">
        <f t="shared" si="143"/>
        <v>-4.1924413544213834</v>
      </c>
      <c r="AF568">
        <v>1.67</v>
      </c>
      <c r="AG568">
        <v>2.25</v>
      </c>
      <c r="AH568" s="75" t="s">
        <v>482</v>
      </c>
      <c r="AJ568" t="s">
        <v>450</v>
      </c>
    </row>
    <row r="569" spans="1:36" ht="15" x14ac:dyDescent="0.25">
      <c r="A569">
        <v>2.39</v>
      </c>
      <c r="B569">
        <v>3.33</v>
      </c>
      <c r="C569">
        <v>3.11</v>
      </c>
      <c r="D569" s="43">
        <f t="shared" si="131"/>
        <v>4.0253750501433094E-2</v>
      </c>
      <c r="E569" s="44">
        <f>IF(OR($A569="",$B569="",$C569=""),"",A569*'MPTO_working_3-way'!$I568)</f>
        <v>2.4862064636984251</v>
      </c>
      <c r="F569" s="45">
        <f>IF(OR($A569="",$B569="",$C569=""),"",B569*'MPTO_working_3-way'!$I568)</f>
        <v>3.4640449891697722</v>
      </c>
      <c r="G569" s="46">
        <f>IF(OR($A569="",$B569="",$C569=""),"",C569*'MPTO_working_3-way'!$I568)</f>
        <v>3.2351891640594568</v>
      </c>
      <c r="H569" s="44">
        <f>IF(OR($A569="",$B569="",$C569=""),"",'MPTO_working_3-way'!E568)</f>
        <v>2.4691838143327818</v>
      </c>
      <c r="I569" s="45">
        <f>IF(OR($A569="",$B569="",$C569=""),"",'MPTO_working_3-way'!F568)</f>
        <v>3.4857490652325467</v>
      </c>
      <c r="J569" s="46">
        <f>IF(OR($A569="",$B569="",$C569=""),"",'MPTO_working_3-way'!G568)</f>
        <v>3.2454309283092475</v>
      </c>
      <c r="K569" s="44">
        <f>IF(OR($A569="",$B569="",$C569=""),"",'OddsRatio_working_3-way'!H568)</f>
        <v>2.4766868657510743</v>
      </c>
      <c r="L569" s="45">
        <f>IF(OR($A569="",$B569="",$C569=""),"",'OddsRatio_working_3-way'!I568)</f>
        <v>3.4753096382733824</v>
      </c>
      <c r="M569" s="46">
        <f>IF(OR($A569="",$B569="",$C569=""),"",'OddsRatio_working_3-way'!J568)</f>
        <v>3.241589414917097</v>
      </c>
      <c r="N569" s="47">
        <f t="shared" si="132"/>
        <v>40.221921011033913</v>
      </c>
      <c r="O569" s="48">
        <f t="shared" si="133"/>
        <v>28.867985350261577</v>
      </c>
      <c r="P569" s="48">
        <f t="shared" si="134"/>
        <v>30.910093638704517</v>
      </c>
      <c r="Q569" t="s">
        <v>377</v>
      </c>
      <c r="R569" t="s">
        <v>375</v>
      </c>
      <c r="S569" s="38">
        <v>44350</v>
      </c>
      <c r="T569" s="50">
        <v>100</v>
      </c>
      <c r="U569" s="50">
        <f t="shared" si="135"/>
        <v>58.15899581589958</v>
      </c>
      <c r="V569" s="50">
        <f t="shared" si="136"/>
        <v>69.969969969969966</v>
      </c>
      <c r="W569" s="50">
        <f t="shared" si="137"/>
        <v>67.845659163987136</v>
      </c>
      <c r="X569" s="50">
        <f t="shared" si="138"/>
        <v>62.18437086604289</v>
      </c>
      <c r="Y569" s="50">
        <f t="shared" si="139"/>
        <v>73.995345020113277</v>
      </c>
      <c r="Z569" s="50">
        <f t="shared" si="140"/>
        <v>71.871034214130447</v>
      </c>
      <c r="AA569" s="50">
        <f t="shared" si="141"/>
        <v>-4.0253750501433103</v>
      </c>
      <c r="AB569" s="50">
        <f t="shared" si="142"/>
        <v>-4.0253750501433103</v>
      </c>
      <c r="AC569" s="50">
        <f t="shared" si="143"/>
        <v>-4.0253750501433103</v>
      </c>
      <c r="AF569">
        <v>2.09</v>
      </c>
      <c r="AG569">
        <v>1.78</v>
      </c>
      <c r="AH569" s="75" t="s">
        <v>515</v>
      </c>
      <c r="AJ569" t="s">
        <v>450</v>
      </c>
    </row>
    <row r="570" spans="1:36" ht="15" x14ac:dyDescent="0.25">
      <c r="A570">
        <v>1.67</v>
      </c>
      <c r="B570">
        <v>3.84</v>
      </c>
      <c r="C570">
        <v>5.46</v>
      </c>
      <c r="D570" s="43">
        <f t="shared" si="131"/>
        <v>4.2369245026430802E-2</v>
      </c>
      <c r="E570" s="44">
        <f>IF(OR($A570="",$B570="",$C570=""),"",A570*'MPTO_working_3-way'!$I569)</f>
        <v>1.7407566391941394</v>
      </c>
      <c r="F570" s="45">
        <f>IF(OR($A570="",$B570="",$C570=""),"",B570*'MPTO_working_3-way'!$I569)</f>
        <v>4.0026979009014942</v>
      </c>
      <c r="G570" s="46">
        <f>IF(OR($A570="",$B570="",$C570=""),"",C570*'MPTO_working_3-way'!$I569)</f>
        <v>5.6913360778443121</v>
      </c>
      <c r="H570" s="44">
        <f>IF(OR($A570="",$B570="",$C570=""),"",'MPTO_working_3-way'!E569)</f>
        <v>1.7103392866005183</v>
      </c>
      <c r="I570" s="45">
        <f>IF(OR($A570="",$B570="",$C570=""),"",'MPTO_working_3-way'!F569)</f>
        <v>4.0601950718114379</v>
      </c>
      <c r="J570" s="46">
        <f>IF(OR($A570="",$B570="",$C570=""),"",'MPTO_working_3-way'!G569)</f>
        <v>5.916211017495578</v>
      </c>
      <c r="K570" s="44">
        <f>IF(OR($A570="",$B570="",$C570=""),"",'OddsRatio_working_3-way'!H569)</f>
        <v>1.7210300583760645</v>
      </c>
      <c r="L570" s="45">
        <f>IF(OR($A570="",$B570="",$C570=""),"",'OddsRatio_working_3-way'!I569)</f>
        <v>4.0563065161015279</v>
      </c>
      <c r="M570" s="46">
        <f>IF(OR($A570="",$B570="",$C570=""),"",'OddsRatio_working_3-way'!J569)</f>
        <v>5.7996926273988798</v>
      </c>
      <c r="N570" s="47">
        <f t="shared" si="132"/>
        <v>57.446283844876611</v>
      </c>
      <c r="O570" s="48">
        <f t="shared" si="133"/>
        <v>24.983149484620821</v>
      </c>
      <c r="P570" s="48">
        <f t="shared" si="134"/>
        <v>17.570566670502554</v>
      </c>
      <c r="Q570" t="s">
        <v>373</v>
      </c>
      <c r="R570" t="s">
        <v>473</v>
      </c>
      <c r="S570" s="38">
        <v>44350</v>
      </c>
      <c r="T570" s="50">
        <v>100</v>
      </c>
      <c r="U570" s="50">
        <f t="shared" si="135"/>
        <v>40.119760479041922</v>
      </c>
      <c r="V570" s="50">
        <f t="shared" si="136"/>
        <v>73.958333333333343</v>
      </c>
      <c r="W570" s="50">
        <f t="shared" si="137"/>
        <v>81.684981684981679</v>
      </c>
      <c r="X570" s="50">
        <f t="shared" si="138"/>
        <v>44.356684981684978</v>
      </c>
      <c r="Y570" s="50">
        <f t="shared" si="139"/>
        <v>78.195257835976406</v>
      </c>
      <c r="Z570" s="50">
        <f t="shared" si="140"/>
        <v>85.921906187624757</v>
      </c>
      <c r="AA570" s="50">
        <f t="shared" si="141"/>
        <v>-4.2369245026430562</v>
      </c>
      <c r="AB570" s="50">
        <f t="shared" si="142"/>
        <v>-4.2369245026430633</v>
      </c>
      <c r="AC570" s="50">
        <f t="shared" si="143"/>
        <v>-4.2369245026430775</v>
      </c>
      <c r="AF570">
        <v>1.72</v>
      </c>
      <c r="AG570">
        <v>2.17</v>
      </c>
      <c r="AH570" s="75" t="s">
        <v>483</v>
      </c>
      <c r="AJ570" t="s">
        <v>450</v>
      </c>
    </row>
    <row r="571" spans="1:36" ht="15" x14ac:dyDescent="0.25">
      <c r="A571">
        <v>2.74</v>
      </c>
      <c r="B571">
        <v>3.59</v>
      </c>
      <c r="C571">
        <v>2.5299999999999998</v>
      </c>
      <c r="D571" s="43">
        <f t="shared" si="131"/>
        <v>3.8771952679108601E-2</v>
      </c>
      <c r="E571" s="44">
        <f>IF(OR($A571="",$B571="",$C571=""),"",A571*'MPTO_working_3-way'!$I570)</f>
        <v>2.8462351503407577</v>
      </c>
      <c r="F571" s="45">
        <f>IF(OR($A571="",$B571="",$C571=""),"",B571*'MPTO_working_3-way'!$I570)</f>
        <v>3.7291913101179999</v>
      </c>
      <c r="G571" s="46">
        <f>IF(OR($A571="",$B571="",$C571=""),"",C571*'MPTO_working_3-way'!$I570)</f>
        <v>2.6280930402781446</v>
      </c>
      <c r="H571" s="44">
        <f>IF(OR($A571="",$B571="",$C571=""),"",'MPTO_working_3-way'!E570)</f>
        <v>2.8405901747572728</v>
      </c>
      <c r="I571" s="45">
        <f>IF(OR($A571="",$B571="",$C571=""),"",'MPTO_working_3-way'!F570)</f>
        <v>3.764669772603435</v>
      </c>
      <c r="J571" s="46">
        <f>IF(OR($A571="",$B571="",$C571=""),"",'MPTO_working_3-way'!G570)</f>
        <v>2.6155214847851269</v>
      </c>
      <c r="K571" s="44">
        <f>IF(OR($A571="",$B571="",$C571=""),"",'OddsRatio_working_3-way'!H570)</f>
        <v>2.8443427344159535</v>
      </c>
      <c r="L571" s="45">
        <f>IF(OR($A571="",$B571="",$C571=""),"",'OddsRatio_working_3-way'!I570)</f>
        <v>3.7453147598490335</v>
      </c>
      <c r="M571" s="46">
        <f>IF(OR($A571="",$B571="",$C571=""),"",'OddsRatio_working_3-way'!J570)</f>
        <v>2.6217496457795444</v>
      </c>
      <c r="N571" s="47">
        <f t="shared" si="132"/>
        <v>35.134131481732197</v>
      </c>
      <c r="O571" s="48">
        <f t="shared" si="133"/>
        <v>26.815465253466918</v>
      </c>
      <c r="P571" s="48">
        <f t="shared" si="134"/>
        <v>38.050403264800885</v>
      </c>
      <c r="Q571" t="s">
        <v>376</v>
      </c>
      <c r="R571" t="s">
        <v>472</v>
      </c>
      <c r="S571" s="38">
        <v>44350</v>
      </c>
      <c r="T571" s="50">
        <v>100</v>
      </c>
      <c r="U571" s="50">
        <f t="shared" si="135"/>
        <v>63.503649635036496</v>
      </c>
      <c r="V571" s="50">
        <f t="shared" si="136"/>
        <v>72.14484679665739</v>
      </c>
      <c r="W571" s="50">
        <f t="shared" si="137"/>
        <v>60.474308300395251</v>
      </c>
      <c r="X571" s="50">
        <f t="shared" si="138"/>
        <v>67.380844902947373</v>
      </c>
      <c r="Y571" s="50">
        <f t="shared" si="139"/>
        <v>76.022042064568254</v>
      </c>
      <c r="Z571" s="50">
        <f t="shared" si="140"/>
        <v>64.351503568306128</v>
      </c>
      <c r="AA571" s="50">
        <f t="shared" si="141"/>
        <v>-3.8771952679108779</v>
      </c>
      <c r="AB571" s="50">
        <f t="shared" si="142"/>
        <v>-3.8771952679108637</v>
      </c>
      <c r="AC571" s="50">
        <f t="shared" si="143"/>
        <v>-3.8771952679108779</v>
      </c>
      <c r="AF571">
        <v>1.9</v>
      </c>
      <c r="AG571">
        <v>1.95</v>
      </c>
      <c r="AH571" s="75" t="s">
        <v>493</v>
      </c>
      <c r="AJ571" t="s">
        <v>450</v>
      </c>
    </row>
    <row r="572" spans="1:36" ht="15" x14ac:dyDescent="0.25">
      <c r="A572">
        <v>3.24</v>
      </c>
      <c r="B572">
        <v>2.86</v>
      </c>
      <c r="C572">
        <v>2.75</v>
      </c>
      <c r="D572" s="43">
        <f t="shared" si="131"/>
        <v>2.192868859535535E-2</v>
      </c>
      <c r="E572" s="44">
        <f>IF(OR($A572="",$B572="",$C572=""),"",A572*'MPTO_working_3-way'!$I571)</f>
        <v>3.3110489510489516</v>
      </c>
      <c r="F572" s="45">
        <f>IF(OR($A572="",$B572="",$C572=""),"",B572*'MPTO_working_3-way'!$I571)</f>
        <v>2.922716049382716</v>
      </c>
      <c r="G572" s="46">
        <f>IF(OR($A572="",$B572="",$C572=""),"",C572*'MPTO_working_3-way'!$I571)</f>
        <v>2.8103038936372271</v>
      </c>
      <c r="H572" s="44">
        <f>IF(OR($A572="",$B572="",$C572=""),"",'MPTO_working_3-way'!E571)</f>
        <v>3.3185942125871462</v>
      </c>
      <c r="I572" s="45">
        <f>IF(OR($A572="",$B572="",$C572=""),"",'MPTO_working_3-way'!F571)</f>
        <v>2.9210659045057161</v>
      </c>
      <c r="J572" s="46">
        <f>IF(OR($A572="",$B572="",$C572=""),"",'MPTO_working_3-way'!G571)</f>
        <v>2.8064125343240187</v>
      </c>
      <c r="K572" s="44">
        <f>IF(OR($A572="",$B572="",$C572=""),"",'OddsRatio_working_3-way'!H571)</f>
        <v>3.3146802241119713</v>
      </c>
      <c r="L572" s="45">
        <f>IF(OR($A572="",$B572="",$C572=""),"",'OddsRatio_working_3-way'!I571)</f>
        <v>2.9220112575215471</v>
      </c>
      <c r="M572" s="46">
        <f>IF(OR($A572="",$B572="",$C572=""),"",'OddsRatio_working_3-way'!J571)</f>
        <v>2.8083439250874762</v>
      </c>
      <c r="N572" s="47">
        <f t="shared" si="132"/>
        <v>30.201909267550896</v>
      </c>
      <c r="O572" s="48">
        <f t="shared" si="133"/>
        <v>34.214750359043677</v>
      </c>
      <c r="P572" s="48">
        <f t="shared" si="134"/>
        <v>35.58334037340542</v>
      </c>
      <c r="Q572" t="s">
        <v>55</v>
      </c>
      <c r="R572" t="s">
        <v>112</v>
      </c>
      <c r="S572" s="38">
        <v>44350</v>
      </c>
      <c r="T572" s="50">
        <v>100</v>
      </c>
      <c r="U572" s="50">
        <f t="shared" si="135"/>
        <v>69.135802469135797</v>
      </c>
      <c r="V572" s="50">
        <f t="shared" si="136"/>
        <v>65.03496503496504</v>
      </c>
      <c r="W572" s="50">
        <f t="shared" si="137"/>
        <v>63.63636363636364</v>
      </c>
      <c r="X572" s="50">
        <f t="shared" si="138"/>
        <v>71.328671328671334</v>
      </c>
      <c r="Y572" s="50">
        <f t="shared" si="139"/>
        <v>67.227833894500549</v>
      </c>
      <c r="Z572" s="50">
        <f t="shared" si="140"/>
        <v>65.829232495899163</v>
      </c>
      <c r="AA572" s="50">
        <f t="shared" si="141"/>
        <v>-2.1928688595355368</v>
      </c>
      <c r="AB572" s="50">
        <f t="shared" si="142"/>
        <v>-2.1928688595355084</v>
      </c>
      <c r="AC572" s="50">
        <f t="shared" si="143"/>
        <v>-2.1928688595355226</v>
      </c>
      <c r="AF572">
        <v>3.23</v>
      </c>
      <c r="AG572">
        <v>1.38</v>
      </c>
      <c r="AH572" s="75" t="s">
        <v>483</v>
      </c>
      <c r="AJ572" t="s">
        <v>436</v>
      </c>
    </row>
    <row r="573" spans="1:36" s="50" customFormat="1" ht="15" x14ac:dyDescent="0.25">
      <c r="A573">
        <v>7.04</v>
      </c>
      <c r="B573">
        <v>3.58</v>
      </c>
      <c r="C573">
        <v>1.66</v>
      </c>
      <c r="D573" s="43">
        <f t="shared" si="131"/>
        <v>2.3784702038218919E-2</v>
      </c>
      <c r="E573" s="44">
        <f>IF(OR($A573="",$B573="",$C573=""),"",A573*'MPTO_working_3-way'!$I572)</f>
        <v>7.2074443023490611</v>
      </c>
      <c r="F573" s="45">
        <f>IF(OR($A573="",$B573="",$C573=""),"",B573*'MPTO_working_3-way'!$I572)</f>
        <v>3.6651492332968236</v>
      </c>
      <c r="G573" s="46">
        <f>IF(OR($A573="",$B573="",$C573=""),"",C573*'MPTO_working_3-way'!$I572)</f>
        <v>1.6994826053834433</v>
      </c>
      <c r="H573" s="44">
        <f>IF(OR($A573="",$B573="",$C573=""),"",'MPTO_working_3-way'!E572)</f>
        <v>7.4561640632574271</v>
      </c>
      <c r="I573" s="45">
        <f>IF(OR($A573="",$B573="",$C573=""),"",'MPTO_working_3-way'!F572)</f>
        <v>3.684579712513862</v>
      </c>
      <c r="J573" s="46">
        <f>IF(OR($A573="",$B573="",$C573=""),"",'MPTO_working_3-way'!G572)</f>
        <v>1.6821384022453969</v>
      </c>
      <c r="K573" s="44">
        <f>IF(OR($A573="",$B573="",$C573=""),"",'OddsRatio_working_3-way'!H572)</f>
        <v>7.302083069160652</v>
      </c>
      <c r="L573" s="45">
        <f>IF(OR($A573="",$B573="",$C573=""),"",'OddsRatio_working_3-way'!I572)</f>
        <v>3.6919493904692859</v>
      </c>
      <c r="M573" s="46">
        <f>IF(OR($A573="",$B573="",$C573=""),"",'OddsRatio_working_3-way'!J572)</f>
        <v>1.688638216166561</v>
      </c>
      <c r="N573" s="47">
        <f t="shared" si="132"/>
        <v>13.874543569820977</v>
      </c>
      <c r="O573" s="48">
        <f t="shared" si="133"/>
        <v>27.284018640094882</v>
      </c>
      <c r="P573" s="48">
        <f t="shared" si="134"/>
        <v>58.841437790084136</v>
      </c>
      <c r="Q573" t="s">
        <v>59</v>
      </c>
      <c r="R573" t="s">
        <v>155</v>
      </c>
      <c r="S573" s="38">
        <v>44350</v>
      </c>
      <c r="T573" s="50">
        <v>100</v>
      </c>
      <c r="U573" s="50">
        <f t="shared" si="135"/>
        <v>85.795454545454547</v>
      </c>
      <c r="V573" s="50">
        <f t="shared" si="136"/>
        <v>72.067039106145245</v>
      </c>
      <c r="W573" s="50">
        <f t="shared" si="137"/>
        <v>39.759036144578317</v>
      </c>
      <c r="X573" s="50">
        <f t="shared" si="138"/>
        <v>88.173924749276438</v>
      </c>
      <c r="Y573" s="50">
        <f t="shared" si="139"/>
        <v>74.44550930996715</v>
      </c>
      <c r="Z573" s="50">
        <f t="shared" si="140"/>
        <v>42.137506348400201</v>
      </c>
      <c r="AA573" s="50">
        <f t="shared" si="141"/>
        <v>-2.378470203821891</v>
      </c>
      <c r="AB573" s="50">
        <f t="shared" si="142"/>
        <v>-2.3784702038219052</v>
      </c>
      <c r="AC573" s="50">
        <f t="shared" si="143"/>
        <v>-2.3784702038218839</v>
      </c>
      <c r="AD573" s="51"/>
      <c r="AE573" s="51"/>
      <c r="AF573">
        <v>2.4500000000000002</v>
      </c>
      <c r="AG573">
        <v>1.61</v>
      </c>
      <c r="AH573" s="75" t="s">
        <v>483</v>
      </c>
      <c r="AI573" s="51"/>
      <c r="AJ573" t="s">
        <v>436</v>
      </c>
    </row>
    <row r="574" spans="1:36" ht="15" x14ac:dyDescent="0.25">
      <c r="A574">
        <v>3.45</v>
      </c>
      <c r="B574">
        <v>3.28</v>
      </c>
      <c r="C574">
        <v>2.34</v>
      </c>
      <c r="D574" s="43">
        <f t="shared" si="131"/>
        <v>2.2083548594683311E-2</v>
      </c>
      <c r="E574" s="44">
        <f>IF(OR($A574="",$B574="",$C574=""),"",A574*'MPTO_working_3-way'!$I573)</f>
        <v>3.5261882426516578</v>
      </c>
      <c r="F574" s="45">
        <f>IF(OR($A574="",$B574="",$C574=""),"",B574*'MPTO_working_3-way'!$I573)</f>
        <v>3.3524340393905612</v>
      </c>
      <c r="G574" s="46">
        <f>IF(OR($A574="",$B574="",$C574=""),"",C574*'MPTO_working_3-way'!$I573)</f>
        <v>2.3916755037115589</v>
      </c>
      <c r="H574" s="44">
        <f>IF(OR($A574="",$B574="",$C574=""),"",'MPTO_working_3-way'!E573)</f>
        <v>3.5398995759517033</v>
      </c>
      <c r="I574" s="45">
        <f>IF(OR($A574="",$B574="",$C574=""),"",'MPTO_working_3-way'!F573)</f>
        <v>3.361153986758195</v>
      </c>
      <c r="J574" s="46">
        <f>IF(OR($A574="",$B574="",$C574=""),"",'MPTO_working_3-way'!G573)</f>
        <v>2.3810133548180574</v>
      </c>
      <c r="K574" s="44">
        <f>IF(OR($A574="",$B574="",$C574=""),"",'OddsRatio_working_3-way'!H573)</f>
        <v>3.5334901647012225</v>
      </c>
      <c r="L574" s="45">
        <f>IF(OR($A574="",$B574="",$C574=""),"",'OddsRatio_working_3-way'!I573)</f>
        <v>3.3576969695995054</v>
      </c>
      <c r="M574" s="46">
        <f>IF(OR($A574="",$B574="",$C574=""),"",'OddsRatio_working_3-way'!J573)</f>
        <v>2.3856640084488316</v>
      </c>
      <c r="N574" s="47">
        <f t="shared" si="132"/>
        <v>28.359234708581816</v>
      </c>
      <c r="O574" s="48">
        <f t="shared" si="133"/>
        <v>29.829073092868068</v>
      </c>
      <c r="P574" s="48">
        <f t="shared" si="134"/>
        <v>41.811692198550112</v>
      </c>
      <c r="Q574" t="s">
        <v>63</v>
      </c>
      <c r="R574" t="s">
        <v>150</v>
      </c>
      <c r="S574" s="38">
        <v>44350</v>
      </c>
      <c r="T574" s="50">
        <v>100</v>
      </c>
      <c r="U574" s="50">
        <f t="shared" si="135"/>
        <v>71.014492753623188</v>
      </c>
      <c r="V574" s="50">
        <f t="shared" si="136"/>
        <v>69.512195121951223</v>
      </c>
      <c r="W574" s="50">
        <f t="shared" si="137"/>
        <v>57.264957264957268</v>
      </c>
      <c r="X574" s="50">
        <f t="shared" si="138"/>
        <v>73.222847613091517</v>
      </c>
      <c r="Y574" s="50">
        <f t="shared" si="139"/>
        <v>71.720549981419552</v>
      </c>
      <c r="Z574" s="50">
        <f t="shared" si="140"/>
        <v>59.47331212442559</v>
      </c>
      <c r="AA574" s="50">
        <f t="shared" si="141"/>
        <v>-2.2083548594683293</v>
      </c>
      <c r="AB574" s="50">
        <f t="shared" si="142"/>
        <v>-2.2083548594683293</v>
      </c>
      <c r="AC574" s="50">
        <f t="shared" si="143"/>
        <v>-2.2083548594683222</v>
      </c>
      <c r="AF574">
        <v>2.74</v>
      </c>
      <c r="AG574">
        <v>1.51</v>
      </c>
      <c r="AH574" s="75" t="s">
        <v>479</v>
      </c>
      <c r="AJ574" t="s">
        <v>436</v>
      </c>
    </row>
    <row r="575" spans="1:36" ht="15" x14ac:dyDescent="0.25">
      <c r="A575">
        <v>6.37</v>
      </c>
      <c r="B575">
        <v>4.68</v>
      </c>
      <c r="C575">
        <v>1.53</v>
      </c>
      <c r="D575" s="43">
        <f t="shared" si="131"/>
        <v>2.4255856188629465E-2</v>
      </c>
      <c r="E575" s="44">
        <f>IF(OR($A575="",$B575="",$C575=""),"",A575*'MPTO_working_3-way'!$I574)</f>
        <v>6.5245098039215694</v>
      </c>
      <c r="F575" s="45">
        <f>IF(OR($A575="",$B575="",$C575=""),"",B575*'MPTO_working_3-way'!$I574)</f>
        <v>4.7935174069627857</v>
      </c>
      <c r="G575" s="46">
        <f>IF(OR($A575="",$B575="",$C575=""),"",C575*'MPTO_working_3-way'!$I574)</f>
        <v>1.5671114599686031</v>
      </c>
      <c r="H575" s="44">
        <f>IF(OR($A575="",$B575="",$C575=""),"",'MPTO_working_3-way'!E574)</f>
        <v>6.7158902976846768</v>
      </c>
      <c r="I575" s="45">
        <f>IF(OR($A575="",$B575="",$C575=""),"",'MPTO_working_3-way'!F574)</f>
        <v>4.8640515047162758</v>
      </c>
      <c r="J575" s="46">
        <f>IF(OR($A575="",$B575="",$C575=""),"",'MPTO_working_3-way'!G574)</f>
        <v>1.5491639114954223</v>
      </c>
      <c r="K575" s="44">
        <f>IF(OR($A575="",$B575="",$C575=""),"",'OddsRatio_working_3-way'!H574)</f>
        <v>6.6244043463109863</v>
      </c>
      <c r="L575" s="45">
        <f>IF(OR($A575="",$B575="",$C575=""),"",'OddsRatio_working_3-way'!I574)</f>
        <v>4.8543404086451458</v>
      </c>
      <c r="M575" s="46">
        <f>IF(OR($A575="",$B575="",$C575=""),"",'OddsRatio_working_3-way'!J574)</f>
        <v>1.5551088088537846</v>
      </c>
      <c r="N575" s="47">
        <f t="shared" si="132"/>
        <v>15.326821938392184</v>
      </c>
      <c r="O575" s="48">
        <f t="shared" si="133"/>
        <v>20.86150763836714</v>
      </c>
      <c r="P575" s="48">
        <f t="shared" si="134"/>
        <v>63.811670423240663</v>
      </c>
      <c r="Q575" t="s">
        <v>111</v>
      </c>
      <c r="R575" t="s">
        <v>114</v>
      </c>
      <c r="S575" s="38">
        <v>44350</v>
      </c>
      <c r="T575" s="50">
        <v>100</v>
      </c>
      <c r="U575" s="50">
        <f t="shared" si="135"/>
        <v>84.301412872841439</v>
      </c>
      <c r="V575" s="50">
        <f t="shared" si="136"/>
        <v>78.632478632478637</v>
      </c>
      <c r="W575" s="50">
        <f t="shared" si="137"/>
        <v>34.640522875816991</v>
      </c>
      <c r="X575" s="50">
        <f t="shared" si="138"/>
        <v>86.726998491704379</v>
      </c>
      <c r="Y575" s="50">
        <f t="shared" si="139"/>
        <v>81.058064251341563</v>
      </c>
      <c r="Z575" s="50">
        <f t="shared" si="140"/>
        <v>37.066108494679931</v>
      </c>
      <c r="AA575" s="50">
        <f t="shared" si="141"/>
        <v>-2.4255856188629394</v>
      </c>
      <c r="AB575" s="50">
        <f t="shared" si="142"/>
        <v>-2.4255856188629252</v>
      </c>
      <c r="AC575" s="50">
        <f t="shared" si="143"/>
        <v>-2.4255856188629394</v>
      </c>
      <c r="AF575">
        <v>1.67</v>
      </c>
      <c r="AG575">
        <v>2.3199999999999998</v>
      </c>
      <c r="AH575" s="75" t="s">
        <v>493</v>
      </c>
      <c r="AJ575" t="s">
        <v>436</v>
      </c>
    </row>
    <row r="576" spans="1:36" ht="15" x14ac:dyDescent="0.25">
      <c r="A576">
        <v>2.71</v>
      </c>
      <c r="B576">
        <v>2.76</v>
      </c>
      <c r="C576">
        <v>3.32</v>
      </c>
      <c r="D576" s="43">
        <f t="shared" si="131"/>
        <v>3.2527349893719082E-2</v>
      </c>
      <c r="E576" s="44">
        <f>IF(OR($A576="",$B576="",$C576=""),"",A576*'MPTO_working_3-way'!$I575)</f>
        <v>2.7981491182119789</v>
      </c>
      <c r="F576" s="45">
        <f>IF(OR($A576="",$B576="",$C576=""),"",B576*'MPTO_working_3-way'!$I575)</f>
        <v>2.8497754857066644</v>
      </c>
      <c r="G576" s="46">
        <f>IF(OR($A576="",$B576="",$C576=""),"",C576*'MPTO_working_3-way'!$I575)</f>
        <v>3.4279908016471472</v>
      </c>
      <c r="H576" s="44">
        <f>IF(OR($A576="",$B576="",$C576=""),"",'MPTO_working_3-way'!E575)</f>
        <v>2.7920385796019112</v>
      </c>
      <c r="I576" s="45">
        <f>IF(OR($A576="",$B576="",$C576=""),"",'MPTO_working_3-way'!F575)</f>
        <v>2.8451413144702205</v>
      </c>
      <c r="J576" s="46">
        <f>IF(OR($A576="",$B576="",$C576=""),"",'MPTO_working_3-way'!G575)</f>
        <v>3.4439724485222003</v>
      </c>
      <c r="K576" s="44">
        <f>IF(OR($A576="",$B576="",$C576=""),"",'OddsRatio_working_3-way'!H575)</f>
        <v>2.7951686058511895</v>
      </c>
      <c r="L576" s="45">
        <f>IF(OR($A576="",$B576="",$C576=""),"",'OddsRatio_working_3-way'!I575)</f>
        <v>2.8476589159637977</v>
      </c>
      <c r="M576" s="46">
        <f>IF(OR($A576="",$B576="",$C576=""),"",'OddsRatio_working_3-way'!J575)</f>
        <v>3.4355503892250057</v>
      </c>
      <c r="N576" s="47">
        <f t="shared" si="132"/>
        <v>35.737909516380654</v>
      </c>
      <c r="O576" s="48">
        <f t="shared" si="133"/>
        <v>35.090483619344766</v>
      </c>
      <c r="P576" s="48">
        <f t="shared" si="134"/>
        <v>29.171606864274569</v>
      </c>
      <c r="Q576" t="s">
        <v>163</v>
      </c>
      <c r="R576" t="s">
        <v>162</v>
      </c>
      <c r="S576" s="38">
        <v>44350</v>
      </c>
      <c r="T576" s="50">
        <v>100</v>
      </c>
      <c r="U576" s="50">
        <f t="shared" si="135"/>
        <v>63.099630996309962</v>
      </c>
      <c r="V576" s="50">
        <f t="shared" si="136"/>
        <v>63.768115942028999</v>
      </c>
      <c r="W576" s="50">
        <f t="shared" si="137"/>
        <v>69.879518072289159</v>
      </c>
      <c r="X576" s="50">
        <f t="shared" si="138"/>
        <v>66.352365985681857</v>
      </c>
      <c r="Y576" s="50">
        <f t="shared" si="139"/>
        <v>67.020850931400886</v>
      </c>
      <c r="Z576" s="50">
        <f t="shared" si="140"/>
        <v>73.132253061661061</v>
      </c>
      <c r="AA576" s="50">
        <f t="shared" si="141"/>
        <v>-3.2527349893718949</v>
      </c>
      <c r="AB576" s="50">
        <f t="shared" si="142"/>
        <v>-3.2527349893718878</v>
      </c>
      <c r="AC576" s="50">
        <f t="shared" si="143"/>
        <v>-3.252734989371902</v>
      </c>
      <c r="AF576">
        <v>3.02</v>
      </c>
      <c r="AG576">
        <v>1.4</v>
      </c>
      <c r="AH576" s="75" t="s">
        <v>479</v>
      </c>
      <c r="AJ576" t="s">
        <v>437</v>
      </c>
    </row>
    <row r="577" spans="1:36" ht="15" x14ac:dyDescent="0.25">
      <c r="A577">
        <v>3.43</v>
      </c>
      <c r="B577">
        <v>2.9</v>
      </c>
      <c r="C577">
        <v>2.52</v>
      </c>
      <c r="D577" s="43">
        <f t="shared" si="131"/>
        <v>3.319817253666657E-2</v>
      </c>
      <c r="E577" s="44">
        <f>IF(OR($A577="",$B577="",$C577=""),"",A577*'MPTO_working_3-way'!$I576)</f>
        <v>3.5438697318007666</v>
      </c>
      <c r="F577" s="45">
        <f>IF(OR($A577="",$B577="",$C577=""),"",B577*'MPTO_working_3-way'!$I576)</f>
        <v>2.996274700356333</v>
      </c>
      <c r="G577" s="46">
        <f>IF(OR($A577="",$B577="",$C577=""),"",C577*'MPTO_working_3-way'!$I576)</f>
        <v>2.6036593947923996</v>
      </c>
      <c r="H577" s="44">
        <f>IF(OR($A577="",$B577="",$C577=""),"",'MPTO_working_3-way'!E576)</f>
        <v>3.5653276338147837</v>
      </c>
      <c r="I577" s="45">
        <f>IF(OR($A577="",$B577="",$C577=""),"",'MPTO_working_3-way'!F576)</f>
        <v>2.9961511858809877</v>
      </c>
      <c r="J577" s="46">
        <f>IF(OR($A577="",$B577="",$C577=""),"",'MPTO_working_3-way'!G576)</f>
        <v>2.5922897985579567</v>
      </c>
      <c r="K577" s="44">
        <f>IF(OR($A577="",$B577="",$C577=""),"",'OddsRatio_working_3-way'!H576)</f>
        <v>3.5540820712378682</v>
      </c>
      <c r="L577" s="45">
        <f>IF(OR($A577="",$B577="",$C577=""),"",'OddsRatio_working_3-way'!I576)</f>
        <v>2.9970189034370147</v>
      </c>
      <c r="M577" s="46">
        <f>IF(OR($A577="",$B577="",$C577=""),"",'OddsRatio_working_3-way'!J576)</f>
        <v>2.597615122749612</v>
      </c>
      <c r="N577" s="47">
        <f t="shared" si="132"/>
        <v>28.217741499540512</v>
      </c>
      <c r="O577" s="48">
        <f t="shared" si="133"/>
        <v>33.37477701497378</v>
      </c>
      <c r="P577" s="48">
        <f t="shared" si="134"/>
        <v>38.407481485485704</v>
      </c>
      <c r="Q577" t="s">
        <v>119</v>
      </c>
      <c r="R577" t="s">
        <v>158</v>
      </c>
      <c r="S577" s="38">
        <v>44350</v>
      </c>
      <c r="T577" s="50">
        <v>100</v>
      </c>
      <c r="U577" s="50">
        <f t="shared" si="135"/>
        <v>70.845481049562679</v>
      </c>
      <c r="V577" s="50">
        <f t="shared" si="136"/>
        <v>65.517241379310349</v>
      </c>
      <c r="W577" s="50">
        <f t="shared" si="137"/>
        <v>60.317460317460316</v>
      </c>
      <c r="X577" s="50">
        <f t="shared" si="138"/>
        <v>74.165298303229335</v>
      </c>
      <c r="Y577" s="50">
        <f t="shared" si="139"/>
        <v>68.837058632977005</v>
      </c>
      <c r="Z577" s="50">
        <f t="shared" si="140"/>
        <v>63.637277571126972</v>
      </c>
      <c r="AA577" s="50">
        <f t="shared" si="141"/>
        <v>-3.3198172536666561</v>
      </c>
      <c r="AB577" s="50">
        <f t="shared" si="142"/>
        <v>-3.3198172536666561</v>
      </c>
      <c r="AC577" s="50">
        <f t="shared" si="143"/>
        <v>-3.3198172536666561</v>
      </c>
      <c r="AF577">
        <v>2.58</v>
      </c>
      <c r="AG577">
        <v>1.54</v>
      </c>
      <c r="AH577" s="75" t="s">
        <v>482</v>
      </c>
      <c r="AJ577" t="s">
        <v>437</v>
      </c>
    </row>
    <row r="578" spans="1:36" ht="15" x14ac:dyDescent="0.25">
      <c r="A578">
        <v>1.65</v>
      </c>
      <c r="B578">
        <v>3.54</v>
      </c>
      <c r="C578">
        <v>6.81</v>
      </c>
      <c r="D578" s="43">
        <f t="shared" si="131"/>
        <v>3.5389359887231908E-2</v>
      </c>
      <c r="E578" s="44">
        <f>IF(OR($A578="",$B578="",$C578=""),"",A578*'MPTO_working_3-way'!$I577)</f>
        <v>1.7083924438139326</v>
      </c>
      <c r="F578" s="45">
        <f>IF(OR($A578="",$B578="",$C578=""),"",B578*'MPTO_working_3-way'!$I577)</f>
        <v>3.6652783340008011</v>
      </c>
      <c r="G578" s="46">
        <f>IF(OR($A578="",$B578="",$C578=""),"",C578*'MPTO_working_3-way'!$I577)</f>
        <v>7.0510015408320488</v>
      </c>
      <c r="H578" s="44">
        <f>IF(OR($A578="",$B578="",$C578=""),"",'MPTO_working_3-way'!E577)</f>
        <v>1.6827533603489608</v>
      </c>
      <c r="I578" s="45">
        <f>IF(OR($A578="",$B578="",$C578=""),"",'MPTO_working_3-way'!F577)</f>
        <v>3.6942706925710977</v>
      </c>
      <c r="J578" s="46">
        <f>IF(OR($A578="",$B578="",$C578=""),"",'MPTO_working_3-way'!G577)</f>
        <v>7.4048609676140265</v>
      </c>
      <c r="K578" s="44">
        <f>IF(OR($A578="",$B578="",$C578=""),"",'OddsRatio_working_3-way'!H577)</f>
        <v>1.6921942513765345</v>
      </c>
      <c r="L578" s="45">
        <f>IF(OR($A578="",$B578="",$C578=""),"",'OddsRatio_working_3-way'!I577)</f>
        <v>3.7048821515329182</v>
      </c>
      <c r="M578" s="46">
        <f>IF(OR($A578="",$B578="",$C578=""),"",'OddsRatio_working_3-way'!J577)</f>
        <v>7.1871516930733286</v>
      </c>
      <c r="N578" s="47">
        <f t="shared" si="132"/>
        <v>58.534559996503575</v>
      </c>
      <c r="O578" s="48">
        <f t="shared" si="133"/>
        <v>27.283057625488954</v>
      </c>
      <c r="P578" s="48">
        <f t="shared" si="134"/>
        <v>14.182382378007475</v>
      </c>
      <c r="Q578" t="s">
        <v>151</v>
      </c>
      <c r="R578" t="s">
        <v>378</v>
      </c>
      <c r="S578" s="38">
        <v>44350</v>
      </c>
      <c r="T578" s="50">
        <v>100</v>
      </c>
      <c r="U578" s="50">
        <f t="shared" si="135"/>
        <v>39.393939393939398</v>
      </c>
      <c r="V578" s="50">
        <f t="shared" si="136"/>
        <v>71.751412429378533</v>
      </c>
      <c r="W578" s="50">
        <f t="shared" si="137"/>
        <v>85.31571218795888</v>
      </c>
      <c r="X578" s="50">
        <f t="shared" si="138"/>
        <v>42.93287538266258</v>
      </c>
      <c r="Y578" s="50">
        <f t="shared" si="139"/>
        <v>75.290348418101729</v>
      </c>
      <c r="Z578" s="50">
        <f t="shared" si="140"/>
        <v>88.854648176682076</v>
      </c>
      <c r="AA578" s="50">
        <f t="shared" si="141"/>
        <v>-3.5389359887231819</v>
      </c>
      <c r="AB578" s="50">
        <f t="shared" si="142"/>
        <v>-3.5389359887231961</v>
      </c>
      <c r="AC578" s="50">
        <f t="shared" si="143"/>
        <v>-3.5389359887231961</v>
      </c>
      <c r="AF578">
        <v>2.56</v>
      </c>
      <c r="AG578">
        <v>1.54</v>
      </c>
      <c r="AH578" s="75" t="s">
        <v>485</v>
      </c>
      <c r="AJ578" t="s">
        <v>437</v>
      </c>
    </row>
    <row r="579" spans="1:36" ht="15" x14ac:dyDescent="0.25">
      <c r="A579">
        <v>2.42</v>
      </c>
      <c r="B579">
        <v>2.95</v>
      </c>
      <c r="C579">
        <v>3.56</v>
      </c>
      <c r="D579" s="43">
        <f t="shared" si="131"/>
        <v>3.3105067747819739E-2</v>
      </c>
      <c r="E579" s="44">
        <f>IF(OR($A579="",$B579="",$C579=""),"",A579*'MPTO_working_3-way'!$I578)</f>
        <v>2.5001142639497238</v>
      </c>
      <c r="F579" s="45">
        <f>IF(OR($A579="",$B579="",$C579=""),"",B579*'MPTO_working_3-way'!$I578)</f>
        <v>3.0476599498560684</v>
      </c>
      <c r="G579" s="46">
        <f>IF(OR($A579="",$B579="",$C579=""),"",C579*'MPTO_working_3-way'!$I578)</f>
        <v>3.6778540411822385</v>
      </c>
      <c r="H579" s="44">
        <f>IF(OR($A579="",$B579="",$C579=""),"",'MPTO_working_3-way'!E578)</f>
        <v>2.4863986663466453</v>
      </c>
      <c r="I579" s="45">
        <f>IF(OR($A579="",$B579="",$C579=""),"",'MPTO_working_3-way'!F578)</f>
        <v>3.0492636448858277</v>
      </c>
      <c r="J579" s="46">
        <f>IF(OR($A579="",$B579="",$C579=""),"",'MPTO_working_3-way'!G578)</f>
        <v>3.7055722203537775</v>
      </c>
      <c r="K579" s="44">
        <f>IF(OR($A579="",$B579="",$C579=""),"",'OddsRatio_working_3-way'!H578)</f>
        <v>2.492660527072752</v>
      </c>
      <c r="L579" s="45">
        <f>IF(OR($A579="",$B579="",$C579=""),"",'OddsRatio_working_3-way'!I578)</f>
        <v>3.0497803012618787</v>
      </c>
      <c r="M579" s="46">
        <f>IF(OR($A579="",$B579="",$C579=""),"",'OddsRatio_working_3-way'!J578)</f>
        <v>3.6909936262720047</v>
      </c>
      <c r="N579" s="47">
        <f t="shared" si="132"/>
        <v>39.998171860360607</v>
      </c>
      <c r="O579" s="48">
        <f t="shared" si="133"/>
        <v>32.812059627821242</v>
      </c>
      <c r="P579" s="48">
        <f t="shared" si="134"/>
        <v>27.189768511818162</v>
      </c>
      <c r="Q579" t="s">
        <v>156</v>
      </c>
      <c r="R579" t="s">
        <v>237</v>
      </c>
      <c r="S579" s="38">
        <v>44350</v>
      </c>
      <c r="T579" s="50">
        <v>100</v>
      </c>
      <c r="U579" s="50">
        <f t="shared" si="135"/>
        <v>58.677685950413228</v>
      </c>
      <c r="V579" s="50">
        <f t="shared" si="136"/>
        <v>66.101694915254228</v>
      </c>
      <c r="W579" s="50">
        <f t="shared" si="137"/>
        <v>71.910112359550567</v>
      </c>
      <c r="X579" s="50">
        <f t="shared" si="138"/>
        <v>61.988192725195205</v>
      </c>
      <c r="Y579" s="50">
        <f t="shared" si="139"/>
        <v>69.412201690036213</v>
      </c>
      <c r="Z579" s="50">
        <f t="shared" si="140"/>
        <v>75.220619134332537</v>
      </c>
      <c r="AA579" s="50">
        <f t="shared" si="141"/>
        <v>-3.3105067747819774</v>
      </c>
      <c r="AB579" s="50">
        <f t="shared" si="142"/>
        <v>-3.3105067747819845</v>
      </c>
      <c r="AC579" s="50">
        <f t="shared" si="143"/>
        <v>-3.3105067747819703</v>
      </c>
      <c r="AF579">
        <v>2.9</v>
      </c>
      <c r="AG579">
        <v>1.43</v>
      </c>
      <c r="AH579" s="75" t="s">
        <v>482</v>
      </c>
      <c r="AJ579" t="s">
        <v>437</v>
      </c>
    </row>
    <row r="580" spans="1:36" s="50" customFormat="1" ht="15" x14ac:dyDescent="0.25">
      <c r="A580">
        <v>2.5299999999999998</v>
      </c>
      <c r="B580">
        <v>3.33</v>
      </c>
      <c r="C580">
        <v>3.01</v>
      </c>
      <c r="D580" s="43">
        <f t="shared" si="131"/>
        <v>2.7783130917610199E-2</v>
      </c>
      <c r="E580" s="44">
        <f>IF(OR($A580="",$B580="",$C580=""),"",A580*'MPTO_working_3-way'!$I579)</f>
        <v>2.6002913212215537</v>
      </c>
      <c r="F580" s="45">
        <f>IF(OR($A580="",$B580="",$C580=""),"",B580*'MPTO_working_3-way'!$I579)</f>
        <v>3.4225178259556421</v>
      </c>
      <c r="G580" s="46">
        <f>IF(OR($A580="",$B580="",$C580=""),"",C580*'MPTO_working_3-way'!$I579)</f>
        <v>3.0936272240620064</v>
      </c>
      <c r="H580" s="44">
        <f>IF(OR($A580="",$B580="",$C580=""),"",'MPTO_working_3-way'!E579)</f>
        <v>2.5907012717608091</v>
      </c>
      <c r="I580" s="45">
        <f>IF(OR($A580="",$B580="",$C580=""),"",'MPTO_working_3-way'!F579)</f>
        <v>3.435962596497621</v>
      </c>
      <c r="J580" s="46">
        <f>IF(OR($A580="",$B580="",$C580=""),"",'MPTO_working_3-way'!G579)</f>
        <v>3.0963119922471773</v>
      </c>
      <c r="K580" s="44">
        <f>IF(OR($A580="",$B580="",$C580=""),"",'OddsRatio_working_3-way'!H579)</f>
        <v>2.5951171317125752</v>
      </c>
      <c r="L580" s="45">
        <f>IF(OR($A580="",$B580="",$C580=""),"",'OddsRatio_working_3-way'!I579)</f>
        <v>3.4291653051570594</v>
      </c>
      <c r="M580" s="46">
        <f>IF(OR($A580="",$B580="",$C580=""),"",'OddsRatio_working_3-way'!J579)</f>
        <v>3.095546035779265</v>
      </c>
      <c r="N580" s="47">
        <f t="shared" si="132"/>
        <v>38.457229458821722</v>
      </c>
      <c r="O580" s="48">
        <f t="shared" si="133"/>
        <v>29.218255414660348</v>
      </c>
      <c r="P580" s="48">
        <f t="shared" si="134"/>
        <v>32.32451512651793</v>
      </c>
      <c r="Q580" t="s">
        <v>67</v>
      </c>
      <c r="R580" t="s">
        <v>125</v>
      </c>
      <c r="S580" s="38">
        <v>44350</v>
      </c>
      <c r="T580" s="50">
        <v>100</v>
      </c>
      <c r="U580" s="50">
        <f t="shared" si="135"/>
        <v>60.474308300395251</v>
      </c>
      <c r="V580" s="50">
        <f t="shared" si="136"/>
        <v>69.969969969969966</v>
      </c>
      <c r="W580" s="50">
        <f t="shared" si="137"/>
        <v>66.777408637873762</v>
      </c>
      <c r="X580" s="50">
        <f t="shared" si="138"/>
        <v>63.252621392156286</v>
      </c>
      <c r="Y580" s="50">
        <f t="shared" si="139"/>
        <v>72.748283061731001</v>
      </c>
      <c r="Z580" s="50">
        <f t="shared" si="140"/>
        <v>69.555721729634783</v>
      </c>
      <c r="AA580" s="50">
        <f t="shared" si="141"/>
        <v>-2.778313091761035</v>
      </c>
      <c r="AB580" s="50">
        <f t="shared" si="142"/>
        <v>-2.778313091761035</v>
      </c>
      <c r="AC580" s="50">
        <f t="shared" si="143"/>
        <v>-2.7783130917610208</v>
      </c>
      <c r="AD580" s="51"/>
      <c r="AE580" s="51"/>
      <c r="AF580">
        <v>2.21</v>
      </c>
      <c r="AG580">
        <v>1.72</v>
      </c>
      <c r="AH580" s="75" t="s">
        <v>489</v>
      </c>
      <c r="AI580" s="51"/>
      <c r="AJ580" t="s">
        <v>442</v>
      </c>
    </row>
    <row r="581" spans="1:36" ht="15" x14ac:dyDescent="0.25">
      <c r="A581">
        <v>1.38</v>
      </c>
      <c r="B581">
        <v>5.31</v>
      </c>
      <c r="C581">
        <v>8.4600000000000009</v>
      </c>
      <c r="D581" s="43">
        <f t="shared" si="131"/>
        <v>3.1164907989568169E-2</v>
      </c>
      <c r="E581" s="44">
        <f>IF(OR($A581="",$B581="",$C581=""),"",A581*'MPTO_working_3-way'!$I580)</f>
        <v>1.423007573025604</v>
      </c>
      <c r="F581" s="45">
        <f>IF(OR($A581="",$B581="",$C581=""),"",B581*'MPTO_working_3-way'!$I580)</f>
        <v>5.4754856614246066</v>
      </c>
      <c r="G581" s="46">
        <f>IF(OR($A581="",$B581="",$C581=""),"",C581*'MPTO_working_3-way'!$I580)</f>
        <v>8.7236551215917473</v>
      </c>
      <c r="H581" s="44">
        <f>IF(OR($A581="",$B581="",$C581=""),"",'MPTO_working_3-way'!E580)</f>
        <v>1.4000712217704463</v>
      </c>
      <c r="I581" s="45">
        <f>IF(OR($A581="",$B581="",$C581=""),"",'MPTO_working_3-way'!F580)</f>
        <v>5.6200103782174926</v>
      </c>
      <c r="J581" s="46">
        <f>IF(OR($A581="",$B581="",$C581=""),"",'MPTO_working_3-way'!G580)</f>
        <v>9.2751466382277403</v>
      </c>
      <c r="K581" s="44">
        <f>IF(OR($A581="",$B581="",$C581=""),"",'OddsRatio_working_3-way'!H580)</f>
        <v>1.4070192100728323</v>
      </c>
      <c r="L581" s="45">
        <f>IF(OR($A581="",$B581="",$C581=""),"",'OddsRatio_working_3-way'!I580)</f>
        <v>5.6164547247734404</v>
      </c>
      <c r="M581" s="46">
        <f>IF(OR($A581="",$B581="",$C581=""),"",'OddsRatio_working_3-way'!J580)</f>
        <v>8.9904297556403421</v>
      </c>
      <c r="N581" s="47">
        <f t="shared" si="132"/>
        <v>70.273694880892052</v>
      </c>
      <c r="O581" s="48">
        <f t="shared" si="133"/>
        <v>18.263220138536916</v>
      </c>
      <c r="P581" s="48">
        <f t="shared" si="134"/>
        <v>11.463084980571042</v>
      </c>
      <c r="Q581" t="s">
        <v>166</v>
      </c>
      <c r="R581" t="s">
        <v>168</v>
      </c>
      <c r="S581" s="38">
        <v>44350</v>
      </c>
      <c r="T581" s="50">
        <v>100</v>
      </c>
      <c r="U581" s="50">
        <f t="shared" si="135"/>
        <v>27.536231884057976</v>
      </c>
      <c r="V581" s="50">
        <f t="shared" si="136"/>
        <v>81.16760828625236</v>
      </c>
      <c r="W581" s="50">
        <f t="shared" si="137"/>
        <v>88.179669030732867</v>
      </c>
      <c r="X581" s="50">
        <f t="shared" si="138"/>
        <v>30.652722683014787</v>
      </c>
      <c r="Y581" s="50">
        <f t="shared" si="139"/>
        <v>84.284099085209178</v>
      </c>
      <c r="Z581" s="50">
        <f t="shared" si="140"/>
        <v>91.296159829689685</v>
      </c>
      <c r="AA581" s="50">
        <f t="shared" si="141"/>
        <v>-3.1164907989568107</v>
      </c>
      <c r="AB581" s="50">
        <f t="shared" si="142"/>
        <v>-3.1164907989568178</v>
      </c>
      <c r="AC581" s="50">
        <f t="shared" si="143"/>
        <v>-3.1164907989568178</v>
      </c>
      <c r="AF581">
        <v>1.55</v>
      </c>
      <c r="AG581">
        <v>2.58</v>
      </c>
      <c r="AH581" s="75" t="s">
        <v>483</v>
      </c>
      <c r="AJ581" t="s">
        <v>442</v>
      </c>
    </row>
    <row r="582" spans="1:36" ht="15" x14ac:dyDescent="0.25">
      <c r="A582">
        <v>3.51</v>
      </c>
      <c r="B582">
        <v>3.63</v>
      </c>
      <c r="C582">
        <v>2.09</v>
      </c>
      <c r="D582" s="43">
        <f t="shared" si="131"/>
        <v>3.8851278085727969E-2</v>
      </c>
      <c r="E582" s="44">
        <f>IF(OR($A582="",$B582="",$C582=""),"",A582*'MPTO_working_3-way'!$I581)</f>
        <v>3.6463679860809051</v>
      </c>
      <c r="F582" s="45">
        <f>IF(OR($A582="",$B582="",$C582=""),"",B582*'MPTO_working_3-way'!$I581)</f>
        <v>3.7710301394511925</v>
      </c>
      <c r="G582" s="46">
        <f>IF(OR($A582="",$B582="",$C582=""),"",C582*'MPTO_working_3-way'!$I581)</f>
        <v>2.1711991711991714</v>
      </c>
      <c r="H582" s="44">
        <f>IF(OR($A582="",$B582="",$C582=""),"",'MPTO_working_3-way'!E581)</f>
        <v>3.6771484425433929</v>
      </c>
      <c r="I582" s="45">
        <f>IF(OR($A582="",$B582="",$C582=""),"",'MPTO_working_3-way'!F581)</f>
        <v>3.8090642892994886</v>
      </c>
      <c r="J582" s="46">
        <f>IF(OR($A582="",$B582="",$C582=""),"",'MPTO_working_3-way'!G581)</f>
        <v>2.1481424625249237</v>
      </c>
      <c r="K582" s="44">
        <f>IF(OR($A582="",$B582="",$C582=""),"",'OddsRatio_working_3-way'!H581)</f>
        <v>3.665315556966247</v>
      </c>
      <c r="L582" s="45">
        <f>IF(OR($A582="",$B582="",$C582=""),"",'OddsRatio_working_3-way'!I581)</f>
        <v>3.7927410019208101</v>
      </c>
      <c r="M582" s="46">
        <f>IF(OR($A582="",$B582="",$C582=""),"",'OddsRatio_working_3-way'!J581)</f>
        <v>2.157447791670601</v>
      </c>
      <c r="N582" s="47">
        <f t="shared" si="132"/>
        <v>27.424549683884049</v>
      </c>
      <c r="O582" s="48">
        <f t="shared" si="133"/>
        <v>26.517953000119288</v>
      </c>
      <c r="P582" s="48">
        <f t="shared" si="134"/>
        <v>46.057497315996656</v>
      </c>
      <c r="Q582" t="s">
        <v>255</v>
      </c>
      <c r="R582" t="s">
        <v>381</v>
      </c>
      <c r="S582" s="38">
        <v>44380</v>
      </c>
      <c r="T582" s="50">
        <v>100</v>
      </c>
      <c r="U582" s="50">
        <f t="shared" si="135"/>
        <v>71.509971509971507</v>
      </c>
      <c r="V582" s="50">
        <f t="shared" si="136"/>
        <v>72.451790633608823</v>
      </c>
      <c r="W582" s="50">
        <f t="shared" si="137"/>
        <v>52.153110047846894</v>
      </c>
      <c r="X582" s="50">
        <f t="shared" si="138"/>
        <v>75.395099318544297</v>
      </c>
      <c r="Y582" s="50">
        <f t="shared" si="139"/>
        <v>76.336918442181599</v>
      </c>
      <c r="Z582" s="50">
        <f t="shared" si="140"/>
        <v>56.038237856419684</v>
      </c>
      <c r="AA582" s="50">
        <f t="shared" si="141"/>
        <v>-3.8851278085727898</v>
      </c>
      <c r="AB582" s="50">
        <f t="shared" si="142"/>
        <v>-3.8851278085727756</v>
      </c>
      <c r="AC582" s="50">
        <f t="shared" si="143"/>
        <v>-3.8851278085727898</v>
      </c>
      <c r="AF582">
        <v>2.1</v>
      </c>
      <c r="AG582">
        <v>1.76</v>
      </c>
      <c r="AH582" s="75" t="s">
        <v>479</v>
      </c>
      <c r="AJ582" t="s">
        <v>438</v>
      </c>
    </row>
    <row r="583" spans="1:36" ht="15" x14ac:dyDescent="0.25">
      <c r="A583">
        <v>1.28</v>
      </c>
      <c r="B583">
        <v>6.06</v>
      </c>
      <c r="C583">
        <v>9.74</v>
      </c>
      <c r="D583" s="43">
        <f t="shared" ref="D583:D646" si="144">IF(OR($A583="",$B583="",$C583=""),"",(1/A583)+(1/B583)+(1/C583)-1)</f>
        <v>4.8935906167618892E-2</v>
      </c>
      <c r="E583" s="44">
        <f>IF(OR($A583="",$B583="",$C583=""),"",A583*'MPTO_working_3-way'!$I582)</f>
        <v>1.3426379598945521</v>
      </c>
      <c r="F583" s="45">
        <f>IF(OR($A583="",$B583="",$C583=""),"",B583*'MPTO_working_3-way'!$I582)</f>
        <v>6.3565515913757702</v>
      </c>
      <c r="G583" s="46">
        <f>IF(OR($A583="",$B583="",$C583=""),"",C583*'MPTO_working_3-way'!$I582)</f>
        <v>10.216635726072608</v>
      </c>
      <c r="H583" s="44">
        <f>IF(OR($A583="",$B583="",$C583=""),"",'MPTO_working_3-way'!E582)</f>
        <v>1.3072954397756664</v>
      </c>
      <c r="I583" s="45">
        <f>IF(OR($A583="",$B583="",$C583=""),"",'MPTO_working_3-way'!F582)</f>
        <v>6.7247445677173863</v>
      </c>
      <c r="J583" s="46">
        <f>IF(OR($A583="",$B583="",$C583=""),"",'MPTO_working_3-way'!G582)</f>
        <v>11.57977875089817</v>
      </c>
      <c r="K583" s="44">
        <f>IF(OR($A583="",$B583="",$C583=""),"",'OddsRatio_working_3-way'!H582)</f>
        <v>1.3167624645893687</v>
      </c>
      <c r="L583" s="45">
        <f>IF(OR($A583="",$B583="",$C583=""),"",'OddsRatio_working_3-way'!I582)</f>
        <v>6.7243502529364507</v>
      </c>
      <c r="M583" s="46">
        <f>IF(OR($A583="",$B583="",$C583=""),"",'OddsRatio_working_3-way'!J582)</f>
        <v>10.88751407325387</v>
      </c>
      <c r="N583" s="47">
        <f t="shared" si="132"/>
        <v>74.480241872391105</v>
      </c>
      <c r="O583" s="48">
        <f t="shared" si="133"/>
        <v>15.731800263475352</v>
      </c>
      <c r="P583" s="48">
        <f t="shared" si="134"/>
        <v>9.787957864133535</v>
      </c>
      <c r="Q583" t="s">
        <v>380</v>
      </c>
      <c r="R583" t="s">
        <v>382</v>
      </c>
      <c r="S583" s="38">
        <v>44380</v>
      </c>
      <c r="T583" s="50">
        <v>100</v>
      </c>
      <c r="U583" s="50">
        <f t="shared" si="135"/>
        <v>21.875</v>
      </c>
      <c r="V583" s="50">
        <f t="shared" si="136"/>
        <v>83.4983498349835</v>
      </c>
      <c r="W583" s="50">
        <f t="shared" si="137"/>
        <v>89.733059548254616</v>
      </c>
      <c r="X583" s="50">
        <f t="shared" si="138"/>
        <v>26.768590616761877</v>
      </c>
      <c r="Y583" s="50">
        <f t="shared" si="139"/>
        <v>88.39194045174537</v>
      </c>
      <c r="Z583" s="50">
        <f t="shared" si="140"/>
        <v>94.6266501650165</v>
      </c>
      <c r="AA583" s="50">
        <f t="shared" si="141"/>
        <v>-4.8935906167618768</v>
      </c>
      <c r="AB583" s="50">
        <f t="shared" si="142"/>
        <v>-4.8935906167618697</v>
      </c>
      <c r="AC583" s="50">
        <f t="shared" si="143"/>
        <v>-4.8935906167618839</v>
      </c>
      <c r="AF583">
        <v>1.38</v>
      </c>
      <c r="AG583">
        <v>3.04</v>
      </c>
      <c r="AH583" s="75" t="s">
        <v>487</v>
      </c>
      <c r="AJ583" t="s">
        <v>438</v>
      </c>
    </row>
    <row r="584" spans="1:36" ht="15" x14ac:dyDescent="0.25">
      <c r="A584">
        <v>1.88</v>
      </c>
      <c r="B584">
        <v>3.78</v>
      </c>
      <c r="C584">
        <v>4.05</v>
      </c>
      <c r="D584" s="43">
        <f t="shared" si="144"/>
        <v>4.337873841419948E-2</v>
      </c>
      <c r="E584" s="44">
        <f>IF(OR($A584="",$B584="",$C584=""),"",A584*'MPTO_working_3-way'!$I583)</f>
        <v>1.9615520282186949</v>
      </c>
      <c r="F584" s="45">
        <f>IF(OR($A584="",$B584="",$C584=""),"",B584*'MPTO_working_3-way'!$I583)</f>
        <v>3.9439716312056738</v>
      </c>
      <c r="G584" s="46">
        <f>IF(OR($A584="",$B584="",$C584=""),"",C584*'MPTO_working_3-way'!$I583)</f>
        <v>4.2256838905775078</v>
      </c>
      <c r="H584" s="44">
        <f>IF(OR($A584="",$B584="",$C584=""),"",'MPTO_working_3-way'!E583)</f>
        <v>1.9325340230607462</v>
      </c>
      <c r="I584" s="45">
        <f>IF(OR($A584="",$B584="",$C584=""),"",'MPTO_working_3-way'!F583)</f>
        <v>3.9985495648694611</v>
      </c>
      <c r="J584" s="46">
        <f>IF(OR($A584="",$B584="",$C584=""),"",'MPTO_working_3-way'!G583)</f>
        <v>4.3019263882910028</v>
      </c>
      <c r="K584" s="44">
        <f>IF(OR($A584="",$B584="",$C584=""),"",'OddsRatio_working_3-way'!H583)</f>
        <v>1.9434102177892674</v>
      </c>
      <c r="L584" s="45">
        <f>IF(OR($A584="",$B584="",$C584=""),"",'OddsRatio_working_3-way'!I583)</f>
        <v>3.9803186425615475</v>
      </c>
      <c r="M584" s="46">
        <f>IF(OR($A584="",$B584="",$C584=""),"",'OddsRatio_working_3-way'!J583)</f>
        <v>4.2697740502923462</v>
      </c>
      <c r="N584" s="47">
        <f t="shared" si="132"/>
        <v>50.980039561229994</v>
      </c>
      <c r="O584" s="48">
        <f t="shared" si="133"/>
        <v>25.355151951087933</v>
      </c>
      <c r="P584" s="48">
        <f t="shared" si="134"/>
        <v>23.66480848768207</v>
      </c>
      <c r="Q584" t="s">
        <v>384</v>
      </c>
      <c r="R584" t="s">
        <v>252</v>
      </c>
      <c r="S584" s="38">
        <v>44380</v>
      </c>
      <c r="T584" s="50">
        <v>100</v>
      </c>
      <c r="U584" s="50">
        <f t="shared" si="135"/>
        <v>46.808510638297875</v>
      </c>
      <c r="V584" s="50">
        <f t="shared" si="136"/>
        <v>73.544973544973558</v>
      </c>
      <c r="W584" s="50">
        <f t="shared" si="137"/>
        <v>75.308641975308646</v>
      </c>
      <c r="X584" s="50">
        <f t="shared" si="138"/>
        <v>51.146384479717824</v>
      </c>
      <c r="Y584" s="50">
        <f t="shared" si="139"/>
        <v>77.882847386393479</v>
      </c>
      <c r="Z584" s="50">
        <f t="shared" si="140"/>
        <v>79.646515816728595</v>
      </c>
      <c r="AA584" s="50">
        <f t="shared" si="141"/>
        <v>-4.3378738414199489</v>
      </c>
      <c r="AB584" s="50">
        <f t="shared" si="142"/>
        <v>-4.3378738414199205</v>
      </c>
      <c r="AC584" s="50">
        <f t="shared" si="143"/>
        <v>-4.3378738414199489</v>
      </c>
      <c r="AF584">
        <v>1.83</v>
      </c>
      <c r="AG584">
        <v>2.0299999999999998</v>
      </c>
      <c r="AH584" s="75" t="s">
        <v>482</v>
      </c>
      <c r="AJ584" t="s">
        <v>438</v>
      </c>
    </row>
    <row r="585" spans="1:36" ht="15" x14ac:dyDescent="0.25">
      <c r="A585">
        <v>1.79</v>
      </c>
      <c r="B585">
        <v>3.88</v>
      </c>
      <c r="C585">
        <v>4.46</v>
      </c>
      <c r="D585" s="43">
        <f t="shared" si="144"/>
        <v>4.0606423276752901E-2</v>
      </c>
      <c r="E585" s="44">
        <f>IF(OR($A585="",$B585="",$C585=""),"",A585*'MPTO_working_3-way'!$I584)</f>
        <v>1.8626854976653877</v>
      </c>
      <c r="F585" s="45">
        <f>IF(OR($A585="",$B585="",$C585=""),"",B585*'MPTO_working_3-way'!$I584)</f>
        <v>4.0375529223138011</v>
      </c>
      <c r="G585" s="46">
        <f>IF(OR($A585="",$B585="",$C585=""),"",C585*'MPTO_working_3-way'!$I584)</f>
        <v>4.6411046478143181</v>
      </c>
      <c r="H585" s="44">
        <f>IF(OR($A585="",$B585="",$C585=""),"",'MPTO_working_3-way'!E584)</f>
        <v>1.8344458703420081</v>
      </c>
      <c r="I585" s="45">
        <f>IF(OR($A585="",$B585="",$C585=""),"",'MPTO_working_3-way'!F584)</f>
        <v>4.0950630502064307</v>
      </c>
      <c r="J585" s="46">
        <f>IF(OR($A585="",$B585="",$C585=""),"",'MPTO_working_3-way'!G584)</f>
        <v>4.7465401614237193</v>
      </c>
      <c r="K585" s="44">
        <f>IF(OR($A585="",$B585="",$C585=""),"",'OddsRatio_working_3-way'!H584)</f>
        <v>1.8447171825905502</v>
      </c>
      <c r="L585" s="45">
        <f>IF(OR($A585="",$B585="",$C585=""),"",'OddsRatio_working_3-way'!I584)</f>
        <v>4.079475298557953</v>
      </c>
      <c r="M585" s="46">
        <f>IF(OR($A585="",$B585="",$C585=""),"",'OddsRatio_working_3-way'!J584)</f>
        <v>4.6996474072953198</v>
      </c>
      <c r="N585" s="47">
        <f t="shared" si="132"/>
        <v>53.685928260748163</v>
      </c>
      <c r="O585" s="48">
        <f t="shared" si="133"/>
        <v>24.767477213077118</v>
      </c>
      <c r="P585" s="48">
        <f t="shared" si="134"/>
        <v>21.546594526174712</v>
      </c>
      <c r="Q585" t="s">
        <v>253</v>
      </c>
      <c r="R585" t="s">
        <v>387</v>
      </c>
      <c r="S585" s="38">
        <v>44380</v>
      </c>
      <c r="T585" s="50">
        <v>100</v>
      </c>
      <c r="U585" s="50">
        <f t="shared" si="135"/>
        <v>44.134078212290497</v>
      </c>
      <c r="V585" s="50">
        <f t="shared" si="136"/>
        <v>74.226804123711347</v>
      </c>
      <c r="W585" s="50">
        <f t="shared" si="137"/>
        <v>77.578475336322867</v>
      </c>
      <c r="X585" s="50">
        <f t="shared" si="138"/>
        <v>48.194720539965793</v>
      </c>
      <c r="Y585" s="50">
        <f t="shared" si="139"/>
        <v>78.287446451386629</v>
      </c>
      <c r="Z585" s="50">
        <f t="shared" si="140"/>
        <v>81.639117663998164</v>
      </c>
      <c r="AA585" s="50">
        <f t="shared" si="141"/>
        <v>-4.0606423276752963</v>
      </c>
      <c r="AB585" s="50">
        <f t="shared" si="142"/>
        <v>-4.0606423276752821</v>
      </c>
      <c r="AC585" s="50">
        <f t="shared" si="143"/>
        <v>-4.0606423276752963</v>
      </c>
      <c r="AF585">
        <v>1.68</v>
      </c>
      <c r="AG585">
        <v>2.2200000000000002</v>
      </c>
      <c r="AH585" s="75" t="s">
        <v>478</v>
      </c>
      <c r="AJ585" t="s">
        <v>438</v>
      </c>
    </row>
    <row r="586" spans="1:36" ht="15" x14ac:dyDescent="0.25">
      <c r="A586">
        <v>3.08</v>
      </c>
      <c r="B586">
        <v>3.14</v>
      </c>
      <c r="C586">
        <v>2.64</v>
      </c>
      <c r="D586" s="43">
        <f t="shared" si="144"/>
        <v>2.193454104282111E-2</v>
      </c>
      <c r="E586" s="44">
        <f>IF(OR($A586="",$B586="",$C586=""),"",A586*'MPTO_working_3-way'!$I585)</f>
        <v>3.1475583864118892</v>
      </c>
      <c r="F586" s="45">
        <f>IF(OR($A586="",$B586="",$C586=""),"",B586*'MPTO_working_3-way'!$I585)</f>
        <v>3.2088744588744582</v>
      </c>
      <c r="G586" s="46">
        <f>IF(OR($A586="",$B586="",$C586=""),"",C586*'MPTO_working_3-way'!$I585)</f>
        <v>2.6979071883530477</v>
      </c>
      <c r="H586" s="44">
        <f>IF(OR($A586="",$B586="",$C586=""),"",'MPTO_working_3-way'!E585)</f>
        <v>3.1509578765982709</v>
      </c>
      <c r="I586" s="45">
        <f>IF(OR($A586="",$B586="",$C586=""),"",'MPTO_working_3-way'!F585)</f>
        <v>3.2137825104491271</v>
      </c>
      <c r="J586" s="46">
        <f>IF(OR($A586="",$B586="",$C586=""),"",'MPTO_working_3-way'!G585)</f>
        <v>2.6919613034119299</v>
      </c>
      <c r="K586" s="44">
        <f>IF(OR($A586="",$B586="",$C586=""),"",'OddsRatio_working_3-way'!H585)</f>
        <v>3.1494241207864899</v>
      </c>
      <c r="L586" s="45">
        <f>IF(OR($A586="",$B586="",$C586=""),"",'OddsRatio_working_3-way'!I585)</f>
        <v>3.2114267396553311</v>
      </c>
      <c r="M586" s="46">
        <f>IF(OR($A586="",$B586="",$C586=""),"",'OddsRatio_working_3-way'!J585)</f>
        <v>2.6947382490816563</v>
      </c>
      <c r="N586" s="47">
        <f t="shared" si="132"/>
        <v>31.770657672849918</v>
      </c>
      <c r="O586" s="48">
        <f t="shared" si="133"/>
        <v>31.16357504215852</v>
      </c>
      <c r="P586" s="48">
        <f t="shared" si="134"/>
        <v>37.065767284991573</v>
      </c>
      <c r="Q586" t="s">
        <v>388</v>
      </c>
      <c r="R586" t="s">
        <v>267</v>
      </c>
      <c r="S586" s="38">
        <v>44380</v>
      </c>
      <c r="T586" s="50">
        <v>100</v>
      </c>
      <c r="U586" s="50">
        <f t="shared" si="135"/>
        <v>67.532467532467535</v>
      </c>
      <c r="V586" s="50">
        <f t="shared" si="136"/>
        <v>68.152866242038215</v>
      </c>
      <c r="W586" s="50">
        <f t="shared" si="137"/>
        <v>62.121212121212118</v>
      </c>
      <c r="X586" s="50">
        <f t="shared" si="138"/>
        <v>69.725921636749661</v>
      </c>
      <c r="Y586" s="50">
        <f t="shared" si="139"/>
        <v>70.34632034632034</v>
      </c>
      <c r="Z586" s="50">
        <f t="shared" si="140"/>
        <v>64.31466622549425</v>
      </c>
      <c r="AA586" s="50">
        <f t="shared" si="141"/>
        <v>-2.1934541042821252</v>
      </c>
      <c r="AB586" s="50">
        <f t="shared" si="142"/>
        <v>-2.1934541042821252</v>
      </c>
      <c r="AC586" s="50">
        <f t="shared" si="143"/>
        <v>-2.1934541042821323</v>
      </c>
      <c r="AF586">
        <v>2.4300000000000002</v>
      </c>
      <c r="AG586">
        <v>1.62</v>
      </c>
      <c r="AH586" s="75" t="s">
        <v>482</v>
      </c>
      <c r="AJ586" t="s">
        <v>230</v>
      </c>
    </row>
    <row r="587" spans="1:36" ht="15" x14ac:dyDescent="0.25">
      <c r="A587">
        <v>4.07</v>
      </c>
      <c r="B587">
        <v>3.59</v>
      </c>
      <c r="C587">
        <v>2</v>
      </c>
      <c r="D587" s="43">
        <f t="shared" si="144"/>
        <v>2.4251777733671931E-2</v>
      </c>
      <c r="E587" s="44">
        <f>IF(OR($A587="",$B587="",$C587=""),"",A587*'MPTO_working_3-way'!$I586)</f>
        <v>4.1687047353760454</v>
      </c>
      <c r="F587" s="45">
        <f>IF(OR($A587="",$B587="",$C587=""),"",B587*'MPTO_working_3-way'!$I586)</f>
        <v>3.6770638820638819</v>
      </c>
      <c r="G587" s="46">
        <f>IF(OR($A587="",$B587="",$C587=""),"",C587*'MPTO_working_3-way'!$I586)</f>
        <v>2.0485035554673439</v>
      </c>
      <c r="H587" s="44">
        <f>IF(OR($A587="",$B587="",$C587=""),"",'MPTO_working_3-way'!E586)</f>
        <v>4.2084651461982689</v>
      </c>
      <c r="I587" s="45">
        <f>IF(OR($A587="",$B587="",$C587=""),"",'MPTO_working_3-way'!F586)</f>
        <v>3.6973004432485777</v>
      </c>
      <c r="J587" s="46">
        <f>IF(OR($A587="",$B587="",$C587=""),"",'MPTO_working_3-way'!G586)</f>
        <v>2.0328670939497093</v>
      </c>
      <c r="K587" s="44">
        <f>IF(OR($A587="",$B587="",$C587=""),"",'OddsRatio_working_3-way'!H586)</f>
        <v>4.1899526140176189</v>
      </c>
      <c r="L587" s="45">
        <f>IF(OR($A587="",$B587="",$C587=""),"",'OddsRatio_working_3-way'!I586)</f>
        <v>3.6911978079171432</v>
      </c>
      <c r="M587" s="46">
        <f>IF(OR($A587="",$B587="",$C587=""),"",'OddsRatio_working_3-way'!J586)</f>
        <v>2.0390725127093221</v>
      </c>
      <c r="N587" s="47">
        <f t="shared" si="132"/>
        <v>23.988266463534824</v>
      </c>
      <c r="O587" s="48">
        <f t="shared" si="133"/>
        <v>27.1956112831718</v>
      </c>
      <c r="P587" s="48">
        <f t="shared" si="134"/>
        <v>48.816122253293372</v>
      </c>
      <c r="Q587" t="s">
        <v>389</v>
      </c>
      <c r="R587" t="s">
        <v>265</v>
      </c>
      <c r="S587" s="38">
        <v>44380</v>
      </c>
      <c r="T587" s="50">
        <v>100</v>
      </c>
      <c r="U587" s="50">
        <f t="shared" si="135"/>
        <v>75.429975429975428</v>
      </c>
      <c r="V587" s="50">
        <f t="shared" si="136"/>
        <v>72.14484679665739</v>
      </c>
      <c r="W587" s="50">
        <f t="shared" si="137"/>
        <v>50</v>
      </c>
      <c r="X587" s="50">
        <f t="shared" si="138"/>
        <v>77.855153203342624</v>
      </c>
      <c r="Y587" s="50">
        <f t="shared" si="139"/>
        <v>74.570024570024572</v>
      </c>
      <c r="Z587" s="50">
        <f t="shared" si="140"/>
        <v>52.425177773367196</v>
      </c>
      <c r="AA587" s="50">
        <f t="shared" si="141"/>
        <v>-2.4251777733671958</v>
      </c>
      <c r="AB587" s="50">
        <f t="shared" si="142"/>
        <v>-2.4251777733671815</v>
      </c>
      <c r="AC587" s="50">
        <f t="shared" si="143"/>
        <v>-2.4251777733671958</v>
      </c>
      <c r="AF587">
        <v>2.35</v>
      </c>
      <c r="AG587">
        <v>1.66</v>
      </c>
      <c r="AH587" s="75" t="s">
        <v>485</v>
      </c>
      <c r="AJ587" t="s">
        <v>230</v>
      </c>
    </row>
    <row r="588" spans="1:36" ht="15" x14ac:dyDescent="0.25">
      <c r="A588">
        <v>2.8</v>
      </c>
      <c r="B588">
        <v>3.18</v>
      </c>
      <c r="C588">
        <v>2.81</v>
      </c>
      <c r="D588" s="43">
        <f t="shared" si="144"/>
        <v>2.7480152068884989E-2</v>
      </c>
      <c r="E588" s="44">
        <f>IF(OR($A588="",$B588="",$C588=""),"",A588*'MPTO_working_3-way'!$I587)</f>
        <v>2.8769444257928778</v>
      </c>
      <c r="F588" s="45">
        <f>IF(OR($A588="",$B588="",$C588=""),"",B588*'MPTO_working_3-way'!$I587)</f>
        <v>3.2673868835790545</v>
      </c>
      <c r="G588" s="46">
        <f>IF(OR($A588="",$B588="",$C588=""),"",C588*'MPTO_working_3-way'!$I587)</f>
        <v>2.8872192273135671</v>
      </c>
      <c r="H588" s="44">
        <f>IF(OR($A588="",$B588="",$C588=""),"",'MPTO_working_3-way'!E587)</f>
        <v>2.8737051988067304</v>
      </c>
      <c r="I588" s="45">
        <f>IF(OR($A588="",$B588="",$C588=""),"",'MPTO_working_3-way'!F587)</f>
        <v>3.2754092695025929</v>
      </c>
      <c r="J588" s="46">
        <f>IF(OR($A588="",$B588="",$C588=""),"",'MPTO_working_3-way'!G587)</f>
        <v>2.8842395840217887</v>
      </c>
      <c r="K588" s="44">
        <f>IF(OR($A588="",$B588="",$C588=""),"",'OddsRatio_working_3-way'!H587)</f>
        <v>2.8753633715110563</v>
      </c>
      <c r="L588" s="45">
        <f>IF(OR($A588="",$B588="",$C588=""),"",'OddsRatio_working_3-way'!I587)</f>
        <v>3.2712734166078357</v>
      </c>
      <c r="M588" s="46">
        <f>IF(OR($A588="",$B588="",$C588=""),"",'OddsRatio_working_3-way'!J587)</f>
        <v>2.8857820569083397</v>
      </c>
      <c r="N588" s="47">
        <f t="shared" si="132"/>
        <v>34.759100350866277</v>
      </c>
      <c r="O588" s="48">
        <f t="shared" si="133"/>
        <v>30.605497164284767</v>
      </c>
      <c r="P588" s="48">
        <f t="shared" si="134"/>
        <v>34.635402484848953</v>
      </c>
      <c r="Q588" t="s">
        <v>274</v>
      </c>
      <c r="R588" t="s">
        <v>228</v>
      </c>
      <c r="S588" s="38">
        <v>44380</v>
      </c>
      <c r="T588" s="50">
        <v>100</v>
      </c>
      <c r="U588" s="50">
        <f t="shared" si="135"/>
        <v>64.285714285714292</v>
      </c>
      <c r="V588" s="50">
        <f t="shared" si="136"/>
        <v>68.55345911949685</v>
      </c>
      <c r="W588" s="50">
        <f t="shared" si="137"/>
        <v>64.412811387900362</v>
      </c>
      <c r="X588" s="50">
        <f t="shared" si="138"/>
        <v>67.033729492602788</v>
      </c>
      <c r="Y588" s="50">
        <f t="shared" si="139"/>
        <v>71.30147432638536</v>
      </c>
      <c r="Z588" s="50">
        <f t="shared" si="140"/>
        <v>67.160826594788858</v>
      </c>
      <c r="AA588" s="50">
        <f t="shared" si="141"/>
        <v>-2.7480152068884962</v>
      </c>
      <c r="AB588" s="50">
        <f t="shared" si="142"/>
        <v>-2.7480152068885104</v>
      </c>
      <c r="AC588" s="50">
        <f t="shared" si="143"/>
        <v>-2.7480152068884962</v>
      </c>
      <c r="AF588">
        <v>2.19</v>
      </c>
      <c r="AG588">
        <v>1.73</v>
      </c>
      <c r="AH588" s="75" t="s">
        <v>479</v>
      </c>
      <c r="AJ588" t="s">
        <v>231</v>
      </c>
    </row>
    <row r="589" spans="1:36" ht="15" x14ac:dyDescent="0.25">
      <c r="A589">
        <v>2.02</v>
      </c>
      <c r="B589">
        <v>3.77</v>
      </c>
      <c r="C589">
        <v>3.73</v>
      </c>
      <c r="D589" s="43">
        <f t="shared" si="144"/>
        <v>2.8398009085723874E-2</v>
      </c>
      <c r="E589" s="44">
        <f>IF(OR($A589="",$B589="",$C589=""),"",A589*'MPTO_working_3-way'!$I588)</f>
        <v>2.0773639783531621</v>
      </c>
      <c r="F589" s="45">
        <f>IF(OR($A589="",$B589="",$C589=""),"",B589*'MPTO_working_3-way'!$I588)</f>
        <v>3.877060494253179</v>
      </c>
      <c r="G589" s="46">
        <f>IF(OR($A589="",$B589="",$C589=""),"",C589*'MPTO_working_3-way'!$I588)</f>
        <v>3.8359245738897498</v>
      </c>
      <c r="H589" s="44">
        <f>IF(OR($A589="",$B589="",$C589=""),"",'MPTO_working_3-way'!E588)</f>
        <v>2.0593780390850172</v>
      </c>
      <c r="I589" s="45">
        <f>IF(OR($A589="",$B589="",$C589=""),"",'MPTO_working_3-way'!F588)</f>
        <v>3.909518321255145</v>
      </c>
      <c r="J589" s="46">
        <f>IF(OR($A589="",$B589="",$C589=""),"",'MPTO_working_3-way'!G588)</f>
        <v>3.8665198215099026</v>
      </c>
      <c r="K589" s="44">
        <f>IF(OR($A589="",$B589="",$C589=""),"",'OddsRatio_working_3-way'!H588)</f>
        <v>2.0665085779879386</v>
      </c>
      <c r="L589" s="45">
        <f>IF(OR($A589="",$B589="",$C589=""),"",'OddsRatio_working_3-way'!I588)</f>
        <v>3.8963027068888123</v>
      </c>
      <c r="M589" s="46">
        <f>IF(OR($A589="",$B589="",$C589=""),"",'OddsRatio_working_3-way'!J588)</f>
        <v>3.8544788410853643</v>
      </c>
      <c r="N589" s="47">
        <f t="shared" si="132"/>
        <v>48.13792914579917</v>
      </c>
      <c r="O589" s="48">
        <f t="shared" si="133"/>
        <v>25.792736571489211</v>
      </c>
      <c r="P589" s="48">
        <f t="shared" si="134"/>
        <v>26.069334282711615</v>
      </c>
      <c r="Q589" t="s">
        <v>244</v>
      </c>
      <c r="R589" t="s">
        <v>394</v>
      </c>
      <c r="S589" s="38">
        <v>44380</v>
      </c>
      <c r="T589" s="50">
        <v>100</v>
      </c>
      <c r="U589" s="50">
        <f t="shared" si="135"/>
        <v>50.495049504950494</v>
      </c>
      <c r="V589" s="50">
        <f t="shared" si="136"/>
        <v>73.474801061007966</v>
      </c>
      <c r="W589" s="50">
        <f t="shared" si="137"/>
        <v>73.190348525469176</v>
      </c>
      <c r="X589" s="50">
        <f t="shared" si="138"/>
        <v>53.334850413522886</v>
      </c>
      <c r="Y589" s="50">
        <f t="shared" si="139"/>
        <v>76.314601969580337</v>
      </c>
      <c r="Z589" s="50">
        <f t="shared" si="140"/>
        <v>76.030149434041547</v>
      </c>
      <c r="AA589" s="50">
        <f t="shared" si="141"/>
        <v>-2.8398009085723928</v>
      </c>
      <c r="AB589" s="50">
        <f t="shared" si="142"/>
        <v>-2.8398009085723714</v>
      </c>
      <c r="AC589" s="50">
        <f t="shared" si="143"/>
        <v>-2.8398009085723714</v>
      </c>
      <c r="AF589">
        <v>1.94</v>
      </c>
      <c r="AG589">
        <v>1.94</v>
      </c>
      <c r="AH589" s="75" t="s">
        <v>494</v>
      </c>
      <c r="AJ589" t="s">
        <v>231</v>
      </c>
    </row>
    <row r="590" spans="1:36" ht="15" x14ac:dyDescent="0.25">
      <c r="A590">
        <v>2.4700000000000002</v>
      </c>
      <c r="B590">
        <v>3.29</v>
      </c>
      <c r="C590">
        <v>3.19</v>
      </c>
      <c r="D590" s="43">
        <f t="shared" si="144"/>
        <v>2.2289291200748185E-2</v>
      </c>
      <c r="E590" s="44">
        <f>IF(OR($A590="",$B590="",$C590=""),"",A590*'MPTO_working_3-way'!$I589)</f>
        <v>2.5250545492658483</v>
      </c>
      <c r="F590" s="45">
        <f>IF(OR($A590="",$B590="",$C590=""),"",B590*'MPTO_working_3-way'!$I589)</f>
        <v>3.3633317680504615</v>
      </c>
      <c r="G590" s="46">
        <f>IF(OR($A590="",$B590="",$C590=""),"",C590*'MPTO_working_3-way'!$I589)</f>
        <v>3.2611028389303867</v>
      </c>
      <c r="H590" s="44">
        <f>IF(OR($A590="",$B590="",$C590=""),"",'MPTO_working_3-way'!E589)</f>
        <v>2.5161756385513847</v>
      </c>
      <c r="I590" s="45">
        <f>IF(OR($A590="",$B590="",$C590=""),"",'MPTO_working_3-way'!F589)</f>
        <v>3.3724355539354414</v>
      </c>
      <c r="J590" s="46">
        <f>IF(OR($A590="",$B590="",$C590=""),"",'MPTO_working_3-way'!G589)</f>
        <v>3.2674414544842203</v>
      </c>
      <c r="K590" s="44">
        <f>IF(OR($A590="",$B590="",$C590=""),"",'OddsRatio_working_3-way'!H589)</f>
        <v>2.5201695630944245</v>
      </c>
      <c r="L590" s="45">
        <f>IF(OR($A590="",$B590="",$C590=""),"",'OddsRatio_working_3-way'!I589)</f>
        <v>3.3681553057729476</v>
      </c>
      <c r="M590" s="46">
        <f>IF(OR($A590="",$B590="",$C590=""),"",'OddsRatio_working_3-way'!J589)</f>
        <v>3.264742410324347</v>
      </c>
      <c r="N590" s="47">
        <f t="shared" si="132"/>
        <v>39.603104823646163</v>
      </c>
      <c r="O590" s="48">
        <f t="shared" si="133"/>
        <v>29.732422162433441</v>
      </c>
      <c r="P590" s="48">
        <f t="shared" si="134"/>
        <v>30.664473013920386</v>
      </c>
      <c r="Q590" t="s">
        <v>78</v>
      </c>
      <c r="R590" t="s">
        <v>69</v>
      </c>
      <c r="S590" s="38">
        <v>44380</v>
      </c>
      <c r="T590" s="50">
        <v>100</v>
      </c>
      <c r="U590" s="50">
        <f t="shared" si="135"/>
        <v>59.514170040485837</v>
      </c>
      <c r="V590" s="50">
        <f t="shared" si="136"/>
        <v>69.6048632218845</v>
      </c>
      <c r="W590" s="50">
        <f t="shared" si="137"/>
        <v>68.652037617554868</v>
      </c>
      <c r="X590" s="50">
        <f t="shared" si="138"/>
        <v>61.743099160560647</v>
      </c>
      <c r="Y590" s="50">
        <f t="shared" si="139"/>
        <v>71.83379234195931</v>
      </c>
      <c r="Z590" s="50">
        <f t="shared" si="140"/>
        <v>70.880966737629663</v>
      </c>
      <c r="AA590" s="50">
        <f t="shared" si="141"/>
        <v>-2.2289291200748096</v>
      </c>
      <c r="AB590" s="50">
        <f t="shared" si="142"/>
        <v>-2.2289291200748096</v>
      </c>
      <c r="AC590" s="50">
        <f t="shared" si="143"/>
        <v>-2.2289291200747954</v>
      </c>
      <c r="AF590">
        <v>2.34</v>
      </c>
      <c r="AG590">
        <v>1.66</v>
      </c>
      <c r="AH590" s="75" t="s">
        <v>485</v>
      </c>
      <c r="AJ590" t="s">
        <v>443</v>
      </c>
    </row>
    <row r="591" spans="1:36" ht="15" x14ac:dyDescent="0.25">
      <c r="A591">
        <v>1.42</v>
      </c>
      <c r="B591">
        <v>4.92</v>
      </c>
      <c r="C591">
        <v>8.5399999999999991</v>
      </c>
      <c r="D591" s="43">
        <f t="shared" si="144"/>
        <v>2.4573403368364222E-2</v>
      </c>
      <c r="E591" s="44">
        <f>IF(OR($A591="",$B591="",$C591=""),"",A591*'MPTO_working_3-way'!$I590)</f>
        <v>1.4548942327830772</v>
      </c>
      <c r="F591" s="45">
        <f>IF(OR($A591="",$B591="",$C591=""),"",B591*'MPTO_working_3-way'!$I590)</f>
        <v>5.0409011445723522</v>
      </c>
      <c r="G591" s="46">
        <f>IF(OR($A591="",$B591="",$C591=""),"",C591*'MPTO_working_3-way'!$I590)</f>
        <v>8.7498568647658299</v>
      </c>
      <c r="H591" s="44">
        <f>IF(OR($A591="",$B591="",$C591=""),"",'MPTO_working_3-way'!E590)</f>
        <v>1.4367109757431951</v>
      </c>
      <c r="I591" s="45">
        <f>IF(OR($A591="",$B591="",$C591=""),"",'MPTO_working_3-way'!F590)</f>
        <v>5.1266041012015258</v>
      </c>
      <c r="J591" s="46">
        <f>IF(OR($A591="",$B591="",$C591=""),"",'MPTO_working_3-way'!G590)</f>
        <v>9.1823246185718617</v>
      </c>
      <c r="K591" s="44">
        <f>IF(OR($A591="",$B591="",$C591=""),"",'OddsRatio_working_3-way'!H590)</f>
        <v>1.4424814716913397</v>
      </c>
      <c r="L591" s="45">
        <f>IF(OR($A591="",$B591="",$C591=""),"",'OddsRatio_working_3-way'!I590)</f>
        <v>5.1298270691191732</v>
      </c>
      <c r="M591" s="46">
        <f>IF(OR($A591="",$B591="",$C591=""),"",'OddsRatio_working_3-way'!J590)</f>
        <v>8.9435959441731026</v>
      </c>
      <c r="N591" s="47">
        <f t="shared" si="132"/>
        <v>68.73351873057419</v>
      </c>
      <c r="O591" s="48">
        <f t="shared" si="133"/>
        <v>19.837722885653523</v>
      </c>
      <c r="P591" s="48">
        <f t="shared" si="134"/>
        <v>11.428758383772291</v>
      </c>
      <c r="Q591" t="s">
        <v>75</v>
      </c>
      <c r="R591" t="s">
        <v>41</v>
      </c>
      <c r="S591" s="38">
        <v>44380</v>
      </c>
      <c r="T591" s="50">
        <v>100</v>
      </c>
      <c r="U591" s="50">
        <f t="shared" si="135"/>
        <v>29.577464788732396</v>
      </c>
      <c r="V591" s="50">
        <f t="shared" si="136"/>
        <v>79.674796747967477</v>
      </c>
      <c r="W591" s="50">
        <f t="shared" si="137"/>
        <v>88.290398126463685</v>
      </c>
      <c r="X591" s="50">
        <f t="shared" si="138"/>
        <v>32.034805125568823</v>
      </c>
      <c r="Y591" s="50">
        <f t="shared" si="139"/>
        <v>82.132137084803915</v>
      </c>
      <c r="Z591" s="50">
        <f t="shared" si="140"/>
        <v>90.747738463300138</v>
      </c>
      <c r="AA591" s="50">
        <f t="shared" si="141"/>
        <v>-2.4573403368364275</v>
      </c>
      <c r="AB591" s="50">
        <f t="shared" si="142"/>
        <v>-2.4573403368364382</v>
      </c>
      <c r="AC591" s="50">
        <f t="shared" si="143"/>
        <v>-2.4573403368364524</v>
      </c>
      <c r="AF591">
        <v>1.75</v>
      </c>
      <c r="AG591">
        <v>2.1800000000000002</v>
      </c>
      <c r="AH591" s="75" t="s">
        <v>484</v>
      </c>
      <c r="AJ591" t="s">
        <v>443</v>
      </c>
    </row>
    <row r="592" spans="1:36" ht="15" x14ac:dyDescent="0.25">
      <c r="A592">
        <v>1.52</v>
      </c>
      <c r="B592">
        <v>4.45</v>
      </c>
      <c r="C592">
        <v>6.97</v>
      </c>
      <c r="D592" s="43">
        <f t="shared" si="144"/>
        <v>2.6085860921224446E-2</v>
      </c>
      <c r="E592" s="44">
        <f>IF(OR($A592="",$B592="",$C592=""),"",A592*'MPTO_working_3-way'!$I591)</f>
        <v>1.5596505086002612</v>
      </c>
      <c r="F592" s="45">
        <f>IF(OR($A592="",$B592="",$C592=""),"",B592*'MPTO_working_3-way'!$I591)</f>
        <v>4.5660820810994487</v>
      </c>
      <c r="G592" s="46">
        <f>IF(OR($A592="",$B592="",$C592=""),"",C592*'MPTO_working_3-way'!$I591)</f>
        <v>7.1518184506209339</v>
      </c>
      <c r="H592" s="44">
        <f>IF(OR($A592="",$B592="",$C592=""),"",'MPTO_working_3-way'!E591)</f>
        <v>1.5403586682070773</v>
      </c>
      <c r="I592" s="45">
        <f>IF(OR($A592="",$B592="",$C592=""),"",'MPTO_working_3-way'!F591)</f>
        <v>4.6291192660190141</v>
      </c>
      <c r="J592" s="46">
        <f>IF(OR($A592="",$B592="",$C592=""),"",'MPTO_working_3-way'!G591)</f>
        <v>7.4196781270557715</v>
      </c>
      <c r="K592" s="44">
        <f>IF(OR($A592="",$B592="",$C592=""),"",'OddsRatio_working_3-way'!H591)</f>
        <v>1.5467866266585244</v>
      </c>
      <c r="L592" s="45">
        <f>IF(OR($A592="",$B592="",$C592=""),"",'OddsRatio_working_3-way'!I591)</f>
        <v>4.6277189653305939</v>
      </c>
      <c r="M592" s="46">
        <f>IF(OR($A592="",$B592="",$C592=""),"",'OddsRatio_working_3-way'!J591)</f>
        <v>7.2775310791372911</v>
      </c>
      <c r="N592" s="47">
        <f t="shared" si="132"/>
        <v>64.116928407087144</v>
      </c>
      <c r="O592" s="48">
        <f t="shared" si="133"/>
        <v>21.900613748038754</v>
      </c>
      <c r="P592" s="48">
        <f t="shared" si="134"/>
        <v>13.9824578448741</v>
      </c>
      <c r="Q592" t="s">
        <v>68</v>
      </c>
      <c r="R592" t="s">
        <v>137</v>
      </c>
      <c r="S592" s="38">
        <v>44380</v>
      </c>
      <c r="T592" s="50">
        <v>100</v>
      </c>
      <c r="U592" s="50">
        <f t="shared" si="135"/>
        <v>34.21052631578948</v>
      </c>
      <c r="V592" s="50">
        <f t="shared" si="136"/>
        <v>77.528089887640448</v>
      </c>
      <c r="W592" s="50">
        <f t="shared" si="137"/>
        <v>85.652797704447622</v>
      </c>
      <c r="X592" s="50">
        <f t="shared" si="138"/>
        <v>36.819112407911916</v>
      </c>
      <c r="Y592" s="50">
        <f t="shared" si="139"/>
        <v>80.136675979762899</v>
      </c>
      <c r="Z592" s="50">
        <f t="shared" si="140"/>
        <v>88.261383796570087</v>
      </c>
      <c r="AA592" s="50">
        <f t="shared" si="141"/>
        <v>-2.6085860921224366</v>
      </c>
      <c r="AB592" s="50">
        <f t="shared" si="142"/>
        <v>-2.6085860921224509</v>
      </c>
      <c r="AC592" s="50">
        <f t="shared" si="143"/>
        <v>-2.6085860921224651</v>
      </c>
      <c r="AF592">
        <v>1.77</v>
      </c>
      <c r="AG592">
        <v>2.15</v>
      </c>
      <c r="AH592" s="75" t="s">
        <v>493</v>
      </c>
      <c r="AJ592" t="s">
        <v>443</v>
      </c>
    </row>
    <row r="593" spans="1:36" ht="15" x14ac:dyDescent="0.25">
      <c r="A593">
        <v>1.5</v>
      </c>
      <c r="B593">
        <v>4.53</v>
      </c>
      <c r="C593">
        <v>7.36</v>
      </c>
      <c r="D593" s="43">
        <f t="shared" si="144"/>
        <v>2.3286783760437579E-2</v>
      </c>
      <c r="E593" s="44">
        <f>IF(OR($A593="",$B593="",$C593=""),"",A593*'MPTO_working_3-way'!$I592)</f>
        <v>1.5349301756406564</v>
      </c>
      <c r="F593" s="45">
        <f>IF(OR($A593="",$B593="",$C593=""),"",B593*'MPTO_working_3-way'!$I592)</f>
        <v>4.6354891304347827</v>
      </c>
      <c r="G593" s="46">
        <f>IF(OR($A593="",$B593="",$C593=""),"",C593*'MPTO_working_3-way'!$I592)</f>
        <v>7.5313907284768211</v>
      </c>
      <c r="H593" s="44">
        <f>IF(OR($A593="",$B593="",$C593=""),"",'MPTO_working_3-way'!E592)</f>
        <v>1.5176708362921287</v>
      </c>
      <c r="I593" s="45">
        <f>IF(OR($A593="",$B593="",$C593=""),"",'MPTO_working_3-way'!F592)</f>
        <v>4.6950937869655824</v>
      </c>
      <c r="J593" s="46">
        <f>IF(OR($A593="",$B593="",$C593=""),"",'MPTO_working_3-way'!G592)</f>
        <v>7.8059561715677086</v>
      </c>
      <c r="K593" s="44">
        <f>IF(OR($A593="",$B593="",$C593=""),"",'OddsRatio_working_3-way'!H592)</f>
        <v>1.5233980431425813</v>
      </c>
      <c r="L593" s="45">
        <f>IF(OR($A593="",$B593="",$C593=""),"",'OddsRatio_working_3-way'!I592)</f>
        <v>4.6951901845866253</v>
      </c>
      <c r="M593" s="46">
        <f>IF(OR($A593="",$B593="",$C593=""),"",'OddsRatio_working_3-way'!J592)</f>
        <v>7.6576231087736382</v>
      </c>
      <c r="N593" s="47">
        <f t="shared" si="132"/>
        <v>65.149543338843756</v>
      </c>
      <c r="O593" s="48">
        <f t="shared" si="133"/>
        <v>21.57269646981581</v>
      </c>
      <c r="P593" s="48">
        <f t="shared" si="134"/>
        <v>13.277760191340438</v>
      </c>
      <c r="Q593" t="s">
        <v>133</v>
      </c>
      <c r="R593" t="s">
        <v>34</v>
      </c>
      <c r="S593" s="38">
        <v>44380</v>
      </c>
      <c r="T593" s="50">
        <v>100</v>
      </c>
      <c r="U593" s="50">
        <f t="shared" si="135"/>
        <v>33.333333333333329</v>
      </c>
      <c r="V593" s="50">
        <f t="shared" si="136"/>
        <v>77.924944812362028</v>
      </c>
      <c r="W593" s="50">
        <f t="shared" si="137"/>
        <v>86.41304347826086</v>
      </c>
      <c r="X593" s="50">
        <f t="shared" si="138"/>
        <v>35.662011709377097</v>
      </c>
      <c r="Y593" s="50">
        <f t="shared" si="139"/>
        <v>80.253623188405783</v>
      </c>
      <c r="Z593" s="50">
        <f t="shared" si="140"/>
        <v>88.741721854304629</v>
      </c>
      <c r="AA593" s="50">
        <f t="shared" si="141"/>
        <v>-2.3286783760437686</v>
      </c>
      <c r="AB593" s="50">
        <f t="shared" si="142"/>
        <v>-2.3286783760437544</v>
      </c>
      <c r="AC593" s="50">
        <f t="shared" si="143"/>
        <v>-2.3286783760437686</v>
      </c>
      <c r="AF593">
        <v>1.92</v>
      </c>
      <c r="AG593">
        <v>1.99</v>
      </c>
      <c r="AH593" s="75" t="s">
        <v>486</v>
      </c>
      <c r="AJ593" t="s">
        <v>443</v>
      </c>
    </row>
    <row r="594" spans="1:36" ht="15" x14ac:dyDescent="0.25">
      <c r="A594">
        <v>1.1599999999999999</v>
      </c>
      <c r="B594">
        <v>7.31</v>
      </c>
      <c r="C594">
        <v>15.81</v>
      </c>
      <c r="D594" s="43">
        <f t="shared" si="144"/>
        <v>6.2118978020367255E-2</v>
      </c>
      <c r="E594" s="44">
        <f>IF(OR($A594="",$B594="",$C594=""),"",A594*'MPTO_working_3-way'!$I593)</f>
        <v>1.232058014503626</v>
      </c>
      <c r="F594" s="45">
        <f>IF(OR($A594="",$B594="",$C594=""),"",B594*'MPTO_working_3-way'!$I593)</f>
        <v>7.7640897293288846</v>
      </c>
      <c r="G594" s="46">
        <f>IF(OR($A594="",$B594="",$C594=""),"",C594*'MPTO_working_3-way'!$I593)</f>
        <v>16.792101042502008</v>
      </c>
      <c r="H594" s="44">
        <f>IF(OR($A594="",$B594="",$C594=""),"",'MPTO_working_3-way'!E593)</f>
        <v>1.188548139696161</v>
      </c>
      <c r="I594" s="45">
        <f>IF(OR($A594="",$B594="",$C594=""),"",'MPTO_working_3-way'!F593)</f>
        <v>8.6138149692994226</v>
      </c>
      <c r="J594" s="46">
        <f>IF(OR($A594="",$B594="",$C594=""),"",'MPTO_working_3-way'!G593)</f>
        <v>23.504645673046372</v>
      </c>
      <c r="K594" s="44">
        <f>IF(OR($A594="",$B594="",$C594=""),"",'OddsRatio_working_3-way'!H593)</f>
        <v>1.1979929247822743</v>
      </c>
      <c r="L594" s="45">
        <f>IF(OR($A594="",$B594="",$C594=""),"",'OddsRatio_working_3-way'!I593)</f>
        <v>8.8083459711009553</v>
      </c>
      <c r="M594" s="46">
        <f>IF(OR($A594="",$B594="",$C594=""),"",'OddsRatio_working_3-way'!J593)</f>
        <v>19.326720100159296</v>
      </c>
      <c r="N594" s="47">
        <f t="shared" si="132"/>
        <v>81.165009133346871</v>
      </c>
      <c r="O594" s="48">
        <f t="shared" si="133"/>
        <v>12.879809930873098</v>
      </c>
      <c r="P594" s="48">
        <f t="shared" si="134"/>
        <v>5.9551809357800343</v>
      </c>
      <c r="Q594" t="s">
        <v>89</v>
      </c>
      <c r="R594" t="s">
        <v>346</v>
      </c>
      <c r="S594" s="38">
        <v>44380</v>
      </c>
      <c r="T594" s="50">
        <v>100</v>
      </c>
      <c r="U594" s="50">
        <f t="shared" si="135"/>
        <v>13.793103448275851</v>
      </c>
      <c r="V594" s="50">
        <f t="shared" si="136"/>
        <v>86.320109439124479</v>
      </c>
      <c r="W594" s="50">
        <f t="shared" si="137"/>
        <v>93.674889310562932</v>
      </c>
      <c r="X594" s="50">
        <f t="shared" si="138"/>
        <v>20.005001250312578</v>
      </c>
      <c r="Y594" s="50">
        <f t="shared" si="139"/>
        <v>92.53200724116121</v>
      </c>
      <c r="Z594" s="50">
        <f t="shared" si="140"/>
        <v>99.886787112599663</v>
      </c>
      <c r="AA594" s="50">
        <f t="shared" si="141"/>
        <v>-6.2118978020367273</v>
      </c>
      <c r="AB594" s="50">
        <f t="shared" si="142"/>
        <v>-6.2118978020367308</v>
      </c>
      <c r="AC594" s="50">
        <f t="shared" si="143"/>
        <v>-6.2118978020367308</v>
      </c>
      <c r="AF594">
        <v>1.61</v>
      </c>
      <c r="AG594">
        <v>2.2999999999999998</v>
      </c>
      <c r="AH594" s="76" t="s">
        <v>487</v>
      </c>
      <c r="AJ594" t="s">
        <v>447</v>
      </c>
    </row>
    <row r="595" spans="1:36" ht="15" x14ac:dyDescent="0.25">
      <c r="A595">
        <v>2.0299999999999998</v>
      </c>
      <c r="B595">
        <v>3.31</v>
      </c>
      <c r="C595">
        <v>3.9</v>
      </c>
      <c r="D595" s="43">
        <f t="shared" si="144"/>
        <v>5.1135897474057668E-2</v>
      </c>
      <c r="E595" s="44">
        <f>IF(OR($A595="",$B595="",$C595=""),"",A595*'MPTO_working_3-way'!$I594)</f>
        <v>2.1338058718723367</v>
      </c>
      <c r="F595" s="45">
        <f>IF(OR($A595="",$B595="",$C595=""),"",B595*'MPTO_working_3-way'!$I594)</f>
        <v>3.4792598206391308</v>
      </c>
      <c r="G595" s="46">
        <f>IF(OR($A595="",$B595="",$C595=""),"",C595*'MPTO_working_3-way'!$I594)</f>
        <v>4.0994300001488249</v>
      </c>
      <c r="H595" s="44">
        <f>IF(OR($A595="",$B595="",$C595=""),"",'MPTO_working_3-way'!E594)</f>
        <v>2.1027595977957025</v>
      </c>
      <c r="I595" s="45">
        <f>IF(OR($A595="",$B595="",$C595=""),"",'MPTO_working_3-way'!F594)</f>
        <v>3.5079164355670454</v>
      </c>
      <c r="J595" s="46">
        <f>IF(OR($A595="",$B595="",$C595=""),"",'MPTO_working_3-way'!G594)</f>
        <v>4.1777209641686328</v>
      </c>
      <c r="K595" s="44">
        <f>IF(OR($A595="",$B595="",$C595=""),"",'OddsRatio_working_3-way'!H594)</f>
        <v>2.1151078556016669</v>
      </c>
      <c r="L595" s="45">
        <f>IF(OR($A595="",$B595="",$C595=""),"",'OddsRatio_working_3-way'!I594)</f>
        <v>3.5008729577085935</v>
      </c>
      <c r="M595" s="46">
        <f>IF(OR($A595="",$B595="",$C595=""),"",'OddsRatio_working_3-way'!J594)</f>
        <v>4.1396240594610045</v>
      </c>
      <c r="N595" s="47">
        <f t="shared" si="132"/>
        <v>46.864619372451934</v>
      </c>
      <c r="O595" s="48">
        <f t="shared" si="133"/>
        <v>28.741745415733355</v>
      </c>
      <c r="P595" s="48">
        <f t="shared" si="134"/>
        <v>24.393635211814722</v>
      </c>
      <c r="Q595" t="s">
        <v>411</v>
      </c>
      <c r="R595" t="s">
        <v>344</v>
      </c>
      <c r="S595" s="38">
        <v>44380</v>
      </c>
      <c r="T595" s="50">
        <v>100</v>
      </c>
      <c r="U595" s="50">
        <f t="shared" si="135"/>
        <v>50.73891625615763</v>
      </c>
      <c r="V595" s="50">
        <f t="shared" si="136"/>
        <v>69.78851963746223</v>
      </c>
      <c r="W595" s="50">
        <f t="shared" si="137"/>
        <v>74.358974358974365</v>
      </c>
      <c r="X595" s="50">
        <f t="shared" si="138"/>
        <v>55.852506003563406</v>
      </c>
      <c r="Y595" s="50">
        <f t="shared" si="139"/>
        <v>74.902109384868012</v>
      </c>
      <c r="Z595" s="50">
        <f t="shared" si="140"/>
        <v>79.472564106380133</v>
      </c>
      <c r="AA595" s="50">
        <f t="shared" si="141"/>
        <v>-5.1135897474057757</v>
      </c>
      <c r="AB595" s="50">
        <f t="shared" si="142"/>
        <v>-5.1135897474057828</v>
      </c>
      <c r="AC595" s="50">
        <f t="shared" si="143"/>
        <v>-5.1135897474057685</v>
      </c>
      <c r="AF595">
        <v>2.2599999999999998</v>
      </c>
      <c r="AG595">
        <v>1.64</v>
      </c>
      <c r="AH595" s="75" t="s">
        <v>479</v>
      </c>
      <c r="AJ595" t="s">
        <v>447</v>
      </c>
    </row>
    <row r="596" spans="1:36" ht="15" x14ac:dyDescent="0.25">
      <c r="A596">
        <v>1.76</v>
      </c>
      <c r="B596">
        <v>3.61</v>
      </c>
      <c r="C596">
        <v>4.7699999999999996</v>
      </c>
      <c r="D596" s="43">
        <f t="shared" si="144"/>
        <v>5.4833734301146686E-2</v>
      </c>
      <c r="E596" s="44">
        <f>IF(OR($A596="",$B596="",$C596=""),"",A596*'MPTO_working_3-way'!$I595)</f>
        <v>1.8565073723700183</v>
      </c>
      <c r="F596" s="45">
        <f>IF(OR($A596="",$B596="",$C596=""),"",B596*'MPTO_working_3-way'!$I595)</f>
        <v>3.8079497808271392</v>
      </c>
      <c r="G596" s="46">
        <f>IF(OR($A596="",$B596="",$C596=""),"",C596*'MPTO_working_3-way'!$I595)</f>
        <v>5.0315569126164696</v>
      </c>
      <c r="H596" s="44">
        <f>IF(OR($A596="",$B596="",$C596=""),"",'MPTO_working_3-way'!E595)</f>
        <v>1.8184995373347572</v>
      </c>
      <c r="I596" s="45">
        <f>IF(OR($A596="",$B596="",$C596=""),"",'MPTO_working_3-way'!F595)</f>
        <v>3.8650270883428051</v>
      </c>
      <c r="J596" s="46">
        <f>IF(OR($A596="",$B596="",$C596=""),"",'MPTO_working_3-way'!G595)</f>
        <v>5.2255970065357884</v>
      </c>
      <c r="K596" s="44">
        <f>IF(OR($A596="",$B596="",$C596=""),"",'OddsRatio_working_3-way'!H595)</f>
        <v>1.8321986874816691</v>
      </c>
      <c r="L596" s="45">
        <f>IF(OR($A596="",$B596="",$C596=""),"",'OddsRatio_working_3-way'!I595)</f>
        <v>3.8579454925357308</v>
      </c>
      <c r="M596" s="46">
        <f>IF(OR($A596="",$B596="",$C596=""),"",'OddsRatio_working_3-way'!J595)</f>
        <v>5.128143489218278</v>
      </c>
      <c r="N596" s="47">
        <f t="shared" si="132"/>
        <v>53.864585451303626</v>
      </c>
      <c r="O596" s="48">
        <f t="shared" si="133"/>
        <v>26.260850524735286</v>
      </c>
      <c r="P596" s="48">
        <f t="shared" si="134"/>
        <v>19.874564023961085</v>
      </c>
      <c r="Q596" t="s">
        <v>90</v>
      </c>
      <c r="R596" t="s">
        <v>88</v>
      </c>
      <c r="S596" s="38">
        <v>44380</v>
      </c>
      <c r="T596" s="50">
        <v>100</v>
      </c>
      <c r="U596" s="50">
        <f t="shared" si="135"/>
        <v>43.181818181818187</v>
      </c>
      <c r="V596" s="50">
        <f t="shared" si="136"/>
        <v>72.29916897506925</v>
      </c>
      <c r="W596" s="50">
        <f t="shared" si="137"/>
        <v>79.035639412997895</v>
      </c>
      <c r="X596" s="50">
        <f t="shared" si="138"/>
        <v>48.665191611932848</v>
      </c>
      <c r="Y596" s="50">
        <f t="shared" si="139"/>
        <v>77.782542405183918</v>
      </c>
      <c r="Z596" s="50">
        <f t="shared" si="140"/>
        <v>84.519012843112577</v>
      </c>
      <c r="AA596" s="50">
        <f t="shared" si="141"/>
        <v>-5.4833734301146606</v>
      </c>
      <c r="AB596" s="50">
        <f t="shared" si="142"/>
        <v>-5.4833734301146677</v>
      </c>
      <c r="AC596" s="50">
        <f t="shared" si="143"/>
        <v>-5.4833734301146819</v>
      </c>
      <c r="AF596">
        <v>2.21</v>
      </c>
      <c r="AG596">
        <v>1.67</v>
      </c>
      <c r="AH596" s="75" t="s">
        <v>481</v>
      </c>
      <c r="AJ596" t="s">
        <v>447</v>
      </c>
    </row>
    <row r="597" spans="1:36" ht="15" x14ac:dyDescent="0.25">
      <c r="A597">
        <v>1.53</v>
      </c>
      <c r="B597">
        <v>4.4800000000000004</v>
      </c>
      <c r="C597">
        <v>6.81</v>
      </c>
      <c r="D597" s="43">
        <f t="shared" si="144"/>
        <v>2.3651935076526964E-2</v>
      </c>
      <c r="E597" s="44">
        <f>IF(OR($A597="",$B597="",$C597=""),"",A597*'MPTO_working_3-way'!$I596)</f>
        <v>1.5661874606670863</v>
      </c>
      <c r="F597" s="45">
        <f>IF(OR($A597="",$B597="",$C597=""),"",B597*'MPTO_working_3-way'!$I596)</f>
        <v>4.5859606691428416</v>
      </c>
      <c r="G597" s="46">
        <f>IF(OR($A597="",$B597="",$C597=""),"",C597*'MPTO_working_3-way'!$I596)</f>
        <v>6.9710696778711485</v>
      </c>
      <c r="H597" s="44">
        <f>IF(OR($A597="",$B597="",$C597=""),"",'MPTO_working_3-way'!E596)</f>
        <v>1.5486809435771884</v>
      </c>
      <c r="I597" s="45">
        <f>IF(OR($A597="",$B597="",$C597=""),"",'MPTO_working_3-way'!F596)</f>
        <v>4.6440281086364257</v>
      </c>
      <c r="J597" s="46">
        <f>IF(OR($A597="",$B597="",$C597=""),"",'MPTO_working_3-way'!G596)</f>
        <v>7.1963724649219252</v>
      </c>
      <c r="K597" s="44">
        <f>IF(OR($A597="",$B597="",$C597=""),"",'OddsRatio_working_3-way'!H596)</f>
        <v>1.5545447627657305</v>
      </c>
      <c r="L597" s="45">
        <f>IF(OR($A597="",$B597="",$C597=""),"",'OddsRatio_working_3-way'!I596)</f>
        <v>4.6411618385372497</v>
      </c>
      <c r="M597" s="46">
        <f>IF(OR($A597="",$B597="",$C597=""),"",'OddsRatio_working_3-way'!J596)</f>
        <v>7.0790661729601769</v>
      </c>
      <c r="N597" s="47">
        <f t="shared" si="132"/>
        <v>63.849317218646995</v>
      </c>
      <c r="O597" s="48">
        <f t="shared" si="133"/>
        <v>21.805681996546848</v>
      </c>
      <c r="P597" s="48">
        <f t="shared" si="134"/>
        <v>14.345000784806153</v>
      </c>
      <c r="Q597" t="s">
        <v>102</v>
      </c>
      <c r="R597" t="s">
        <v>96</v>
      </c>
      <c r="S597" s="38">
        <v>44380</v>
      </c>
      <c r="T597" s="50">
        <v>100</v>
      </c>
      <c r="U597" s="50">
        <f t="shared" si="135"/>
        <v>34.640522875816991</v>
      </c>
      <c r="V597" s="50">
        <f t="shared" si="136"/>
        <v>77.678571428571431</v>
      </c>
      <c r="W597" s="50">
        <f t="shared" si="137"/>
        <v>85.31571218795888</v>
      </c>
      <c r="X597" s="50">
        <f t="shared" si="138"/>
        <v>37.005716383469689</v>
      </c>
      <c r="Y597" s="50">
        <f t="shared" si="139"/>
        <v>80.043764936224122</v>
      </c>
      <c r="Z597" s="50">
        <f t="shared" si="140"/>
        <v>87.680905695611571</v>
      </c>
      <c r="AA597" s="50">
        <f t="shared" si="141"/>
        <v>-2.3651935076526982</v>
      </c>
      <c r="AB597" s="50">
        <f t="shared" si="142"/>
        <v>-2.3651935076526911</v>
      </c>
      <c r="AC597" s="50">
        <f t="shared" si="143"/>
        <v>-2.3651935076526911</v>
      </c>
      <c r="AF597">
        <v>1.71</v>
      </c>
      <c r="AG597">
        <v>2.25</v>
      </c>
      <c r="AH597" s="75" t="s">
        <v>479</v>
      </c>
      <c r="AJ597" t="s">
        <v>441</v>
      </c>
    </row>
    <row r="598" spans="1:36" ht="15" x14ac:dyDescent="0.25">
      <c r="A598">
        <v>3.86</v>
      </c>
      <c r="B598">
        <v>3.41</v>
      </c>
      <c r="C598">
        <v>2.13</v>
      </c>
      <c r="D598" s="43">
        <f t="shared" si="144"/>
        <v>2.1806057552880009E-2</v>
      </c>
      <c r="E598" s="44">
        <f>IF(OR($A598="",$B598="",$C598=""),"",A598*'MPTO_working_3-way'!$I597)</f>
        <v>3.9441713821541167</v>
      </c>
      <c r="F598" s="45">
        <f>IF(OR($A598="",$B598="",$C598=""),"",B598*'MPTO_working_3-way'!$I597)</f>
        <v>3.484358656255321</v>
      </c>
      <c r="G598" s="46">
        <f>IF(OR($A598="",$B598="",$C598=""),"",C598*'MPTO_working_3-way'!$I597)</f>
        <v>2.1764469025876343</v>
      </c>
      <c r="H598" s="44">
        <f>IF(OR($A598="",$B598="",$C598=""),"",'MPTO_working_3-way'!E597)</f>
        <v>3.9714268284241334</v>
      </c>
      <c r="I598" s="45">
        <f>IF(OR($A598="",$B598="",$C598=""),"",'MPTO_working_3-way'!F597)</f>
        <v>3.4966692078893362</v>
      </c>
      <c r="J598" s="46">
        <f>IF(OR($A598="",$B598="",$C598=""),"",'MPTO_working_3-way'!G597)</f>
        <v>2.1634958943512261</v>
      </c>
      <c r="K598" s="44">
        <f>IF(OR($A598="",$B598="",$C598=""),"",'OddsRatio_working_3-way'!H597)</f>
        <v>3.9583482075988674</v>
      </c>
      <c r="L598" s="45">
        <f>IF(OR($A598="",$B598="",$C598=""),"",'OddsRatio_working_3-way'!I597)</f>
        <v>3.4928738392703758</v>
      </c>
      <c r="M598" s="46">
        <f>IF(OR($A598="",$B598="",$C598=""),"",'OddsRatio_working_3-way'!J597)</f>
        <v>2.1688578582471045</v>
      </c>
      <c r="N598" s="47">
        <f t="shared" si="132"/>
        <v>25.353867849775032</v>
      </c>
      <c r="O598" s="48">
        <f t="shared" si="133"/>
        <v>28.699686187721881</v>
      </c>
      <c r="P598" s="48">
        <f t="shared" si="134"/>
        <v>45.946445962503105</v>
      </c>
      <c r="Q598" t="s">
        <v>414</v>
      </c>
      <c r="R598" t="s">
        <v>104</v>
      </c>
      <c r="S598" s="38">
        <v>44380</v>
      </c>
      <c r="T598" s="50">
        <v>100</v>
      </c>
      <c r="U598" s="50">
        <f t="shared" si="135"/>
        <v>74.093264248704671</v>
      </c>
      <c r="V598" s="50">
        <f t="shared" si="136"/>
        <v>70.674486803519059</v>
      </c>
      <c r="W598" s="50">
        <f t="shared" si="137"/>
        <v>53.051643192488264</v>
      </c>
      <c r="X598" s="50">
        <f t="shared" si="138"/>
        <v>76.27387000399267</v>
      </c>
      <c r="Y598" s="50">
        <f t="shared" si="139"/>
        <v>72.855092558807073</v>
      </c>
      <c r="Z598" s="50">
        <f t="shared" si="140"/>
        <v>55.232248947776277</v>
      </c>
      <c r="AA598" s="50">
        <f t="shared" si="141"/>
        <v>-2.1806057552879992</v>
      </c>
      <c r="AB598" s="50">
        <f t="shared" si="142"/>
        <v>-2.1806057552880134</v>
      </c>
      <c r="AC598" s="50">
        <f t="shared" si="143"/>
        <v>-2.1806057552880134</v>
      </c>
      <c r="AF598">
        <v>2.13</v>
      </c>
      <c r="AG598">
        <v>1.79</v>
      </c>
      <c r="AH598" s="75" t="s">
        <v>499</v>
      </c>
      <c r="AJ598" t="s">
        <v>441</v>
      </c>
    </row>
    <row r="599" spans="1:36" ht="15" x14ac:dyDescent="0.25">
      <c r="A599">
        <v>1.98</v>
      </c>
      <c r="B599">
        <v>3.56</v>
      </c>
      <c r="C599">
        <v>4.2</v>
      </c>
      <c r="D599" s="43">
        <f t="shared" si="144"/>
        <v>2.4044619550237512E-2</v>
      </c>
      <c r="E599" s="44">
        <f>IF(OR($A599="",$B599="",$C599=""),"",A599*'MPTO_working_3-way'!$I598)</f>
        <v>2.0276083467094703</v>
      </c>
      <c r="F599" s="45">
        <f>IF(OR($A599="",$B599="",$C599=""),"",B599*'MPTO_working_3-way'!$I598)</f>
        <v>3.6455988455988457</v>
      </c>
      <c r="G599" s="46">
        <f>IF(OR($A599="",$B599="",$C599=""),"",C599*'MPTO_working_3-way'!$I598)</f>
        <v>4.3009874021109979</v>
      </c>
      <c r="H599" s="44">
        <f>IF(OR($A599="",$B599="",$C599=""),"",'MPTO_working_3-way'!E598)</f>
        <v>2.0119281916339555</v>
      </c>
      <c r="I599" s="45">
        <f>IF(OR($A599="",$B599="",$C599=""),"",'MPTO_working_3-way'!F598)</f>
        <v>3.6645607224906915</v>
      </c>
      <c r="J599" s="46">
        <f>IF(OR($A599="",$B599="",$C599=""),"",'MPTO_working_3-way'!G598)</f>
        <v>4.3463074321150055</v>
      </c>
      <c r="K599" s="44">
        <f>IF(OR($A599="",$B599="",$C599=""),"",'OddsRatio_working_3-way'!H598)</f>
        <v>2.0181333133184491</v>
      </c>
      <c r="L599" s="45">
        <f>IF(OR($A599="",$B599="",$C599=""),"",'OddsRatio_working_3-way'!I598)</f>
        <v>3.659613553158398</v>
      </c>
      <c r="M599" s="46">
        <f>IF(OR($A599="",$B599="",$C599=""),"",'OddsRatio_working_3-way'!J598)</f>
        <v>4.3245169414479978</v>
      </c>
      <c r="N599" s="47">
        <f t="shared" si="132"/>
        <v>49.319189360354656</v>
      </c>
      <c r="O599" s="48">
        <f t="shared" si="133"/>
        <v>27.430335655478149</v>
      </c>
      <c r="P599" s="48">
        <f t="shared" si="134"/>
        <v>23.250474984167194</v>
      </c>
      <c r="Q599" t="s">
        <v>94</v>
      </c>
      <c r="R599" t="s">
        <v>103</v>
      </c>
      <c r="S599" s="38">
        <v>44380</v>
      </c>
      <c r="T599" s="50">
        <v>100</v>
      </c>
      <c r="U599" s="50">
        <f t="shared" si="135"/>
        <v>49.494949494949495</v>
      </c>
      <c r="V599" s="50">
        <f t="shared" si="136"/>
        <v>71.910112359550567</v>
      </c>
      <c r="W599" s="50">
        <f t="shared" si="137"/>
        <v>76.19047619047619</v>
      </c>
      <c r="X599" s="50">
        <f t="shared" si="138"/>
        <v>51.899411449973258</v>
      </c>
      <c r="Y599" s="50">
        <f t="shared" si="139"/>
        <v>74.314574314574315</v>
      </c>
      <c r="Z599" s="50">
        <f t="shared" si="140"/>
        <v>78.594938145499952</v>
      </c>
      <c r="AA599" s="50">
        <f t="shared" si="141"/>
        <v>-2.4044619550237627</v>
      </c>
      <c r="AB599" s="50">
        <f t="shared" si="142"/>
        <v>-2.4044619550237485</v>
      </c>
      <c r="AC599" s="50">
        <f t="shared" si="143"/>
        <v>-2.4044619550237627</v>
      </c>
      <c r="AF599">
        <v>2.11</v>
      </c>
      <c r="AG599">
        <v>1.8</v>
      </c>
      <c r="AH599" s="75" t="s">
        <v>511</v>
      </c>
      <c r="AJ599" t="s">
        <v>441</v>
      </c>
    </row>
    <row r="600" spans="1:36" ht="15" x14ac:dyDescent="0.25">
      <c r="A600">
        <v>3.67</v>
      </c>
      <c r="B600">
        <v>3.39</v>
      </c>
      <c r="C600">
        <v>2.2000000000000002</v>
      </c>
      <c r="D600" s="43">
        <f t="shared" si="144"/>
        <v>2.2010269315615227E-2</v>
      </c>
      <c r="E600" s="44">
        <f>IF(OR($A600="",$B600="",$C600=""),"",A600*'MPTO_working_3-way'!$I599)</f>
        <v>3.7507776883883079</v>
      </c>
      <c r="F600" s="45">
        <f>IF(OR($A600="",$B600="",$C600=""),"",B600*'MPTO_working_3-way'!$I599)</f>
        <v>3.4646148129799359</v>
      </c>
      <c r="G600" s="46">
        <f>IF(OR($A600="",$B600="",$C600=""),"",C600*'MPTO_working_3-way'!$I599)</f>
        <v>2.2484225924943537</v>
      </c>
      <c r="H600" s="44">
        <f>IF(OR($A600="",$B600="",$C600=""),"",'MPTO_working_3-way'!E599)</f>
        <v>3.771552428948592</v>
      </c>
      <c r="I600" s="45">
        <f>IF(OR($A600="",$B600="",$C600=""),"",'MPTO_working_3-way'!F599)</f>
        <v>3.4764652686163502</v>
      </c>
      <c r="J600" s="46">
        <f>IF(OR($A600="",$B600="",$C600=""),"",'MPTO_working_3-way'!G599)</f>
        <v>2.2360924647331561</v>
      </c>
      <c r="K600" s="44">
        <f>IF(OR($A600="",$B600="",$C600=""),"",'OddsRatio_working_3-way'!H599)</f>
        <v>3.7618519548654099</v>
      </c>
      <c r="L600" s="45">
        <f>IF(OR($A600="",$B600="",$C600=""),"",'OddsRatio_working_3-way'!I599)</f>
        <v>3.4722195401229703</v>
      </c>
      <c r="M600" s="46">
        <f>IF(OR($A600="",$B600="",$C600=""),"",'OddsRatio_working_3-way'!J599)</f>
        <v>2.2412817774675999</v>
      </c>
      <c r="N600" s="47">
        <f t="shared" si="132"/>
        <v>26.66113758476833</v>
      </c>
      <c r="O600" s="48">
        <f t="shared" si="133"/>
        <v>28.863237444277217</v>
      </c>
      <c r="P600" s="48">
        <f t="shared" si="134"/>
        <v>44.475624970954442</v>
      </c>
      <c r="Q600" t="s">
        <v>142</v>
      </c>
      <c r="R600" t="s">
        <v>52</v>
      </c>
      <c r="S600" s="38">
        <v>44380</v>
      </c>
      <c r="T600" s="50">
        <v>100</v>
      </c>
      <c r="U600" s="50">
        <f t="shared" si="135"/>
        <v>72.752043596730246</v>
      </c>
      <c r="V600" s="50">
        <f t="shared" si="136"/>
        <v>70.501474926253692</v>
      </c>
      <c r="W600" s="50">
        <f t="shared" si="137"/>
        <v>54.545454545454554</v>
      </c>
      <c r="X600" s="50">
        <f t="shared" si="138"/>
        <v>74.953070528291761</v>
      </c>
      <c r="Y600" s="50">
        <f t="shared" si="139"/>
        <v>72.702501857815221</v>
      </c>
      <c r="Z600" s="50">
        <f t="shared" si="140"/>
        <v>56.746481477016061</v>
      </c>
      <c r="AA600" s="50">
        <f t="shared" si="141"/>
        <v>-2.2010269315615147</v>
      </c>
      <c r="AB600" s="50">
        <f t="shared" si="142"/>
        <v>-2.201026931561529</v>
      </c>
      <c r="AC600" s="50">
        <f t="shared" si="143"/>
        <v>-2.2010269315615076</v>
      </c>
      <c r="AF600">
        <v>1.99</v>
      </c>
      <c r="AG600">
        <v>1.92</v>
      </c>
      <c r="AH600" s="75" t="s">
        <v>493</v>
      </c>
      <c r="AJ600" t="s">
        <v>441</v>
      </c>
    </row>
    <row r="601" spans="1:36" ht="15" x14ac:dyDescent="0.25">
      <c r="A601">
        <v>2.4700000000000002</v>
      </c>
      <c r="B601">
        <v>3.36</v>
      </c>
      <c r="C601">
        <v>3.13</v>
      </c>
      <c r="D601" s="43">
        <f t="shared" si="144"/>
        <v>2.1966165105563151E-2</v>
      </c>
      <c r="E601" s="44">
        <f>IF(OR($A601="",$B601="",$C601=""),"",A601*'MPTO_working_3-way'!$I600)</f>
        <v>2.5242564278107413</v>
      </c>
      <c r="F601" s="45">
        <f>IF(OR($A601="",$B601="",$C601=""),"",B601*'MPTO_working_3-way'!$I600)</f>
        <v>3.4338063147546922</v>
      </c>
      <c r="G601" s="46">
        <f>IF(OR($A601="",$B601="",$C601=""),"",C601*'MPTO_working_3-way'!$I600)</f>
        <v>3.1987540967804127</v>
      </c>
      <c r="H601" s="44">
        <f>IF(OR($A601="",$B601="",$C601=""),"",'MPTO_working_3-way'!E600)</f>
        <v>2.5154939044789066</v>
      </c>
      <c r="I601" s="45">
        <f>IF(OR($A601="",$B601="",$C601=""),"",'MPTO_working_3-way'!F600)</f>
        <v>3.4447480530172006</v>
      </c>
      <c r="J601" s="46">
        <f>IF(OR($A601="",$B601="",$C601=""),"",'MPTO_working_3-way'!G600)</f>
        <v>3.2034159910249507</v>
      </c>
      <c r="K601" s="44">
        <f>IF(OR($A601="",$B601="",$C601=""),"",'OddsRatio_working_3-way'!H600)</f>
        <v>2.5194501887656973</v>
      </c>
      <c r="L601" s="45">
        <f>IF(OR($A601="",$B601="",$C601=""),"",'OddsRatio_working_3-way'!I600)</f>
        <v>3.4393894186986707</v>
      </c>
      <c r="M601" s="46">
        <f>IF(OR($A601="",$B601="",$C601=""),"",'OddsRatio_working_3-way'!J600)</f>
        <v>3.2016523143339697</v>
      </c>
      <c r="N601" s="47">
        <f t="shared" si="132"/>
        <v>39.615626565613567</v>
      </c>
      <c r="O601" s="48">
        <f t="shared" si="133"/>
        <v>29.122201671745689</v>
      </c>
      <c r="P601" s="48">
        <f t="shared" si="134"/>
        <v>31.26217176264074</v>
      </c>
      <c r="Q601" t="s">
        <v>99</v>
      </c>
      <c r="R601" t="s">
        <v>95</v>
      </c>
      <c r="S601" s="38">
        <v>44380</v>
      </c>
      <c r="T601" s="50">
        <v>100</v>
      </c>
      <c r="U601" s="50">
        <f t="shared" si="135"/>
        <v>59.514170040485837</v>
      </c>
      <c r="V601" s="50">
        <f t="shared" si="136"/>
        <v>70.238095238095241</v>
      </c>
      <c r="W601" s="50">
        <f t="shared" si="137"/>
        <v>68.051118210862612</v>
      </c>
      <c r="X601" s="50">
        <f t="shared" si="138"/>
        <v>61.710786551042141</v>
      </c>
      <c r="Y601" s="50">
        <f t="shared" si="139"/>
        <v>72.434711748651551</v>
      </c>
      <c r="Z601" s="50">
        <f t="shared" si="140"/>
        <v>70.247734721418936</v>
      </c>
      <c r="AA601" s="50">
        <f t="shared" si="141"/>
        <v>-2.1966165105563036</v>
      </c>
      <c r="AB601" s="50">
        <f t="shared" si="142"/>
        <v>-2.1966165105563107</v>
      </c>
      <c r="AC601" s="50">
        <f t="shared" si="143"/>
        <v>-2.1966165105563249</v>
      </c>
      <c r="AF601">
        <v>2.0499999999999998</v>
      </c>
      <c r="AG601">
        <v>1.86</v>
      </c>
      <c r="AH601" s="75" t="s">
        <v>481</v>
      </c>
      <c r="AJ601" t="s">
        <v>441</v>
      </c>
    </row>
    <row r="602" spans="1:36" s="73" customFormat="1" ht="15" x14ac:dyDescent="0.25">
      <c r="A602">
        <v>1.55</v>
      </c>
      <c r="B602">
        <v>4.59</v>
      </c>
      <c r="C602">
        <v>6.17</v>
      </c>
      <c r="D602" s="43">
        <f t="shared" si="144"/>
        <v>2.5100768364832993E-2</v>
      </c>
      <c r="E602" s="44">
        <f>IF(OR($A602="",$B602="",$C602=""),"",A602*'MPTO_working_3-way'!$I601)</f>
        <v>1.5889061909654911</v>
      </c>
      <c r="F602" s="45">
        <f>IF(OR($A602="",$B602="",$C602=""),"",B602*'MPTO_working_3-way'!$I601)</f>
        <v>4.7052125267945835</v>
      </c>
      <c r="G602" s="46">
        <f>IF(OR($A602="",$B602="",$C602=""),"",C602*'MPTO_working_3-way'!$I601)</f>
        <v>6.3248717408110195</v>
      </c>
      <c r="H602" s="44">
        <f>IF(OR($A602="",$B602="",$C602=""),"",'MPTO_working_3-way'!E601)</f>
        <v>1.5703656486034041</v>
      </c>
      <c r="I602" s="45">
        <f>IF(OR($A602="",$B602="",$C602=""),"",'MPTO_working_3-way'!F601)</f>
        <v>4.7733152365292053</v>
      </c>
      <c r="J602" s="46">
        <f>IF(OR($A602="",$B602="",$C602=""),"",'MPTO_working_3-way'!G601)</f>
        <v>6.5058578432159599</v>
      </c>
      <c r="K602" s="44">
        <f>IF(OR($A602="",$B602="",$C602=""),"",'OddsRatio_working_3-way'!H601)</f>
        <v>1.5765593759902341</v>
      </c>
      <c r="L602" s="45">
        <f>IF(OR($A602="",$B602="",$C602=""),"",'OddsRatio_working_3-way'!I601)</f>
        <v>4.7633602905544361</v>
      </c>
      <c r="M602" s="46">
        <f>IF(OR($A602="",$B602="",$C602=""),"",'OddsRatio_working_3-way'!J601)</f>
        <v>6.4196581343082002</v>
      </c>
      <c r="N602" s="47">
        <f t="shared" ref="N602:N639" si="145">(1/E602)* 100</f>
        <v>62.936377596486977</v>
      </c>
      <c r="O602" s="48">
        <f t="shared" ref="O602:O639" si="146">(1/F602)* 100</f>
        <v>21.253025114282096</v>
      </c>
      <c r="P602" s="48">
        <f t="shared" ref="P602:P639" si="147">(1/G602)* 100</f>
        <v>15.810597289230927</v>
      </c>
      <c r="Q602" t="s">
        <v>97</v>
      </c>
      <c r="R602" t="s">
        <v>100</v>
      </c>
      <c r="S602" s="38">
        <v>44380</v>
      </c>
      <c r="T602" s="50">
        <v>100</v>
      </c>
      <c r="U602" s="50">
        <f t="shared" ref="U602:U639" si="148">(1/A602)*((T602*A602)-T602)</f>
        <v>35.483870967741936</v>
      </c>
      <c r="V602" s="50">
        <f t="shared" ref="V602:V639" si="149">(1/B602)*((T602*B602)-T602)</f>
        <v>78.213507625272342</v>
      </c>
      <c r="W602" s="50">
        <f t="shared" ref="W602:W639" si="150">(1/C602)*((T602*C602)-T602)</f>
        <v>83.792544570502429</v>
      </c>
      <c r="X602" s="50">
        <f t="shared" ref="X602:X639" si="151">((1/B602)+(1/C602))*T602</f>
        <v>37.993947804225236</v>
      </c>
      <c r="Y602" s="50">
        <f t="shared" ref="Y602:Y639" si="152">((1/A602)+(1/C602))*T602</f>
        <v>80.723584461755621</v>
      </c>
      <c r="Z602" s="50">
        <f t="shared" ref="Z602:Z639" si="153">((1/A602)+(1/B602))*T602</f>
        <v>86.302621406985736</v>
      </c>
      <c r="AA602" s="50">
        <f t="shared" ref="AA602:AA639" si="154">U602-X602</f>
        <v>-2.5100768364833002</v>
      </c>
      <c r="AB602" s="50">
        <f t="shared" ref="AB602:AB639" si="155">V602-Y602</f>
        <v>-2.5100768364832788</v>
      </c>
      <c r="AC602" s="50">
        <f t="shared" ref="AC602:AC639" si="156">W602-Z602</f>
        <v>-2.5100768364833073</v>
      </c>
      <c r="AD602" s="74"/>
      <c r="AE602" s="74"/>
      <c r="AF602">
        <v>1.64</v>
      </c>
      <c r="AG602">
        <v>2.38</v>
      </c>
      <c r="AH602" s="75" t="s">
        <v>494</v>
      </c>
      <c r="AI602" s="74"/>
      <c r="AJ602" t="s">
        <v>441</v>
      </c>
    </row>
    <row r="603" spans="1:36" ht="15" x14ac:dyDescent="0.25">
      <c r="A603">
        <v>1.9</v>
      </c>
      <c r="B603">
        <v>3.4</v>
      </c>
      <c r="C603">
        <v>4</v>
      </c>
      <c r="D603" s="43">
        <f t="shared" si="144"/>
        <v>7.0433436532507665E-2</v>
      </c>
      <c r="E603" s="44">
        <f>IF(OR($A603="",$B603="",$C603=""),"",A603*'MPTO_working_3-way'!$I602)</f>
        <v>2.0338235294117646</v>
      </c>
      <c r="F603" s="45">
        <f>IF(OR($A603="",$B603="",$C603=""),"",B603*'MPTO_working_3-way'!$I602)</f>
        <v>3.6394736842105258</v>
      </c>
      <c r="G603" s="46">
        <f>IF(OR($A603="",$B603="",$C603=""),"",C603*'MPTO_working_3-way'!$I602)</f>
        <v>4.2817337461300307</v>
      </c>
      <c r="H603" s="44">
        <f>IF(OR($A603="",$B603="",$C603=""),"",'MPTO_working_3-way'!E602)</f>
        <v>1.9887121600820932</v>
      </c>
      <c r="I603" s="45">
        <f>IF(OR($A603="",$B603="",$C603=""),"",'MPTO_working_3-way'!F602)</f>
        <v>3.6949475691134404</v>
      </c>
      <c r="J603" s="46">
        <f>IF(OR($A603="",$B603="",$C603=""),"",'MPTO_working_3-way'!G602)</f>
        <v>4.4145785876993164</v>
      </c>
      <c r="K603" s="44">
        <f>IF(OR($A603="",$B603="",$C603=""),"",'OddsRatio_working_3-way'!H602)</f>
        <v>2.0056070092944882</v>
      </c>
      <c r="L603" s="45">
        <f>IF(OR($A603="",$B603="",$C603=""),"",'OddsRatio_working_3-way'!I602)</f>
        <v>3.6816186914519675</v>
      </c>
      <c r="M603" s="46">
        <f>IF(OR($A603="",$B603="",$C603=""),"",'OddsRatio_working_3-way'!J602)</f>
        <v>4.3520233643149595</v>
      </c>
      <c r="N603" s="47">
        <f t="shared" si="145"/>
        <v>49.168474331164141</v>
      </c>
      <c r="O603" s="48">
        <f t="shared" si="146"/>
        <v>27.476500361532903</v>
      </c>
      <c r="P603" s="48">
        <f t="shared" si="147"/>
        <v>23.355025307302967</v>
      </c>
      <c r="Q603" t="s">
        <v>349</v>
      </c>
      <c r="R603" t="s">
        <v>418</v>
      </c>
      <c r="S603" s="38">
        <v>44380</v>
      </c>
      <c r="T603" s="50">
        <v>100</v>
      </c>
      <c r="U603" s="50">
        <f t="shared" si="148"/>
        <v>47.368421052631575</v>
      </c>
      <c r="V603" s="50">
        <f t="shared" si="149"/>
        <v>70.588235294117652</v>
      </c>
      <c r="W603" s="50">
        <f t="shared" si="150"/>
        <v>75</v>
      </c>
      <c r="X603" s="50">
        <f t="shared" si="151"/>
        <v>54.411764705882362</v>
      </c>
      <c r="Y603" s="50">
        <f t="shared" si="152"/>
        <v>77.631578947368425</v>
      </c>
      <c r="Z603" s="50">
        <f t="shared" si="153"/>
        <v>82.043343653250773</v>
      </c>
      <c r="AA603" s="50">
        <f t="shared" si="154"/>
        <v>-7.0433436532507869</v>
      </c>
      <c r="AB603" s="50">
        <f t="shared" si="155"/>
        <v>-7.0433436532507727</v>
      </c>
      <c r="AC603" s="50">
        <f t="shared" si="156"/>
        <v>-7.0433436532507727</v>
      </c>
      <c r="AF603">
        <v>2.0499999999999998</v>
      </c>
      <c r="AG603">
        <v>1.75</v>
      </c>
      <c r="AH603" s="75" t="s">
        <v>482</v>
      </c>
      <c r="AJ603" t="s">
        <v>434</v>
      </c>
    </row>
    <row r="604" spans="1:36" ht="15" x14ac:dyDescent="0.25">
      <c r="A604">
        <v>3</v>
      </c>
      <c r="B604">
        <v>3.25</v>
      </c>
      <c r="C604">
        <v>2.35</v>
      </c>
      <c r="D604" s="43">
        <f t="shared" si="144"/>
        <v>6.6557555919257938E-2</v>
      </c>
      <c r="E604" s="44">
        <f>IF(OR($A604="",$B604="",$C604=""),"",A604*'MPTO_working_3-way'!$I603)</f>
        <v>3.199672667757774</v>
      </c>
      <c r="F604" s="45">
        <f>IF(OR($A604="",$B604="",$C604=""),"",B604*'MPTO_working_3-way'!$I603)</f>
        <v>3.4663120567375882</v>
      </c>
      <c r="G604" s="46">
        <f>IF(OR($A604="",$B604="",$C604=""),"",C604*'MPTO_working_3-way'!$I603)</f>
        <v>2.5064102564102564</v>
      </c>
      <c r="H604" s="44">
        <f>IF(OR($A604="",$B604="",$C604=""),"",'MPTO_working_3-way'!E603)</f>
        <v>3.2139099941554643</v>
      </c>
      <c r="I604" s="45">
        <f>IF(OR($A604="",$B604="",$C604=""),"",'MPTO_working_3-way'!F603)</f>
        <v>3.5025477707006365</v>
      </c>
      <c r="J604" s="46">
        <f>IF(OR($A604="",$B604="",$C604=""),"",'MPTO_working_3-way'!G603)</f>
        <v>2.4792605951307487</v>
      </c>
      <c r="K604" s="44">
        <f>IF(OR($A604="",$B604="",$C604=""),"",'OddsRatio_working_3-way'!H603)</f>
        <v>3.2089679378481097</v>
      </c>
      <c r="L604" s="45">
        <f>IF(OR($A604="",$B604="",$C604=""),"",'OddsRatio_working_3-way'!I603)</f>
        <v>3.4850889300791232</v>
      </c>
      <c r="M604" s="46">
        <f>IF(OR($A604="",$B604="",$C604=""),"",'OddsRatio_working_3-way'!J603)</f>
        <v>2.4910533580474739</v>
      </c>
      <c r="N604" s="47">
        <f t="shared" si="145"/>
        <v>31.253196930946292</v>
      </c>
      <c r="O604" s="48">
        <f t="shared" si="146"/>
        <v>28.849104859335039</v>
      </c>
      <c r="P604" s="48">
        <f t="shared" si="147"/>
        <v>39.897698209718669</v>
      </c>
      <c r="Q604" t="s">
        <v>355</v>
      </c>
      <c r="R604" t="s">
        <v>50</v>
      </c>
      <c r="S604" s="38">
        <v>44380</v>
      </c>
      <c r="T604" s="50">
        <v>100</v>
      </c>
      <c r="U604" s="50">
        <f t="shared" si="148"/>
        <v>66.666666666666657</v>
      </c>
      <c r="V604" s="50">
        <f t="shared" si="149"/>
        <v>69.230769230769241</v>
      </c>
      <c r="W604" s="50">
        <f t="shared" si="150"/>
        <v>57.446808510638299</v>
      </c>
      <c r="X604" s="50">
        <f t="shared" si="151"/>
        <v>73.322422258592468</v>
      </c>
      <c r="Y604" s="50">
        <f t="shared" si="152"/>
        <v>75.886524822695037</v>
      </c>
      <c r="Z604" s="50">
        <f t="shared" si="153"/>
        <v>64.102564102564102</v>
      </c>
      <c r="AA604" s="50">
        <f t="shared" si="154"/>
        <v>-6.6557555919258107</v>
      </c>
      <c r="AB604" s="50">
        <f t="shared" si="155"/>
        <v>-6.6557555919257965</v>
      </c>
      <c r="AC604" s="50">
        <f t="shared" si="156"/>
        <v>-6.6557555919258036</v>
      </c>
      <c r="AF604">
        <v>2</v>
      </c>
      <c r="AG604">
        <v>1.8</v>
      </c>
      <c r="AH604" s="75" t="s">
        <v>495</v>
      </c>
      <c r="AJ604" t="s">
        <v>434</v>
      </c>
    </row>
    <row r="605" spans="1:36" ht="15" x14ac:dyDescent="0.25">
      <c r="A605">
        <v>1.24</v>
      </c>
      <c r="B605">
        <v>6.79</v>
      </c>
      <c r="C605">
        <v>12.39</v>
      </c>
      <c r="D605" s="43">
        <f t="shared" si="144"/>
        <v>3.4437268112365249E-2</v>
      </c>
      <c r="E605" s="44">
        <f>IF(OR($A605="",$B605="",$C605=""),"",A605*'MPTO_working_3-way'!$I604)</f>
        <v>1.2827022124593328</v>
      </c>
      <c r="F605" s="45">
        <f>IF(OR($A605="",$B605="",$C605=""),"",B605*'MPTO_working_3-way'!$I604)</f>
        <v>7.0238290504829601</v>
      </c>
      <c r="G605" s="46">
        <f>IF(OR($A605="",$B605="",$C605=""),"",C605*'MPTO_working_3-way'!$I604)</f>
        <v>12.816677751912206</v>
      </c>
      <c r="H605" s="44">
        <f>IF(OR($A605="",$B605="",$C605=""),"",'MPTO_working_3-way'!E604)</f>
        <v>1.2579051104263692</v>
      </c>
      <c r="I605" s="45">
        <f>IF(OR($A605="",$B605="",$C605=""),"",'MPTO_working_3-way'!F604)</f>
        <v>7.3639700408091207</v>
      </c>
      <c r="J605" s="46">
        <f>IF(OR($A605="",$B605="",$C605=""),"",'MPTO_working_3-way'!G604)</f>
        <v>14.444362740663589</v>
      </c>
      <c r="K605" s="44">
        <f>IF(OR($A605="",$B605="",$C605=""),"",'OddsRatio_working_3-way'!H604)</f>
        <v>1.2645709734953692</v>
      </c>
      <c r="L605" s="45">
        <f>IF(OR($A605="",$B605="",$C605=""),"",'OddsRatio_working_3-way'!I604)</f>
        <v>7.382774735575782</v>
      </c>
      <c r="M605" s="46">
        <f>IF(OR($A605="",$B605="",$C605=""),"",'OddsRatio_working_3-way'!J604)</f>
        <v>13.55609745046773</v>
      </c>
      <c r="N605" s="47">
        <f t="shared" si="145"/>
        <v>77.96041749103199</v>
      </c>
      <c r="O605" s="48">
        <f t="shared" si="146"/>
        <v>14.237248555063278</v>
      </c>
      <c r="P605" s="48">
        <f t="shared" si="147"/>
        <v>7.8023339539047347</v>
      </c>
      <c r="Q605" t="s">
        <v>427</v>
      </c>
      <c r="R605" t="s">
        <v>357</v>
      </c>
      <c r="S605" s="38">
        <v>44380</v>
      </c>
      <c r="T605" s="50">
        <v>100</v>
      </c>
      <c r="U605" s="50">
        <f t="shared" si="148"/>
        <v>19.35483870967742</v>
      </c>
      <c r="V605" s="50">
        <f t="shared" si="149"/>
        <v>85.272459499263618</v>
      </c>
      <c r="W605" s="50">
        <f t="shared" si="150"/>
        <v>91.928974979822428</v>
      </c>
      <c r="X605" s="50">
        <f t="shared" si="151"/>
        <v>22.79856552091394</v>
      </c>
      <c r="Y605" s="50">
        <f t="shared" si="152"/>
        <v>88.716186310500149</v>
      </c>
      <c r="Z605" s="50">
        <f t="shared" si="153"/>
        <v>95.372701791058972</v>
      </c>
      <c r="AA605" s="50">
        <f t="shared" si="154"/>
        <v>-3.4437268112365196</v>
      </c>
      <c r="AB605" s="50">
        <f t="shared" si="155"/>
        <v>-3.4437268112365302</v>
      </c>
      <c r="AC605" s="50">
        <f t="shared" si="156"/>
        <v>-3.4437268112365444</v>
      </c>
      <c r="AF605">
        <v>1.45</v>
      </c>
      <c r="AG605">
        <v>2.85</v>
      </c>
      <c r="AH605" s="76" t="s">
        <v>494</v>
      </c>
      <c r="AJ605" t="s">
        <v>448</v>
      </c>
    </row>
    <row r="606" spans="1:36" ht="15" x14ac:dyDescent="0.25">
      <c r="A606">
        <v>6.33</v>
      </c>
      <c r="B606">
        <v>5.0199999999999996</v>
      </c>
      <c r="C606">
        <v>1.48</v>
      </c>
      <c r="D606" s="43">
        <f t="shared" si="144"/>
        <v>3.285674602303823E-2</v>
      </c>
      <c r="E606" s="44">
        <f>IF(OR($A606="",$B606="",$C606=""),"",A606*'MPTO_working_3-way'!$I605)</f>
        <v>6.5379832023258322</v>
      </c>
      <c r="F606" s="45">
        <f>IF(OR($A606="",$B606="",$C606=""),"",B606*'MPTO_working_3-way'!$I605)</f>
        <v>5.1849408650356512</v>
      </c>
      <c r="G606" s="46">
        <f>IF(OR($A606="",$B606="",$C606=""),"",C606*'MPTO_working_3-way'!$I605)</f>
        <v>1.5286279841140966</v>
      </c>
      <c r="H606" s="44">
        <f>IF(OR($A606="",$B606="",$C606=""),"",'MPTO_working_3-way'!E605)</f>
        <v>6.8015350107561066</v>
      </c>
      <c r="I606" s="45">
        <f>IF(OR($A606="",$B606="",$C606=""),"",'MPTO_working_3-way'!F605)</f>
        <v>5.3120585085042276</v>
      </c>
      <c r="J606" s="46">
        <f>IF(OR($A606="",$B606="",$C606=""),"",'MPTO_working_3-way'!G605)</f>
        <v>1.5043850711131921</v>
      </c>
      <c r="K606" s="44">
        <f>IF(OR($A606="",$B606="",$C606=""),"",'OddsRatio_working_3-way'!H605)</f>
        <v>6.6860573910922723</v>
      </c>
      <c r="L606" s="45">
        <f>IF(OR($A606="",$B606="",$C606=""),"",'OddsRatio_working_3-way'!I605)</f>
        <v>5.2885460998482055</v>
      </c>
      <c r="M606" s="46">
        <f>IF(OR($A606="",$B606="",$C606=""),"",'OddsRatio_working_3-way'!J605)</f>
        <v>1.5120652059520245</v>
      </c>
      <c r="N606" s="47">
        <f t="shared" si="145"/>
        <v>15.295236605139312</v>
      </c>
      <c r="O606" s="48">
        <f t="shared" si="146"/>
        <v>19.286623049906744</v>
      </c>
      <c r="P606" s="48">
        <f t="shared" si="147"/>
        <v>65.41814034495394</v>
      </c>
      <c r="Q606" t="s">
        <v>360</v>
      </c>
      <c r="R606" t="s">
        <v>423</v>
      </c>
      <c r="S606" s="38">
        <v>44380</v>
      </c>
      <c r="T606" s="50">
        <v>100</v>
      </c>
      <c r="U606" s="50">
        <f t="shared" si="148"/>
        <v>84.202211690363356</v>
      </c>
      <c r="V606" s="50">
        <f t="shared" si="149"/>
        <v>80.079681274900395</v>
      </c>
      <c r="W606" s="50">
        <f t="shared" si="150"/>
        <v>32.432432432432435</v>
      </c>
      <c r="X606" s="50">
        <f t="shared" si="151"/>
        <v>87.48788629266717</v>
      </c>
      <c r="Y606" s="50">
        <f t="shared" si="152"/>
        <v>83.365355877204223</v>
      </c>
      <c r="Z606" s="50">
        <f t="shared" si="153"/>
        <v>35.718107034736256</v>
      </c>
      <c r="AA606" s="50">
        <f t="shared" si="154"/>
        <v>-3.2856746023038141</v>
      </c>
      <c r="AB606" s="50">
        <f t="shared" si="155"/>
        <v>-3.2856746023038284</v>
      </c>
      <c r="AC606" s="50">
        <f t="shared" si="156"/>
        <v>-3.2856746023038212</v>
      </c>
      <c r="AF606">
        <v>1.5</v>
      </c>
      <c r="AG606">
        <v>2.7</v>
      </c>
      <c r="AH606" s="76" t="s">
        <v>490</v>
      </c>
      <c r="AJ606" t="s">
        <v>448</v>
      </c>
    </row>
    <row r="607" spans="1:36" ht="15" x14ac:dyDescent="0.25">
      <c r="A607">
        <v>2.1</v>
      </c>
      <c r="B607">
        <v>3.61</v>
      </c>
      <c r="C607">
        <v>3.62</v>
      </c>
      <c r="D607" s="43">
        <f t="shared" si="144"/>
        <v>2.9441880362435668E-2</v>
      </c>
      <c r="E607" s="44">
        <f>IF(OR($A607="",$B607="",$C607=""),"",A607*'MPTO_working_3-way'!$I606)</f>
        <v>2.1618279487611152</v>
      </c>
      <c r="F607" s="45">
        <f>IF(OR($A607="",$B607="",$C607=""),"",B607*'MPTO_working_3-way'!$I606)</f>
        <v>3.7162851881083925</v>
      </c>
      <c r="G607" s="46">
        <f>IF(OR($A607="",$B607="",$C607=""),"",C607*'MPTO_working_3-way'!$I606)</f>
        <v>3.7265796069120172</v>
      </c>
      <c r="H607" s="44">
        <f>IF(OR($A607="",$B607="",$C607=""),"",'MPTO_working_3-way'!E606)</f>
        <v>2.1441902959166721</v>
      </c>
      <c r="I607" s="45">
        <f>IF(OR($A607="",$B607="",$C607=""),"",'MPTO_working_3-way'!F606)</f>
        <v>3.7425941061968304</v>
      </c>
      <c r="J607" s="46">
        <f>IF(OR($A607="",$B607="",$C607=""),"",'MPTO_working_3-way'!G606)</f>
        <v>3.7533432839359162</v>
      </c>
      <c r="K607" s="44">
        <f>IF(OR($A607="",$B607="",$C607=""),"",'OddsRatio_working_3-way'!H606)</f>
        <v>2.1513565916267532</v>
      </c>
      <c r="L607" s="45">
        <f>IF(OR($A607="",$B607="",$C607=""),"",'OddsRatio_working_3-way'!I606)</f>
        <v>3.7318551855871132</v>
      </c>
      <c r="M607" s="46">
        <f>IF(OR($A607="",$B607="",$C607=""),"",'OddsRatio_working_3-way'!J606)</f>
        <v>3.7423220636928103</v>
      </c>
      <c r="N607" s="47">
        <f t="shared" si="145"/>
        <v>46.257150138755158</v>
      </c>
      <c r="O607" s="48">
        <f t="shared" si="146"/>
        <v>26.908591493458683</v>
      </c>
      <c r="P607" s="48">
        <f t="shared" si="147"/>
        <v>26.834258367786145</v>
      </c>
      <c r="Q607" t="s">
        <v>356</v>
      </c>
      <c r="R607" t="s">
        <v>359</v>
      </c>
      <c r="S607" s="38">
        <v>44380</v>
      </c>
      <c r="T607" s="50">
        <v>100</v>
      </c>
      <c r="U607" s="50">
        <f t="shared" si="148"/>
        <v>52.38095238095238</v>
      </c>
      <c r="V607" s="50">
        <f t="shared" si="149"/>
        <v>72.29916897506925</v>
      </c>
      <c r="W607" s="50">
        <f t="shared" si="150"/>
        <v>72.375690607734811</v>
      </c>
      <c r="X607" s="50">
        <f t="shared" si="151"/>
        <v>55.325140417195939</v>
      </c>
      <c r="Y607" s="50">
        <f t="shared" si="152"/>
        <v>75.24335701131281</v>
      </c>
      <c r="Z607" s="50">
        <f t="shared" si="153"/>
        <v>75.31987864397837</v>
      </c>
      <c r="AA607" s="50">
        <f t="shared" si="154"/>
        <v>-2.9441880362435597</v>
      </c>
      <c r="AB607" s="50">
        <f t="shared" si="155"/>
        <v>-2.9441880362435597</v>
      </c>
      <c r="AC607" s="50">
        <f t="shared" si="156"/>
        <v>-2.9441880362435597</v>
      </c>
      <c r="AF607">
        <v>1.99</v>
      </c>
      <c r="AG607">
        <v>1.9</v>
      </c>
      <c r="AH607" s="76" t="s">
        <v>483</v>
      </c>
      <c r="AJ607" t="s">
        <v>448</v>
      </c>
    </row>
    <row r="608" spans="1:36" ht="15" x14ac:dyDescent="0.25">
      <c r="A608">
        <v>3.38</v>
      </c>
      <c r="B608">
        <v>4.07</v>
      </c>
      <c r="C608">
        <v>2.06</v>
      </c>
      <c r="D608" s="43">
        <f t="shared" si="144"/>
        <v>2.6995127069809666E-2</v>
      </c>
      <c r="E608" s="44">
        <f>IF(OR($A608="",$B608="",$C608=""),"",A608*'MPTO_working_3-way'!$I607)</f>
        <v>3.4712435294959567</v>
      </c>
      <c r="F608" s="45">
        <f>IF(OR($A608="",$B608="",$C608=""),"",B608*'MPTO_working_3-way'!$I607)</f>
        <v>4.1798701671741254</v>
      </c>
      <c r="G608" s="46">
        <f>IF(OR($A608="",$B608="",$C608=""),"",C608*'MPTO_working_3-way'!$I607)</f>
        <v>2.1156099617638078</v>
      </c>
      <c r="H608" s="44">
        <f>IF(OR($A608="",$B608="",$C608=""),"",'MPTO_working_3-way'!E607)</f>
        <v>3.4860257649011412</v>
      </c>
      <c r="I608" s="45">
        <f>IF(OR($A608="",$B608="",$C608=""),"",'MPTO_working_3-way'!F607)</f>
        <v>4.2247236997174831</v>
      </c>
      <c r="J608" s="46">
        <f>IF(OR($A608="",$B608="",$C608=""),"",'MPTO_working_3-way'!G607)</f>
        <v>2.0989067072452356</v>
      </c>
      <c r="K608" s="44">
        <f>IF(OR($A608="",$B608="",$C608=""),"",'OddsRatio_working_3-way'!H607)</f>
        <v>3.482625594141457</v>
      </c>
      <c r="L608" s="45">
        <f>IF(OR($A608="",$B608="",$C608=""),"",'OddsRatio_working_3-way'!I607)</f>
        <v>4.2023783924429727</v>
      </c>
      <c r="M608" s="46">
        <f>IF(OR($A608="",$B608="",$C608=""),"",'OddsRatio_working_3-way'!J607)</f>
        <v>2.1057071973907329</v>
      </c>
      <c r="N608" s="47">
        <f t="shared" si="145"/>
        <v>28.808119957668467</v>
      </c>
      <c r="O608" s="48">
        <f t="shared" si="146"/>
        <v>23.924188072953172</v>
      </c>
      <c r="P608" s="48">
        <f t="shared" si="147"/>
        <v>47.267691969378362</v>
      </c>
      <c r="Q608" t="s">
        <v>362</v>
      </c>
      <c r="R608" t="s">
        <v>426</v>
      </c>
      <c r="S608" s="38">
        <v>44380</v>
      </c>
      <c r="T608" s="50">
        <v>100</v>
      </c>
      <c r="U608" s="50">
        <f t="shared" si="148"/>
        <v>70.414201183431956</v>
      </c>
      <c r="V608" s="50">
        <f t="shared" si="149"/>
        <v>75.429975429975428</v>
      </c>
      <c r="W608" s="50">
        <f t="shared" si="150"/>
        <v>51.456310679611654</v>
      </c>
      <c r="X608" s="50">
        <f t="shared" si="151"/>
        <v>73.113713890412924</v>
      </c>
      <c r="Y608" s="50">
        <f t="shared" si="152"/>
        <v>78.129488136956397</v>
      </c>
      <c r="Z608" s="50">
        <f t="shared" si="153"/>
        <v>54.155823386592616</v>
      </c>
      <c r="AA608" s="50">
        <f t="shared" si="154"/>
        <v>-2.6995127069809683</v>
      </c>
      <c r="AB608" s="50">
        <f t="shared" si="155"/>
        <v>-2.6995127069809683</v>
      </c>
      <c r="AC608" s="50">
        <f t="shared" si="156"/>
        <v>-2.6995127069809612</v>
      </c>
      <c r="AF608">
        <v>1.68</v>
      </c>
      <c r="AG608">
        <v>2.2799999999999998</v>
      </c>
      <c r="AH608" s="76" t="s">
        <v>483</v>
      </c>
      <c r="AJ608" t="s">
        <v>448</v>
      </c>
    </row>
    <row r="609" spans="1:36" ht="15" x14ac:dyDescent="0.25">
      <c r="A609">
        <v>2.33</v>
      </c>
      <c r="B609">
        <v>3.22</v>
      </c>
      <c r="C609">
        <v>3.47</v>
      </c>
      <c r="D609" s="43">
        <f t="shared" si="144"/>
        <v>2.7927993607749002E-2</v>
      </c>
      <c r="E609" s="44">
        <f>IF(OR($A609="",$B609="",$C609=""),"",A609*'MPTO_working_3-way'!$I608)</f>
        <v>2.3950722251060554</v>
      </c>
      <c r="F609" s="45">
        <f>IF(OR($A609="",$B609="",$C609=""),"",B609*'MPTO_working_3-way'!$I608)</f>
        <v>3.309928139416952</v>
      </c>
      <c r="G609" s="46">
        <f>IF(OR($A609="",$B609="",$C609=""),"",C609*'MPTO_working_3-way'!$I608)</f>
        <v>3.5669101378188892</v>
      </c>
      <c r="H609" s="44">
        <f>IF(OR($A609="",$B609="",$C609=""),"",'MPTO_working_3-way'!E608)</f>
        <v>2.3816599712586073</v>
      </c>
      <c r="I609" s="45">
        <f>IF(OR($A609="",$B609="",$C609=""),"",'MPTO_working_3-way'!F608)</f>
        <v>3.3195056558034852</v>
      </c>
      <c r="J609" s="46">
        <f>IF(OR($A609="",$B609="",$C609=""),"",'MPTO_working_3-way'!G608)</f>
        <v>3.5858345742625057</v>
      </c>
      <c r="K609" s="44">
        <f>IF(OR($A609="",$B609="",$C609=""),"",'OddsRatio_working_3-way'!H608)</f>
        <v>2.3874978881621254</v>
      </c>
      <c r="L609" s="45">
        <f>IF(OR($A609="",$B609="",$C609=""),"",'OddsRatio_working_3-way'!I608)</f>
        <v>3.3159739185864057</v>
      </c>
      <c r="M609" s="46">
        <f>IF(OR($A609="",$B609="",$C609=""),"",'OddsRatio_working_3-way'!J608)</f>
        <v>3.5767817923010905</v>
      </c>
      <c r="N609" s="47">
        <f t="shared" si="145"/>
        <v>41.752394333566258</v>
      </c>
      <c r="O609" s="48">
        <f t="shared" si="146"/>
        <v>30.212136272425276</v>
      </c>
      <c r="P609" s="48">
        <f t="shared" si="147"/>
        <v>28.035469394008473</v>
      </c>
      <c r="Q609" t="s">
        <v>107</v>
      </c>
      <c r="R609" t="s">
        <v>182</v>
      </c>
      <c r="S609" s="38">
        <v>44380</v>
      </c>
      <c r="T609" s="50">
        <v>100</v>
      </c>
      <c r="U609" s="50">
        <f t="shared" si="148"/>
        <v>57.081545064377686</v>
      </c>
      <c r="V609" s="50">
        <f t="shared" si="149"/>
        <v>68.944099378881987</v>
      </c>
      <c r="W609" s="50">
        <f t="shared" si="150"/>
        <v>71.181556195965413</v>
      </c>
      <c r="X609" s="50">
        <f t="shared" si="151"/>
        <v>59.874344425152593</v>
      </c>
      <c r="Y609" s="50">
        <f t="shared" si="152"/>
        <v>71.736898739656894</v>
      </c>
      <c r="Z609" s="50">
        <f t="shared" si="153"/>
        <v>73.974355556740321</v>
      </c>
      <c r="AA609" s="50">
        <f t="shared" si="154"/>
        <v>-2.7927993607749073</v>
      </c>
      <c r="AB609" s="50">
        <f t="shared" si="155"/>
        <v>-2.7927993607749073</v>
      </c>
      <c r="AC609" s="50">
        <f t="shared" si="156"/>
        <v>-2.7927993607749073</v>
      </c>
      <c r="AF609">
        <v>2.58</v>
      </c>
      <c r="AG609">
        <v>1.55</v>
      </c>
      <c r="AH609" s="75" t="s">
        <v>493</v>
      </c>
      <c r="AJ609" t="s">
        <v>435</v>
      </c>
    </row>
    <row r="610" spans="1:36" ht="15" x14ac:dyDescent="0.25">
      <c r="A610">
        <v>2.08</v>
      </c>
      <c r="B610">
        <v>3.24</v>
      </c>
      <c r="C610">
        <v>4.1900000000000004</v>
      </c>
      <c r="D610" s="43">
        <f t="shared" si="144"/>
        <v>2.8074690564746207E-2</v>
      </c>
      <c r="E610" s="44">
        <f>IF(OR($A610="",$B610="",$C610=""),"",A610*'MPTO_working_3-way'!$I609)</f>
        <v>2.138395356374672</v>
      </c>
      <c r="F610" s="45">
        <f>IF(OR($A610="",$B610="",$C610=""),"",B610*'MPTO_working_3-way'!$I609)</f>
        <v>3.3309619974297777</v>
      </c>
      <c r="G610" s="46">
        <f>IF(OR($A610="",$B610="",$C610=""),"",C610*'MPTO_working_3-way'!$I609)</f>
        <v>4.3076329534662872</v>
      </c>
      <c r="H610" s="44">
        <f>IF(OR($A610="",$B610="",$C610=""),"",'MPTO_working_3-way'!E609)</f>
        <v>2.1212911849056724</v>
      </c>
      <c r="I610" s="45">
        <f>IF(OR($A610="",$B610="",$C610=""),"",'MPTO_working_3-way'!F609)</f>
        <v>3.3413107671374829</v>
      </c>
      <c r="J610" s="46">
        <f>IF(OR($A610="",$B610="",$C610=""),"",'MPTO_working_3-way'!G609)</f>
        <v>4.3609990667623242</v>
      </c>
      <c r="K610" s="44">
        <f>IF(OR($A610="",$B610="",$C610=""),"",'OddsRatio_working_3-way'!H609)</f>
        <v>2.1283863883923737</v>
      </c>
      <c r="L610" s="45">
        <f>IF(OR($A610="",$B610="",$C610=""),"",'OddsRatio_working_3-way'!I609)</f>
        <v>3.340356953702702</v>
      </c>
      <c r="M610" s="46">
        <f>IF(OR($A610="",$B610="",$C610=""),"",'OddsRatio_working_3-way'!J609)</f>
        <v>4.3329190546034004</v>
      </c>
      <c r="N610" s="47">
        <f t="shared" si="145"/>
        <v>46.764037202893562</v>
      </c>
      <c r="O610" s="48">
        <f t="shared" si="146"/>
        <v>30.021357216672413</v>
      </c>
      <c r="P610" s="48">
        <f t="shared" si="147"/>
        <v>23.214605580434032</v>
      </c>
      <c r="Q610" t="s">
        <v>144</v>
      </c>
      <c r="R610" t="s">
        <v>365</v>
      </c>
      <c r="S610" s="38">
        <v>44380</v>
      </c>
      <c r="T610" s="50">
        <v>100</v>
      </c>
      <c r="U610" s="50">
        <f t="shared" si="148"/>
        <v>51.92307692307692</v>
      </c>
      <c r="V610" s="50">
        <f t="shared" si="149"/>
        <v>69.135802469135797</v>
      </c>
      <c r="W610" s="50">
        <f t="shared" si="150"/>
        <v>76.133651551312653</v>
      </c>
      <c r="X610" s="50">
        <f t="shared" si="151"/>
        <v>54.73054597955155</v>
      </c>
      <c r="Y610" s="50">
        <f t="shared" si="152"/>
        <v>71.943271525610413</v>
      </c>
      <c r="Z610" s="50">
        <f t="shared" si="153"/>
        <v>78.941120607787269</v>
      </c>
      <c r="AA610" s="50">
        <f t="shared" si="154"/>
        <v>-2.8074690564746305</v>
      </c>
      <c r="AB610" s="50">
        <f t="shared" si="155"/>
        <v>-2.8074690564746163</v>
      </c>
      <c r="AC610" s="50">
        <f t="shared" si="156"/>
        <v>-2.8074690564746163</v>
      </c>
      <c r="AF610">
        <v>2.36</v>
      </c>
      <c r="AG610">
        <v>1.64</v>
      </c>
      <c r="AH610" s="75" t="s">
        <v>478</v>
      </c>
      <c r="AJ610" t="s">
        <v>435</v>
      </c>
    </row>
    <row r="611" spans="1:36" ht="15" x14ac:dyDescent="0.25">
      <c r="A611">
        <v>9.8000000000000007</v>
      </c>
      <c r="B611">
        <v>5.27</v>
      </c>
      <c r="C611">
        <v>1.35</v>
      </c>
      <c r="D611" s="43">
        <f t="shared" si="144"/>
        <v>3.2534877750383329E-2</v>
      </c>
      <c r="E611" s="44">
        <f>IF(OR($A611="",$B611="",$C611=""),"",A611*'MPTO_working_3-way'!$I610)</f>
        <v>10.118841801953756</v>
      </c>
      <c r="F611" s="45">
        <f>IF(OR($A611="",$B611="",$C611=""),"",B611*'MPTO_working_3-way'!$I610)</f>
        <v>5.4414588057445199</v>
      </c>
      <c r="G611" s="46">
        <f>IF(OR($A611="",$B611="",$C611=""),"",C611*'MPTO_working_3-way'!$I610)</f>
        <v>1.3939220849630176</v>
      </c>
      <c r="H611" s="44">
        <f>IF(OR($A611="",$B611="",$C611=""),"",'MPTO_working_3-way'!E610)</f>
        <v>10.96541040413943</v>
      </c>
      <c r="I611" s="45">
        <f>IF(OR($A611="",$B611="",$C611=""),"",'MPTO_working_3-way'!F610)</f>
        <v>5.5894536845030682</v>
      </c>
      <c r="J611" s="46">
        <f>IF(OR($A611="",$B611="",$C611=""),"",'MPTO_working_3-way'!G610)</f>
        <v>1.3700586102275767</v>
      </c>
      <c r="K611" s="44">
        <f>IF(OR($A611="",$B611="",$C611=""),"",'OddsRatio_working_3-way'!H610)</f>
        <v>10.48406593272296</v>
      </c>
      <c r="L611" s="45">
        <f>IF(OR($A611="",$B611="",$C611=""),"",'OddsRatio_working_3-way'!I610)</f>
        <v>5.601927446900798</v>
      </c>
      <c r="M611" s="46">
        <f>IF(OR($A611="",$B611="",$C611=""),"",'OddsRatio_working_3-way'!J610)</f>
        <v>1.3772071677787541</v>
      </c>
      <c r="N611" s="47">
        <f t="shared" si="145"/>
        <v>9.8825539480903721</v>
      </c>
      <c r="O611" s="48">
        <f t="shared" si="146"/>
        <v>18.377424799105437</v>
      </c>
      <c r="P611" s="48">
        <f t="shared" si="147"/>
        <v>71.740021252804183</v>
      </c>
      <c r="Q611" t="s">
        <v>368</v>
      </c>
      <c r="R611" t="s">
        <v>366</v>
      </c>
      <c r="S611" s="38">
        <v>44380</v>
      </c>
      <c r="T611" s="50">
        <v>100</v>
      </c>
      <c r="U611" s="50">
        <f t="shared" si="148"/>
        <v>89.795918367346943</v>
      </c>
      <c r="V611" s="50">
        <f t="shared" si="149"/>
        <v>81.024667931688811</v>
      </c>
      <c r="W611" s="50">
        <f t="shared" si="150"/>
        <v>25.925925925925924</v>
      </c>
      <c r="X611" s="50">
        <f t="shared" si="151"/>
        <v>93.049406142385266</v>
      </c>
      <c r="Y611" s="50">
        <f t="shared" si="152"/>
        <v>84.278155706727134</v>
      </c>
      <c r="Z611" s="50">
        <f t="shared" si="153"/>
        <v>29.179413700964258</v>
      </c>
      <c r="AA611" s="50">
        <f t="shared" si="154"/>
        <v>-3.2534877750383231</v>
      </c>
      <c r="AB611" s="50">
        <f t="shared" si="155"/>
        <v>-3.2534877750383231</v>
      </c>
      <c r="AC611" s="50">
        <f t="shared" si="156"/>
        <v>-3.2534877750383338</v>
      </c>
      <c r="AF611">
        <v>1.71</v>
      </c>
      <c r="AG611">
        <v>2.2200000000000002</v>
      </c>
      <c r="AH611" s="75" t="s">
        <v>485</v>
      </c>
      <c r="AJ611" t="s">
        <v>449</v>
      </c>
    </row>
    <row r="612" spans="1:36" ht="15" x14ac:dyDescent="0.25">
      <c r="A612">
        <v>3.04</v>
      </c>
      <c r="B612">
        <v>3.28</v>
      </c>
      <c r="C612">
        <v>2.58</v>
      </c>
      <c r="D612" s="43">
        <f t="shared" si="144"/>
        <v>2.1422316426346732E-2</v>
      </c>
      <c r="E612" s="44">
        <f>IF(OR($A612="",$B612="",$C612=""),"",A612*'MPTO_working_3-way'!$I611)</f>
        <v>3.105123841936094</v>
      </c>
      <c r="F612" s="45">
        <f>IF(OR($A612="",$B612="",$C612=""),"",B612*'MPTO_working_3-way'!$I611)</f>
        <v>3.350265197878417</v>
      </c>
      <c r="G612" s="46">
        <f>IF(OR($A612="",$B612="",$C612=""),"",C612*'MPTO_working_3-way'!$I611)</f>
        <v>2.6352695763799745</v>
      </c>
      <c r="H612" s="44">
        <f>IF(OR($A612="",$B612="",$C612=""),"",'MPTO_working_3-way'!E611)</f>
        <v>3.1074565020202858</v>
      </c>
      <c r="I612" s="45">
        <f>IF(OR($A612="",$B612="",$C612=""),"",'MPTO_working_3-way'!F611)</f>
        <v>3.3586657716849704</v>
      </c>
      <c r="J612" s="46">
        <f>IF(OR($A612="",$B612="",$C612=""),"",'MPTO_working_3-way'!G611)</f>
        <v>2.6284239595979852</v>
      </c>
      <c r="K612" s="44">
        <f>IF(OR($A612="",$B612="",$C612=""),"",'OddsRatio_working_3-way'!H611)</f>
        <v>3.1066241396642482</v>
      </c>
      <c r="L612" s="45">
        <f>IF(OR($A612="",$B612="",$C612=""),"",'OddsRatio_working_3-way'!I611)</f>
        <v>3.3544622737423957</v>
      </c>
      <c r="M612" s="46">
        <f>IF(OR($A612="",$B612="",$C612=""),"",'OddsRatio_working_3-way'!J611)</f>
        <v>2.6316010493478004</v>
      </c>
      <c r="N612" s="47">
        <f t="shared" si="145"/>
        <v>32.20483468306643</v>
      </c>
      <c r="O612" s="48">
        <f t="shared" si="146"/>
        <v>29.848383364793278</v>
      </c>
      <c r="P612" s="48">
        <f t="shared" si="147"/>
        <v>37.946781952140292</v>
      </c>
      <c r="Q612" t="s">
        <v>120</v>
      </c>
      <c r="R612" t="s">
        <v>56</v>
      </c>
      <c r="S612" s="38">
        <v>44380</v>
      </c>
      <c r="T612" s="50">
        <v>100</v>
      </c>
      <c r="U612" s="50">
        <f t="shared" si="148"/>
        <v>67.10526315789474</v>
      </c>
      <c r="V612" s="50">
        <f t="shared" si="149"/>
        <v>69.512195121951223</v>
      </c>
      <c r="W612" s="50">
        <f t="shared" si="150"/>
        <v>61.240310077519375</v>
      </c>
      <c r="X612" s="50">
        <f t="shared" si="151"/>
        <v>69.247494800529395</v>
      </c>
      <c r="Y612" s="50">
        <f t="shared" si="152"/>
        <v>71.654426764585892</v>
      </c>
      <c r="Z612" s="50">
        <f t="shared" si="153"/>
        <v>63.382541720154052</v>
      </c>
      <c r="AA612" s="50">
        <f t="shared" si="154"/>
        <v>-2.1422316426346555</v>
      </c>
      <c r="AB612" s="50">
        <f t="shared" si="155"/>
        <v>-2.1422316426346697</v>
      </c>
      <c r="AC612" s="50">
        <f t="shared" si="156"/>
        <v>-2.1422316426346768</v>
      </c>
      <c r="AF612">
        <v>2.4</v>
      </c>
      <c r="AG612">
        <v>1.63</v>
      </c>
      <c r="AH612" s="75" t="s">
        <v>516</v>
      </c>
      <c r="AJ612" t="s">
        <v>436</v>
      </c>
    </row>
    <row r="613" spans="1:36" ht="15" x14ac:dyDescent="0.25">
      <c r="A613">
        <v>2.67</v>
      </c>
      <c r="B613">
        <v>3.27</v>
      </c>
      <c r="C613">
        <v>2.93</v>
      </c>
      <c r="D613" s="43">
        <f t="shared" si="144"/>
        <v>2.1639161087154246E-2</v>
      </c>
      <c r="E613" s="44">
        <f>IF(OR($A613="",$B613="",$C613=""),"",A613*'MPTO_working_3-way'!$I612)</f>
        <v>2.727776560102702</v>
      </c>
      <c r="F613" s="45">
        <f>IF(OR($A613="",$B613="",$C613=""),"",B613*'MPTO_working_3-way'!$I612)</f>
        <v>3.3407600567549944</v>
      </c>
      <c r="G613" s="46">
        <f>IF(OR($A613="",$B613="",$C613=""),"",C613*'MPTO_working_3-way'!$I612)</f>
        <v>2.9934027419853622</v>
      </c>
      <c r="H613" s="44">
        <f>IF(OR($A613="",$B613="",$C613=""),"",'MPTO_working_3-way'!E612)</f>
        <v>2.722430897457468</v>
      </c>
      <c r="I613" s="45">
        <f>IF(OR($A613="",$B613="",$C613=""),"",'MPTO_working_3-way'!F612)</f>
        <v>3.3489916121833652</v>
      </c>
      <c r="J613" s="46">
        <f>IF(OR($A613="",$B613="",$C613=""),"",'MPTO_working_3-way'!G612)</f>
        <v>2.9932603035741803</v>
      </c>
      <c r="K613" s="44">
        <f>IF(OR($A613="",$B613="",$C613=""),"",'OddsRatio_working_3-way'!H612)</f>
        <v>2.7249939113857367</v>
      </c>
      <c r="L613" s="45">
        <f>IF(OR($A613="",$B613="",$C613=""),"",'OddsRatio_working_3-way'!I612)</f>
        <v>3.3447522029015713</v>
      </c>
      <c r="M613" s="46">
        <f>IF(OR($A613="",$B613="",$C613=""),"",'OddsRatio_working_3-way'!J612)</f>
        <v>2.9935558377092648</v>
      </c>
      <c r="N613" s="47">
        <f t="shared" si="145"/>
        <v>36.659894165317908</v>
      </c>
      <c r="O613" s="48">
        <f t="shared" si="146"/>
        <v>29.933308079938474</v>
      </c>
      <c r="P613" s="48">
        <f t="shared" si="147"/>
        <v>33.406797754743621</v>
      </c>
      <c r="Q613" t="s">
        <v>57</v>
      </c>
      <c r="R613" t="s">
        <v>178</v>
      </c>
      <c r="S613" s="38">
        <v>44380</v>
      </c>
      <c r="T613" s="50">
        <v>100</v>
      </c>
      <c r="U613" s="50">
        <f t="shared" si="148"/>
        <v>62.546816479400754</v>
      </c>
      <c r="V613" s="50">
        <f t="shared" si="149"/>
        <v>69.418960244648318</v>
      </c>
      <c r="W613" s="50">
        <f t="shared" si="150"/>
        <v>65.870307167235495</v>
      </c>
      <c r="X613" s="50">
        <f t="shared" si="151"/>
        <v>64.710732588116187</v>
      </c>
      <c r="Y613" s="50">
        <f t="shared" si="152"/>
        <v>71.582876353363758</v>
      </c>
      <c r="Z613" s="50">
        <f t="shared" si="153"/>
        <v>68.034223275950936</v>
      </c>
      <c r="AA613" s="50">
        <f t="shared" si="154"/>
        <v>-2.1639161087154335</v>
      </c>
      <c r="AB613" s="50">
        <f t="shared" si="155"/>
        <v>-2.1639161087154406</v>
      </c>
      <c r="AC613" s="50">
        <f t="shared" si="156"/>
        <v>-2.1639161087154406</v>
      </c>
      <c r="AF613">
        <v>2.44</v>
      </c>
      <c r="AG613">
        <v>1.61</v>
      </c>
      <c r="AH613" s="76" t="s">
        <v>482</v>
      </c>
      <c r="AJ613" t="s">
        <v>436</v>
      </c>
    </row>
    <row r="614" spans="1:36" ht="15" x14ac:dyDescent="0.25">
      <c r="A614">
        <v>1.49</v>
      </c>
      <c r="B614">
        <v>4.47</v>
      </c>
      <c r="C614">
        <v>7.74</v>
      </c>
      <c r="D614" s="43">
        <f t="shared" si="144"/>
        <v>2.4053552538022771E-2</v>
      </c>
      <c r="E614" s="44">
        <f>IF(OR($A614="",$B614="",$C614=""),"",A614*'MPTO_working_3-way'!$I613)</f>
        <v>1.5258397932816539</v>
      </c>
      <c r="F614" s="45">
        <f>IF(OR($A614="",$B614="",$C614=""),"",B614*'MPTO_working_3-way'!$I613)</f>
        <v>4.5775193798449614</v>
      </c>
      <c r="G614" s="46">
        <f>IF(OR($A614="",$B614="",$C614=""),"",C614*'MPTO_working_3-way'!$I613)</f>
        <v>7.9261744966442969</v>
      </c>
      <c r="H614" s="44">
        <f>IF(OR($A614="",$B614="",$C614=""),"",'MPTO_working_3-way'!E613)</f>
        <v>1.5080156564643938</v>
      </c>
      <c r="I614" s="45">
        <f>IF(OR($A614="",$B614="",$C614=""),"",'MPTO_working_3-way'!F613)</f>
        <v>4.6361589794441622</v>
      </c>
      <c r="J614" s="46">
        <f>IF(OR($A614="",$B614="",$C614=""),"",'MPTO_working_3-way'!G613)</f>
        <v>8.2521108619949448</v>
      </c>
      <c r="K614" s="44">
        <f>IF(OR($A614="",$B614="",$C614=""),"",'OddsRatio_working_3-way'!H613)</f>
        <v>1.5139334093135706</v>
      </c>
      <c r="L614" s="45">
        <f>IF(OR($A614="",$B614="",$C614=""),"",'OddsRatio_working_3-way'!I613)</f>
        <v>4.6394876128940616</v>
      </c>
      <c r="M614" s="46">
        <f>IF(OR($A614="",$B614="",$C614=""),"",'OddsRatio_working_3-way'!J613)</f>
        <v>8.0692064872927887</v>
      </c>
      <c r="N614" s="47">
        <f t="shared" si="145"/>
        <v>65.537679932260801</v>
      </c>
      <c r="O614" s="48">
        <f t="shared" si="146"/>
        <v>21.845893310753599</v>
      </c>
      <c r="P614" s="48">
        <f t="shared" si="147"/>
        <v>12.616426756985602</v>
      </c>
      <c r="Q614" t="s">
        <v>176</v>
      </c>
      <c r="R614" t="s">
        <v>153</v>
      </c>
      <c r="S614" s="38">
        <v>44380</v>
      </c>
      <c r="T614" s="50">
        <v>100</v>
      </c>
      <c r="U614" s="50">
        <f t="shared" si="148"/>
        <v>32.885906040268459</v>
      </c>
      <c r="V614" s="50">
        <f t="shared" si="149"/>
        <v>77.628635346756155</v>
      </c>
      <c r="W614" s="50">
        <f t="shared" si="150"/>
        <v>87.080103359173123</v>
      </c>
      <c r="X614" s="50">
        <f t="shared" si="151"/>
        <v>35.291261294070722</v>
      </c>
      <c r="Y614" s="50">
        <f t="shared" si="152"/>
        <v>80.033990600558425</v>
      </c>
      <c r="Z614" s="50">
        <f t="shared" si="153"/>
        <v>89.485458612975393</v>
      </c>
      <c r="AA614" s="50">
        <f t="shared" si="154"/>
        <v>-2.4053552538022629</v>
      </c>
      <c r="AB614" s="50">
        <f t="shared" si="155"/>
        <v>-2.40535525380227</v>
      </c>
      <c r="AC614" s="50">
        <f t="shared" si="156"/>
        <v>-2.40535525380227</v>
      </c>
      <c r="AF614">
        <v>1.83</v>
      </c>
      <c r="AG614">
        <v>2.0699999999999998</v>
      </c>
      <c r="AH614" s="75" t="s">
        <v>479</v>
      </c>
      <c r="AJ614" t="s">
        <v>436</v>
      </c>
    </row>
    <row r="615" spans="1:36" ht="15" x14ac:dyDescent="0.25">
      <c r="A615">
        <v>1.65</v>
      </c>
      <c r="B615">
        <v>3.98</v>
      </c>
      <c r="C615">
        <v>5.96</v>
      </c>
      <c r="D615" s="43">
        <f t="shared" si="144"/>
        <v>2.510212236697007E-2</v>
      </c>
      <c r="E615" s="44">
        <f>IF(OR($A615="",$B615="",$C615=""),"",A615*'MPTO_working_3-way'!$I614)</f>
        <v>1.6914185019055006</v>
      </c>
      <c r="F615" s="45">
        <f>IF(OR($A615="",$B615="",$C615=""),"",B615*'MPTO_working_3-way'!$I614)</f>
        <v>4.0799064470205408</v>
      </c>
      <c r="G615" s="46">
        <f>IF(OR($A615="",$B615="",$C615=""),"",C615*'MPTO_working_3-way'!$I614)</f>
        <v>6.109608649307142</v>
      </c>
      <c r="H615" s="44">
        <f>IF(OR($A615="",$B615="",$C615=""),"",'MPTO_working_3-way'!E614)</f>
        <v>1.6730990858923747</v>
      </c>
      <c r="I615" s="45">
        <f>IF(OR($A615="",$B615="",$C615=""),"",'MPTO_working_3-way'!F614)</f>
        <v>4.1171085628369619</v>
      </c>
      <c r="J615" s="46">
        <f>IF(OR($A615="",$B615="",$C615=""),"",'MPTO_working_3-way'!G614)</f>
        <v>6.2728228513792752</v>
      </c>
      <c r="K615" s="44">
        <f>IF(OR($A615="",$B615="",$C615=""),"",'OddsRatio_working_3-way'!H614)</f>
        <v>1.6796125424651325</v>
      </c>
      <c r="L615" s="45">
        <f>IF(OR($A615="",$B615="",$C615=""),"",'OddsRatio_working_3-way'!I614)</f>
        <v>4.1157621177632224</v>
      </c>
      <c r="M615" s="46">
        <f>IF(OR($A615="",$B615="",$C615=""),"",'OddsRatio_working_3-way'!J614)</f>
        <v>6.1859664778877796</v>
      </c>
      <c r="N615" s="47">
        <f t="shared" si="145"/>
        <v>59.121973590417184</v>
      </c>
      <c r="O615" s="48">
        <f t="shared" si="146"/>
        <v>24.510365935725716</v>
      </c>
      <c r="P615" s="48">
        <f t="shared" si="147"/>
        <v>16.367660473857104</v>
      </c>
      <c r="Q615" t="s">
        <v>154</v>
      </c>
      <c r="R615" t="s">
        <v>177</v>
      </c>
      <c r="S615" s="38">
        <v>44380</v>
      </c>
      <c r="T615" s="50">
        <v>100</v>
      </c>
      <c r="U615" s="50">
        <f t="shared" si="148"/>
        <v>39.393939393939398</v>
      </c>
      <c r="V615" s="50">
        <f t="shared" si="149"/>
        <v>74.874371859296474</v>
      </c>
      <c r="W615" s="50">
        <f t="shared" si="150"/>
        <v>83.22147651006712</v>
      </c>
      <c r="X615" s="50">
        <f t="shared" si="151"/>
        <v>41.904151630636399</v>
      </c>
      <c r="Y615" s="50">
        <f t="shared" si="152"/>
        <v>77.384584095993489</v>
      </c>
      <c r="Z615" s="50">
        <f t="shared" si="153"/>
        <v>85.731688746764121</v>
      </c>
      <c r="AA615" s="50">
        <f t="shared" si="154"/>
        <v>-2.5102122366970008</v>
      </c>
      <c r="AB615" s="50">
        <f t="shared" si="155"/>
        <v>-2.510212236697015</v>
      </c>
      <c r="AC615" s="50">
        <f t="shared" si="156"/>
        <v>-2.5102122366970008</v>
      </c>
      <c r="AF615">
        <v>2.23</v>
      </c>
      <c r="AG615">
        <v>1.72</v>
      </c>
      <c r="AH615" s="75" t="s">
        <v>483</v>
      </c>
      <c r="AJ615" t="s">
        <v>436</v>
      </c>
    </row>
    <row r="616" spans="1:36" ht="15" x14ac:dyDescent="0.25">
      <c r="A616">
        <v>2.2000000000000002</v>
      </c>
      <c r="B616">
        <v>2.92</v>
      </c>
      <c r="C616">
        <v>4.2</v>
      </c>
      <c r="D616" s="43">
        <f t="shared" si="144"/>
        <v>3.5106446065350072E-2</v>
      </c>
      <c r="E616" s="44">
        <f>IF(OR($A616="",$B616="",$C616=""),"",A616*'MPTO_working_3-way'!$I615)</f>
        <v>2.2772341813437702</v>
      </c>
      <c r="F616" s="45">
        <f>IF(OR($A616="",$B616="",$C616=""),"",B616*'MPTO_working_3-way'!$I615)</f>
        <v>3.0225108225108221</v>
      </c>
      <c r="G616" s="46">
        <f>IF(OR($A616="",$B616="",$C616=""),"",C616*'MPTO_working_3-way'!$I615)</f>
        <v>4.3474470734744708</v>
      </c>
      <c r="H616" s="44">
        <f>IF(OR($A616="",$B616="",$C616=""),"",'MPTO_working_3-way'!E615)</f>
        <v>2.2581350711958219</v>
      </c>
      <c r="I616" s="45">
        <f>IF(OR($A616="",$B616="",$C616=""),"",'MPTO_working_3-way'!F615)</f>
        <v>3.0233072371959597</v>
      </c>
      <c r="J616" s="46">
        <f>IF(OR($A616="",$B616="",$C616=""),"",'MPTO_working_3-way'!G615)</f>
        <v>4.4170959573910764</v>
      </c>
      <c r="K616" s="44">
        <f>IF(OR($A616="",$B616="",$C616=""),"",'OddsRatio_working_3-way'!H615)</f>
        <v>2.2666653730958686</v>
      </c>
      <c r="L616" s="45">
        <f>IF(OR($A616="",$B616="",$C616=""),"",'OddsRatio_working_3-way'!I615)</f>
        <v>3.0266645969533896</v>
      </c>
      <c r="M616" s="46">
        <f>IF(OR($A616="",$B616="",$C616=""),"",'OddsRatio_working_3-way'!J615)</f>
        <v>4.3777743282556489</v>
      </c>
      <c r="N616" s="47">
        <f t="shared" si="145"/>
        <v>43.912918934402754</v>
      </c>
      <c r="O616" s="48">
        <f t="shared" si="146"/>
        <v>33.085075909481525</v>
      </c>
      <c r="P616" s="48">
        <f t="shared" si="147"/>
        <v>23.002005156115725</v>
      </c>
      <c r="Q616" t="s">
        <v>116</v>
      </c>
      <c r="R616" t="s">
        <v>236</v>
      </c>
      <c r="S616" s="38">
        <v>44380</v>
      </c>
      <c r="T616" s="50">
        <v>100</v>
      </c>
      <c r="U616" s="50">
        <f t="shared" si="148"/>
        <v>54.545454545454554</v>
      </c>
      <c r="V616" s="50">
        <f t="shared" si="149"/>
        <v>65.753424657534239</v>
      </c>
      <c r="W616" s="50">
        <f t="shared" si="150"/>
        <v>76.19047619047619</v>
      </c>
      <c r="X616" s="50">
        <f t="shared" si="151"/>
        <v>58.056099151989557</v>
      </c>
      <c r="Y616" s="50">
        <f t="shared" si="152"/>
        <v>69.264069264069263</v>
      </c>
      <c r="Z616" s="50">
        <f t="shared" si="153"/>
        <v>79.7011207970112</v>
      </c>
      <c r="AA616" s="50">
        <f t="shared" si="154"/>
        <v>-3.5106446065350028</v>
      </c>
      <c r="AB616" s="50">
        <f t="shared" si="155"/>
        <v>-3.5106446065350241</v>
      </c>
      <c r="AC616" s="50">
        <f t="shared" si="156"/>
        <v>-3.5106446065350099</v>
      </c>
      <c r="AF616">
        <v>2.87</v>
      </c>
      <c r="AG616">
        <v>1.45</v>
      </c>
      <c r="AH616" s="75" t="s">
        <v>478</v>
      </c>
      <c r="AJ616" t="s">
        <v>437</v>
      </c>
    </row>
    <row r="617" spans="1:36" ht="15" x14ac:dyDescent="0.25">
      <c r="A617">
        <v>3.05</v>
      </c>
      <c r="B617">
        <v>2.9</v>
      </c>
      <c r="C617">
        <v>2.78</v>
      </c>
      <c r="D617" s="43">
        <f t="shared" si="144"/>
        <v>3.2408668881740432E-2</v>
      </c>
      <c r="E617" s="44">
        <f>IF(OR($A617="",$B617="",$C617=""),"",A617*'MPTO_working_3-way'!$I616)</f>
        <v>3.1488464400893079</v>
      </c>
      <c r="F617" s="45">
        <f>IF(OR($A617="",$B617="",$C617=""),"",B617*'MPTO_working_3-way'!$I616)</f>
        <v>2.9939851397570472</v>
      </c>
      <c r="G617" s="46">
        <f>IF(OR($A617="",$B617="",$C617=""),"",C617*'MPTO_working_3-way'!$I616)</f>
        <v>2.8700960994912381</v>
      </c>
      <c r="H617" s="44">
        <f>IF(OR($A617="",$B617="",$C617=""),"",'MPTO_working_3-way'!E616)</f>
        <v>3.1539178506227259</v>
      </c>
      <c r="I617" s="45">
        <f>IF(OR($A617="",$B617="",$C617=""),"",'MPTO_working_3-way'!F616)</f>
        <v>2.9937906096160325</v>
      </c>
      <c r="J617" s="46">
        <f>IF(OR($A617="",$B617="",$C617=""),"",'MPTO_working_3-way'!G616)</f>
        <v>2.8660740303285794</v>
      </c>
      <c r="K617" s="44">
        <f>IF(OR($A617="",$B617="",$C617=""),"",'OddsRatio_working_3-way'!H616)</f>
        <v>3.1513753860725786</v>
      </c>
      <c r="L617" s="45">
        <f>IF(OR($A617="",$B617="",$C617=""),"",'OddsRatio_working_3-way'!I616)</f>
        <v>2.9939576748965364</v>
      </c>
      <c r="M617" s="46">
        <f>IF(OR($A617="",$B617="",$C617=""),"",'OddsRatio_working_3-way'!J616)</f>
        <v>2.8680235059557022</v>
      </c>
      <c r="N617" s="47">
        <f t="shared" si="145"/>
        <v>31.757661703301032</v>
      </c>
      <c r="O617" s="48">
        <f t="shared" si="146"/>
        <v>33.400299377609706</v>
      </c>
      <c r="P617" s="48">
        <f t="shared" si="147"/>
        <v>34.842038919089255</v>
      </c>
      <c r="Q617" t="s">
        <v>122</v>
      </c>
      <c r="R617" t="s">
        <v>157</v>
      </c>
      <c r="S617" s="38">
        <v>44380</v>
      </c>
      <c r="T617" s="50">
        <v>100</v>
      </c>
      <c r="U617" s="50">
        <f t="shared" si="148"/>
        <v>67.21311475409837</v>
      </c>
      <c r="V617" s="50">
        <f t="shared" si="149"/>
        <v>65.517241379310349</v>
      </c>
      <c r="W617" s="50">
        <f t="shared" si="150"/>
        <v>64.02877697841727</v>
      </c>
      <c r="X617" s="50">
        <f t="shared" si="151"/>
        <v>70.453981642272396</v>
      </c>
      <c r="Y617" s="50">
        <f t="shared" si="152"/>
        <v>68.758108267484388</v>
      </c>
      <c r="Z617" s="50">
        <f t="shared" si="153"/>
        <v>67.269643866591295</v>
      </c>
      <c r="AA617" s="50">
        <f t="shared" si="154"/>
        <v>-3.2408668881740255</v>
      </c>
      <c r="AB617" s="50">
        <f t="shared" si="155"/>
        <v>-3.2408668881740397</v>
      </c>
      <c r="AC617" s="50">
        <f t="shared" si="156"/>
        <v>-3.2408668881740255</v>
      </c>
      <c r="AF617">
        <v>2.91</v>
      </c>
      <c r="AG617">
        <v>1.43</v>
      </c>
      <c r="AH617" s="75" t="s">
        <v>481</v>
      </c>
      <c r="AJ617" t="s">
        <v>437</v>
      </c>
    </row>
    <row r="618" spans="1:36" ht="15" x14ac:dyDescent="0.25">
      <c r="A618">
        <v>1.66</v>
      </c>
      <c r="B618">
        <v>3.57</v>
      </c>
      <c r="C618">
        <v>6.45</v>
      </c>
      <c r="D618" s="43">
        <f t="shared" si="144"/>
        <v>3.7560443062066629E-2</v>
      </c>
      <c r="E618" s="44">
        <f>IF(OR($A618="",$B618="",$C618=""),"",A618*'MPTO_working_3-way'!$I617)</f>
        <v>1.7223503354830305</v>
      </c>
      <c r="F618" s="45">
        <f>IF(OR($A618="",$B618="",$C618=""),"",B618*'MPTO_working_3-way'!$I617)</f>
        <v>3.7040907817315776</v>
      </c>
      <c r="G618" s="46">
        <f>IF(OR($A618="",$B618="",$C618=""),"",C618*'MPTO_working_3-way'!$I617)</f>
        <v>6.6922648577503301</v>
      </c>
      <c r="H618" s="44">
        <f>IF(OR($A618="",$B618="",$C618=""),"",'MPTO_working_3-way'!E617)</f>
        <v>1.6952327774656033</v>
      </c>
      <c r="I618" s="45">
        <f>IF(OR($A618="",$B618="",$C618=""),"",'MPTO_working_3-way'!F617)</f>
        <v>3.7370339338490854</v>
      </c>
      <c r="J618" s="46">
        <f>IF(OR($A618="",$B618="",$C618=""),"",'MPTO_working_3-way'!G617)</f>
        <v>7.0166274141232083</v>
      </c>
      <c r="K618" s="44">
        <f>IF(OR($A618="",$B618="",$C618=""),"",'OddsRatio_working_3-way'!H617)</f>
        <v>1.7051378383520321</v>
      </c>
      <c r="L618" s="45">
        <f>IF(OR($A618="",$B618="",$C618=""),"",'OddsRatio_working_3-way'!I617)</f>
        <v>3.7457640069162474</v>
      </c>
      <c r="M618" s="46">
        <f>IF(OR($A618="",$B618="",$C618=""),"",'OddsRatio_working_3-way'!J617)</f>
        <v>6.8227291197251168</v>
      </c>
      <c r="N618" s="47">
        <f t="shared" si="145"/>
        <v>58.060197127058444</v>
      </c>
      <c r="O618" s="48">
        <f t="shared" si="146"/>
        <v>26.997178496055191</v>
      </c>
      <c r="P618" s="48">
        <f t="shared" si="147"/>
        <v>14.942624376886357</v>
      </c>
      <c r="Q618" t="s">
        <v>152</v>
      </c>
      <c r="R618" t="s">
        <v>431</v>
      </c>
      <c r="S618" s="38">
        <v>44380</v>
      </c>
      <c r="T618" s="50">
        <v>100</v>
      </c>
      <c r="U618" s="50">
        <f t="shared" si="148"/>
        <v>39.759036144578317</v>
      </c>
      <c r="V618" s="50">
        <f t="shared" si="149"/>
        <v>71.988795518207283</v>
      </c>
      <c r="W618" s="50">
        <f t="shared" si="150"/>
        <v>84.496124031007753</v>
      </c>
      <c r="X618" s="50">
        <f t="shared" si="151"/>
        <v>43.515080450784964</v>
      </c>
      <c r="Y618" s="50">
        <f t="shared" si="152"/>
        <v>75.74483982441393</v>
      </c>
      <c r="Z618" s="50">
        <f t="shared" si="153"/>
        <v>88.252168337214414</v>
      </c>
      <c r="AA618" s="50">
        <f t="shared" si="154"/>
        <v>-3.7560443062066469</v>
      </c>
      <c r="AB618" s="50">
        <f t="shared" si="155"/>
        <v>-3.7560443062066469</v>
      </c>
      <c r="AC618" s="50">
        <f t="shared" si="156"/>
        <v>-3.7560443062066611</v>
      </c>
      <c r="AF618">
        <v>2.36</v>
      </c>
      <c r="AG618">
        <v>1.63</v>
      </c>
      <c r="AH618" s="75" t="s">
        <v>483</v>
      </c>
      <c r="AJ618" t="s">
        <v>437</v>
      </c>
    </row>
    <row r="619" spans="1:36" ht="15" x14ac:dyDescent="0.25">
      <c r="A619">
        <v>2.93</v>
      </c>
      <c r="B619">
        <v>3.02</v>
      </c>
      <c r="C619">
        <v>2.77</v>
      </c>
      <c r="D619" s="43">
        <f t="shared" si="144"/>
        <v>3.3433586467124243E-2</v>
      </c>
      <c r="E619" s="44">
        <f>IF(OR($A619="",$B619="",$C619=""),"",A619*'MPTO_working_3-way'!$I618)</f>
        <v>3.0279604083486742</v>
      </c>
      <c r="F619" s="45">
        <f>IF(OR($A619="",$B619="",$C619=""),"",B619*'MPTO_working_3-way'!$I618)</f>
        <v>3.1209694311307152</v>
      </c>
      <c r="G619" s="46">
        <f>IF(OR($A619="",$B619="",$C619=""),"",C619*'MPTO_working_3-way'!$I618)</f>
        <v>2.8626110345139342</v>
      </c>
      <c r="H619" s="44">
        <f>IF(OR($A619="",$B619="",$C619=""),"",'MPTO_working_3-way'!E618)</f>
        <v>3.0289042317986752</v>
      </c>
      <c r="I619" s="45">
        <f>IF(OR($A619="",$B619="",$C619=""),"",'MPTO_working_3-way'!F618)</f>
        <v>3.1251826377028138</v>
      </c>
      <c r="J619" s="46">
        <f>IF(OR($A619="",$B619="",$C619=""),"",'MPTO_working_3-way'!G618)</f>
        <v>2.8582346905243585</v>
      </c>
      <c r="K619" s="44">
        <f>IF(OR($A619="",$B619="",$C619=""),"",'OddsRatio_working_3-way'!H618)</f>
        <v>3.0285040584216407</v>
      </c>
      <c r="L619" s="45">
        <f>IF(OR($A619="",$B619="",$C619=""),"",'OddsRatio_working_3-way'!I618)</f>
        <v>3.1230975119231679</v>
      </c>
      <c r="M619" s="46">
        <f>IF(OR($A619="",$B619="",$C619=""),"",'OddsRatio_working_3-way'!J618)</f>
        <v>2.8603379188633697</v>
      </c>
      <c r="N619" s="47">
        <f t="shared" si="145"/>
        <v>33.025530890126767</v>
      </c>
      <c r="O619" s="48">
        <f t="shared" si="146"/>
        <v>32.041326327175973</v>
      </c>
      <c r="P619" s="48">
        <f t="shared" si="147"/>
        <v>34.933142782697267</v>
      </c>
      <c r="Q619" t="s">
        <v>160</v>
      </c>
      <c r="R619" t="s">
        <v>161</v>
      </c>
      <c r="S619" s="38">
        <v>44380</v>
      </c>
      <c r="T619" s="50">
        <v>100</v>
      </c>
      <c r="U619" s="50">
        <f t="shared" si="148"/>
        <v>65.870307167235495</v>
      </c>
      <c r="V619" s="50">
        <f t="shared" si="149"/>
        <v>66.88741721854305</v>
      </c>
      <c r="W619" s="50">
        <f t="shared" si="150"/>
        <v>63.898916967509031</v>
      </c>
      <c r="X619" s="50">
        <f t="shared" si="151"/>
        <v>69.213665813947927</v>
      </c>
      <c r="Y619" s="50">
        <f t="shared" si="152"/>
        <v>70.230775865255481</v>
      </c>
      <c r="Z619" s="50">
        <f t="shared" si="153"/>
        <v>67.242275614221455</v>
      </c>
      <c r="AA619" s="50">
        <f t="shared" si="154"/>
        <v>-3.3433586467124314</v>
      </c>
      <c r="AB619" s="50">
        <f t="shared" si="155"/>
        <v>-3.3433586467124314</v>
      </c>
      <c r="AC619" s="50">
        <f t="shared" si="156"/>
        <v>-3.3433586467124243</v>
      </c>
      <c r="AF619">
        <v>2.37</v>
      </c>
      <c r="AG619">
        <v>1.62</v>
      </c>
      <c r="AH619" s="75" t="s">
        <v>484</v>
      </c>
      <c r="AJ619" t="s">
        <v>437</v>
      </c>
    </row>
    <row r="620" spans="1:36" ht="15" x14ac:dyDescent="0.25">
      <c r="A620">
        <v>1.79</v>
      </c>
      <c r="B620">
        <v>3.92</v>
      </c>
      <c r="C620">
        <v>4.62</v>
      </c>
      <c r="D620" s="43">
        <f t="shared" si="144"/>
        <v>3.0211475143637978E-2</v>
      </c>
      <c r="E620" s="44">
        <f>IF(OR($A620="",$B620="",$C620=""),"",A620*'MPTO_working_3-way'!$I619)</f>
        <v>1.8440785405071121</v>
      </c>
      <c r="F620" s="45">
        <f>IF(OR($A620="",$B620="",$C620=""),"",B620*'MPTO_working_3-way'!$I619)</f>
        <v>4.0384289825630608</v>
      </c>
      <c r="G620" s="46">
        <f>IF(OR($A620="",$B620="",$C620=""),"",C620*'MPTO_working_3-way'!$I619)</f>
        <v>4.7595770151636074</v>
      </c>
      <c r="H620" s="44">
        <f>IF(OR($A620="",$B620="",$C620=""),"",'MPTO_working_3-way'!E619)</f>
        <v>1.8228591881483474</v>
      </c>
      <c r="I620" s="45">
        <f>IF(OR($A620="",$B620="",$C620=""),"",'MPTO_working_3-way'!F619)</f>
        <v>4.0811071213716348</v>
      </c>
      <c r="J620" s="46">
        <f>IF(OR($A620="",$B620="",$C620=""),"",'MPTO_working_3-way'!G619)</f>
        <v>4.8454372215138486</v>
      </c>
      <c r="K620" s="44">
        <f>IF(OR($A620="",$B620="",$C620=""),"",'OddsRatio_working_3-way'!H619)</f>
        <v>1.8306510396457973</v>
      </c>
      <c r="L620" s="45">
        <f>IF(OR($A620="",$B620="",$C620=""),"",'OddsRatio_working_3-way'!I619)</f>
        <v>4.0702544756528187</v>
      </c>
      <c r="M620" s="46">
        <f>IF(OR($A620="",$B620="",$C620=""),"",'OddsRatio_working_3-way'!J619)</f>
        <v>4.8062743841997282</v>
      </c>
      <c r="N620" s="47">
        <f t="shared" si="145"/>
        <v>54.227625235799614</v>
      </c>
      <c r="O620" s="48">
        <f t="shared" si="146"/>
        <v>24.762104380632991</v>
      </c>
      <c r="P620" s="48">
        <f t="shared" si="147"/>
        <v>21.010270383567388</v>
      </c>
      <c r="Q620" t="s">
        <v>251</v>
      </c>
      <c r="R620" t="s">
        <v>131</v>
      </c>
      <c r="S620" s="38">
        <v>44380</v>
      </c>
      <c r="T620" s="50">
        <v>100</v>
      </c>
      <c r="U620" s="50">
        <f t="shared" si="148"/>
        <v>44.134078212290497</v>
      </c>
      <c r="V620" s="50">
        <f t="shared" si="149"/>
        <v>74.489795918367349</v>
      </c>
      <c r="W620" s="50">
        <f t="shared" si="150"/>
        <v>78.354978354978357</v>
      </c>
      <c r="X620" s="50">
        <f t="shared" si="151"/>
        <v>47.155225726654301</v>
      </c>
      <c r="Y620" s="50">
        <f t="shared" si="152"/>
        <v>77.510943432731139</v>
      </c>
      <c r="Z620" s="50">
        <f t="shared" si="153"/>
        <v>81.376125869342147</v>
      </c>
      <c r="AA620" s="50">
        <f t="shared" si="154"/>
        <v>-3.021147514363804</v>
      </c>
      <c r="AB620" s="50">
        <f t="shared" si="155"/>
        <v>-3.0211475143637898</v>
      </c>
      <c r="AC620" s="50">
        <f t="shared" si="156"/>
        <v>-3.0211475143637898</v>
      </c>
      <c r="AF620">
        <v>1.87</v>
      </c>
      <c r="AG620">
        <v>2.02</v>
      </c>
      <c r="AH620" s="75" t="s">
        <v>484</v>
      </c>
      <c r="AJ620" t="s">
        <v>442</v>
      </c>
    </row>
    <row r="621" spans="1:36" ht="15" x14ac:dyDescent="0.25">
      <c r="A621">
        <v>4.13</v>
      </c>
      <c r="B621">
        <v>3.66</v>
      </c>
      <c r="C621">
        <v>1.94</v>
      </c>
      <c r="D621" s="43">
        <f t="shared" si="144"/>
        <v>3.0818711846947178E-2</v>
      </c>
      <c r="E621" s="44">
        <f>IF(OR($A621="",$B621="",$C621=""),"",A621*'MPTO_working_3-way'!$I620)</f>
        <v>4.2572812799278914</v>
      </c>
      <c r="F621" s="45">
        <f>IF(OR($A621="",$B621="",$C621=""),"",B621*'MPTO_working_3-way'!$I620)</f>
        <v>3.772796485359827</v>
      </c>
      <c r="G621" s="46">
        <f>IF(OR($A621="",$B621="",$C621=""),"",C621*'MPTO_working_3-way'!$I620)</f>
        <v>1.9997883009830775</v>
      </c>
      <c r="H621" s="44">
        <f>IF(OR($A621="",$B621="",$C621=""),"",'MPTO_working_3-way'!E620)</f>
        <v>4.3129875241280144</v>
      </c>
      <c r="I621" s="45">
        <f>IF(OR($A621="",$B621="",$C621=""),"",'MPTO_working_3-way'!F620)</f>
        <v>3.8029878892580995</v>
      </c>
      <c r="J621" s="46">
        <f>IF(OR($A621="",$B621="",$C621=""),"",'MPTO_working_3-way'!G620)</f>
        <v>1.9794493035810832</v>
      </c>
      <c r="K621" s="44">
        <f>IF(OR($A621="",$B621="",$C621=""),"",'OddsRatio_working_3-way'!H620)</f>
        <v>4.2875836874183282</v>
      </c>
      <c r="L621" s="45">
        <f>IF(OR($A621="",$B621="",$C621=""),"",'OddsRatio_working_3-way'!I620)</f>
        <v>3.7939209611925735</v>
      </c>
      <c r="M621" s="46">
        <f>IF(OR($A621="",$B621="",$C621=""),"",'OddsRatio_working_3-way'!J620)</f>
        <v>1.9873254524515107</v>
      </c>
      <c r="N621" s="47">
        <f t="shared" si="145"/>
        <v>23.489169125722832</v>
      </c>
      <c r="O621" s="48">
        <f t="shared" si="146"/>
        <v>26.505537838588872</v>
      </c>
      <c r="P621" s="48">
        <f t="shared" si="147"/>
        <v>50.00529303568829</v>
      </c>
      <c r="Q621" t="s">
        <v>64</v>
      </c>
      <c r="R621" t="s">
        <v>66</v>
      </c>
      <c r="S621" s="38">
        <v>44380</v>
      </c>
      <c r="T621" s="50">
        <v>100</v>
      </c>
      <c r="U621" s="50">
        <f t="shared" si="148"/>
        <v>75.786924939467312</v>
      </c>
      <c r="V621" s="50">
        <f t="shared" si="149"/>
        <v>72.67759562841529</v>
      </c>
      <c r="W621" s="50">
        <f t="shared" si="150"/>
        <v>48.453608247422686</v>
      </c>
      <c r="X621" s="50">
        <f t="shared" si="151"/>
        <v>78.868796124162017</v>
      </c>
      <c r="Y621" s="50">
        <f t="shared" si="152"/>
        <v>75.759466813110009</v>
      </c>
      <c r="Z621" s="50">
        <f t="shared" si="153"/>
        <v>51.535479432117384</v>
      </c>
      <c r="AA621" s="50">
        <f t="shared" si="154"/>
        <v>-3.0818711846947053</v>
      </c>
      <c r="AB621" s="50">
        <f t="shared" si="155"/>
        <v>-3.0818711846947195</v>
      </c>
      <c r="AC621" s="50">
        <f t="shared" si="156"/>
        <v>-3.0818711846946982</v>
      </c>
      <c r="AF621">
        <v>2.0499999999999998</v>
      </c>
      <c r="AG621">
        <v>1.85</v>
      </c>
      <c r="AH621" s="75" t="s">
        <v>484</v>
      </c>
      <c r="AJ621" t="s">
        <v>442</v>
      </c>
    </row>
    <row r="622" spans="1:36" ht="15" x14ac:dyDescent="0.25">
      <c r="A622">
        <v>1.72</v>
      </c>
      <c r="B622">
        <v>3.76</v>
      </c>
      <c r="C622">
        <v>5.49</v>
      </c>
      <c r="D622" s="43">
        <f t="shared" si="144"/>
        <v>2.9502158122951316E-2</v>
      </c>
      <c r="E622" s="44">
        <f>IF(OR($A622="",$B622="",$C622=""),"",A622*'MPTO_working_3-way'!$I621)</f>
        <v>1.7707437119714762</v>
      </c>
      <c r="F622" s="45">
        <f>IF(OR($A622="",$B622="",$C622=""),"",B622*'MPTO_working_3-way'!$I621)</f>
        <v>3.8709281145422967</v>
      </c>
      <c r="G622" s="46">
        <f>IF(OR($A622="",$B622="",$C622=""),"",C622*'MPTO_working_3-way'!$I621)</f>
        <v>5.6519668480950029</v>
      </c>
      <c r="H622" s="44">
        <f>IF(OR($A622="",$B622="",$C622=""),"",'MPTO_working_3-way'!E621)</f>
        <v>1.7495936249912287</v>
      </c>
      <c r="I622" s="45">
        <f>IF(OR($A622="",$B622="",$C622=""),"",'MPTO_working_3-way'!F621)</f>
        <v>3.9043680625527108</v>
      </c>
      <c r="J622" s="46">
        <f>IF(OR($A622="",$B622="",$C622=""),"",'MPTO_working_3-way'!G621)</f>
        <v>5.8033148728177117</v>
      </c>
      <c r="K622" s="44">
        <f>IF(OR($A622="",$B622="",$C622=""),"",'OddsRatio_working_3-way'!H621)</f>
        <v>1.7573190582431968</v>
      </c>
      <c r="L622" s="45">
        <f>IF(OR($A622="",$B622="",$C622=""),"",'OddsRatio_working_3-way'!I621)</f>
        <v>3.9030563899322535</v>
      </c>
      <c r="M622" s="46">
        <f>IF(OR($A622="",$B622="",$C622=""),"",'OddsRatio_working_3-way'!J621)</f>
        <v>5.7227257937666005</v>
      </c>
      <c r="N622" s="47">
        <f t="shared" si="145"/>
        <v>56.473446340048802</v>
      </c>
      <c r="O622" s="48">
        <f t="shared" si="146"/>
        <v>25.833597793852114</v>
      </c>
      <c r="P622" s="48">
        <f t="shared" si="147"/>
        <v>17.692955866099076</v>
      </c>
      <c r="Q622" t="s">
        <v>379</v>
      </c>
      <c r="R622" t="s">
        <v>165</v>
      </c>
      <c r="S622" s="38">
        <v>44380</v>
      </c>
      <c r="T622" s="50">
        <v>100</v>
      </c>
      <c r="U622" s="50">
        <f t="shared" si="148"/>
        <v>41.860465116279073</v>
      </c>
      <c r="V622" s="50">
        <f t="shared" si="149"/>
        <v>73.40425531914893</v>
      </c>
      <c r="W622" s="50">
        <f t="shared" si="150"/>
        <v>81.785063752276869</v>
      </c>
      <c r="X622" s="50">
        <f t="shared" si="151"/>
        <v>44.8106809285742</v>
      </c>
      <c r="Y622" s="50">
        <f t="shared" si="152"/>
        <v>76.354471131444072</v>
      </c>
      <c r="Z622" s="50">
        <f t="shared" si="153"/>
        <v>84.735279564571997</v>
      </c>
      <c r="AA622" s="50">
        <f t="shared" si="154"/>
        <v>-2.9502158122951272</v>
      </c>
      <c r="AB622" s="50">
        <f t="shared" si="155"/>
        <v>-2.9502158122951414</v>
      </c>
      <c r="AC622" s="50">
        <f t="shared" si="156"/>
        <v>-2.9502158122951272</v>
      </c>
      <c r="AF622">
        <v>2.04</v>
      </c>
      <c r="AG622">
        <v>1.86</v>
      </c>
      <c r="AH622" s="75" t="s">
        <v>490</v>
      </c>
      <c r="AJ622" t="s">
        <v>442</v>
      </c>
    </row>
    <row r="623" spans="1:36" ht="15" x14ac:dyDescent="0.25">
      <c r="A623">
        <v>1.69</v>
      </c>
      <c r="B623">
        <v>3.74</v>
      </c>
      <c r="C623">
        <v>5.83</v>
      </c>
      <c r="D623" s="43">
        <f t="shared" si="144"/>
        <v>3.0622242096672192E-2</v>
      </c>
      <c r="E623" s="44">
        <f>IF(OR($A623="",$B623="",$C623=""),"",A623*'MPTO_working_3-way'!$I622)</f>
        <v>1.7417515891433759</v>
      </c>
      <c r="F623" s="45">
        <f>IF(OR($A623="",$B623="",$C623=""),"",B623*'MPTO_working_3-way'!$I622)</f>
        <v>3.8545271854415541</v>
      </c>
      <c r="G623" s="46">
        <f>IF(OR($A623="",$B623="",$C623=""),"",C623*'MPTO_working_3-way'!$I622)</f>
        <v>6.0085276714235993</v>
      </c>
      <c r="H623" s="44">
        <f>IF(OR($A623="",$B623="",$C623=""),"",'MPTO_working_3-way'!E622)</f>
        <v>1.7196651345016394</v>
      </c>
      <c r="I623" s="45">
        <f>IF(OR($A623="",$B623="",$C623=""),"",'MPTO_working_3-way'!F622)</f>
        <v>3.8884441895935722</v>
      </c>
      <c r="J623" s="46">
        <f>IF(OR($A623="",$B623="",$C623=""),"",'MPTO_working_3-way'!G622)</f>
        <v>6.1988912040206809</v>
      </c>
      <c r="K623" s="44">
        <f>IF(OR($A623="",$B623="",$C623=""),"",'OddsRatio_working_3-way'!H622)</f>
        <v>1.7276891499169216</v>
      </c>
      <c r="L623" s="45">
        <f>IF(OR($A623="",$B623="",$C623=""),"",'OddsRatio_working_3-way'!I622)</f>
        <v>3.8896641605396609</v>
      </c>
      <c r="M623" s="46">
        <f>IF(OR($A623="",$B623="",$C623=""),"",'OddsRatio_working_3-way'!J622)</f>
        <v>6.0938240494184521</v>
      </c>
      <c r="N623" s="47">
        <f t="shared" si="145"/>
        <v>57.413468501086172</v>
      </c>
      <c r="O623" s="48">
        <f t="shared" si="146"/>
        <v>25.943519188993481</v>
      </c>
      <c r="P623" s="48">
        <f t="shared" si="147"/>
        <v>16.643012309920348</v>
      </c>
      <c r="Q623" t="s">
        <v>129</v>
      </c>
      <c r="R623" t="s">
        <v>124</v>
      </c>
      <c r="S623" s="38">
        <v>44380</v>
      </c>
      <c r="T623" s="50">
        <v>100</v>
      </c>
      <c r="U623" s="50">
        <f t="shared" si="148"/>
        <v>40.828402366863905</v>
      </c>
      <c r="V623" s="50">
        <f t="shared" si="149"/>
        <v>73.262032085561486</v>
      </c>
      <c r="W623" s="50">
        <f t="shared" si="150"/>
        <v>82.847341337907366</v>
      </c>
      <c r="X623" s="50">
        <f t="shared" si="151"/>
        <v>43.890626576531119</v>
      </c>
      <c r="Y623" s="50">
        <f t="shared" si="152"/>
        <v>76.324256295228722</v>
      </c>
      <c r="Z623" s="50">
        <f t="shared" si="153"/>
        <v>85.909565547574601</v>
      </c>
      <c r="AA623" s="50">
        <f t="shared" si="154"/>
        <v>-3.0622242096672139</v>
      </c>
      <c r="AB623" s="50">
        <f t="shared" si="155"/>
        <v>-3.0622242096672352</v>
      </c>
      <c r="AC623" s="50">
        <f t="shared" si="156"/>
        <v>-3.0622242096672352</v>
      </c>
      <c r="AF623">
        <v>1.88</v>
      </c>
      <c r="AG623">
        <v>2.0099999999999998</v>
      </c>
      <c r="AH623" s="75" t="s">
        <v>481</v>
      </c>
      <c r="AJ623" t="s">
        <v>442</v>
      </c>
    </row>
    <row r="624" spans="1:36" ht="15" x14ac:dyDescent="0.25">
      <c r="A624">
        <v>1.74</v>
      </c>
      <c r="B624">
        <v>3.97</v>
      </c>
      <c r="C624">
        <v>4.51</v>
      </c>
      <c r="D624" s="43">
        <f t="shared" si="144"/>
        <v>4.8331302466076975E-2</v>
      </c>
      <c r="E624" s="44">
        <f>IF(OR($A624="",$B624="",$C624=""),"",A624*'MPTO_working_3-way'!$I623)</f>
        <v>1.824096466290974</v>
      </c>
      <c r="F624" s="45">
        <f>IF(OR($A624="",$B624="",$C624=""),"",B624*'MPTO_working_3-way'!$I623)</f>
        <v>4.1618752707903255</v>
      </c>
      <c r="G624" s="46">
        <f>IF(OR($A624="",$B624="",$C624=""),"",C624*'MPTO_working_3-way'!$I623)</f>
        <v>4.7279741741220072</v>
      </c>
      <c r="H624" s="44">
        <f>IF(OR($A624="",$B624="",$C624=""),"",'MPTO_working_3-way'!E623)</f>
        <v>1.7901826791094717</v>
      </c>
      <c r="I624" s="45">
        <f>IF(OR($A624="",$B624="",$C624=""),"",'MPTO_working_3-way'!F623)</f>
        <v>4.2412645977274597</v>
      </c>
      <c r="J624" s="46">
        <f>IF(OR($A624="",$B624="",$C624=""),"",'MPTO_working_3-way'!G623)</f>
        <v>4.8633624728231997</v>
      </c>
      <c r="K624" s="44">
        <f>IF(OR($A624="",$B624="",$C624=""),"",'OddsRatio_working_3-way'!H623)</f>
        <v>1.8021724413161169</v>
      </c>
      <c r="L624" s="45">
        <f>IF(OR($A624="",$B624="",$C624=""),"",'OddsRatio_working_3-way'!I623)</f>
        <v>4.2195299333903584</v>
      </c>
      <c r="M624" s="46">
        <f>IF(OR($A624="",$B624="",$C624=""),"",'OddsRatio_working_3-way'!J623)</f>
        <v>4.8048990121886064</v>
      </c>
      <c r="N624" s="47">
        <f t="shared" si="145"/>
        <v>54.82166203815688</v>
      </c>
      <c r="O624" s="48">
        <f t="shared" si="146"/>
        <v>24.027630213197224</v>
      </c>
      <c r="P624" s="48">
        <f t="shared" si="147"/>
        <v>21.150707748645893</v>
      </c>
      <c r="Q624" t="s">
        <v>385</v>
      </c>
      <c r="R624" t="s">
        <v>383</v>
      </c>
      <c r="S624" s="38">
        <v>44411</v>
      </c>
      <c r="T624" s="50">
        <v>100</v>
      </c>
      <c r="U624" s="50">
        <f t="shared" si="148"/>
        <v>42.528735632183903</v>
      </c>
      <c r="V624" s="50">
        <f t="shared" si="149"/>
        <v>74.811083123425689</v>
      </c>
      <c r="W624" s="50">
        <f t="shared" si="150"/>
        <v>77.827050997782706</v>
      </c>
      <c r="X624" s="50">
        <f t="shared" si="151"/>
        <v>47.361865878791605</v>
      </c>
      <c r="Y624" s="50">
        <f t="shared" si="152"/>
        <v>79.644213370033384</v>
      </c>
      <c r="Z624" s="50">
        <f t="shared" si="153"/>
        <v>82.660181244390401</v>
      </c>
      <c r="AA624" s="50">
        <f t="shared" si="154"/>
        <v>-4.833130246607702</v>
      </c>
      <c r="AB624" s="50">
        <f t="shared" si="155"/>
        <v>-4.8331302466076949</v>
      </c>
      <c r="AC624" s="50">
        <f t="shared" si="156"/>
        <v>-4.8331302466076949</v>
      </c>
      <c r="AF624">
        <v>1.72</v>
      </c>
      <c r="AG624">
        <v>2.14</v>
      </c>
      <c r="AH624" s="75" t="s">
        <v>479</v>
      </c>
      <c r="AJ624" t="s">
        <v>438</v>
      </c>
    </row>
    <row r="625" spans="1:36" ht="15" x14ac:dyDescent="0.25">
      <c r="A625">
        <v>2.1800000000000002</v>
      </c>
      <c r="B625">
        <v>3.4</v>
      </c>
      <c r="C625">
        <v>3.56</v>
      </c>
      <c r="D625" s="43">
        <f t="shared" si="144"/>
        <v>3.373211979359314E-2</v>
      </c>
      <c r="E625" s="44">
        <f>IF(OR($A625="",$B625="",$C625=""),"",A625*'MPTO_working_3-way'!$I624)</f>
        <v>2.2535360211500333</v>
      </c>
      <c r="F625" s="45">
        <f>IF(OR($A625="",$B625="",$C625=""),"",B625*'MPTO_working_3-way'!$I624)</f>
        <v>3.5146892072982165</v>
      </c>
      <c r="G625" s="46">
        <f>IF(OR($A625="",$B625="",$C625=""),"",C625*'MPTO_working_3-way'!$I624)</f>
        <v>3.6800863464651918</v>
      </c>
      <c r="H625" s="44">
        <f>IF(OR($A625="",$B625="",$C625=""),"",'MPTO_working_3-way'!E624)</f>
        <v>2.2347789165578833</v>
      </c>
      <c r="I625" s="45">
        <f>IF(OR($A625="",$B625="",$C625=""),"",'MPTO_working_3-way'!F624)</f>
        <v>3.5351477649479817</v>
      </c>
      <c r="J625" s="46">
        <f>IF(OR($A625="",$B625="",$C625=""),"",'MPTO_working_3-way'!G624)</f>
        <v>3.7084445177345366</v>
      </c>
      <c r="K625" s="44">
        <f>IF(OR($A625="",$B625="",$C625=""),"",'OddsRatio_working_3-way'!H624)</f>
        <v>2.2425786153625378</v>
      </c>
      <c r="L625" s="45">
        <f>IF(OR($A625="",$B625="",$C625=""),"",'OddsRatio_working_3-way'!I624)</f>
        <v>3.5272785397204154</v>
      </c>
      <c r="M625" s="46">
        <f>IF(OR($A625="",$B625="",$C625=""),"",'OddsRatio_working_3-way'!J624)</f>
        <v>3.6957637757017765</v>
      </c>
      <c r="N625" s="47">
        <f t="shared" si="145"/>
        <v>44.374706710464565</v>
      </c>
      <c r="O625" s="48">
        <f t="shared" si="146"/>
        <v>28.452017832003758</v>
      </c>
      <c r="P625" s="48">
        <f t="shared" si="147"/>
        <v>27.173275457531677</v>
      </c>
      <c r="Q625" t="s">
        <v>271</v>
      </c>
      <c r="R625" t="s">
        <v>273</v>
      </c>
      <c r="S625" s="38">
        <v>44411</v>
      </c>
      <c r="T625" s="50">
        <v>100</v>
      </c>
      <c r="U625" s="50">
        <f t="shared" si="148"/>
        <v>54.128440366972484</v>
      </c>
      <c r="V625" s="50">
        <f t="shared" si="149"/>
        <v>70.588235294117652</v>
      </c>
      <c r="W625" s="50">
        <f t="shared" si="150"/>
        <v>71.910112359550567</v>
      </c>
      <c r="X625" s="50">
        <f t="shared" si="151"/>
        <v>57.501652346331802</v>
      </c>
      <c r="Y625" s="50">
        <f t="shared" si="152"/>
        <v>73.961447273476949</v>
      </c>
      <c r="Z625" s="50">
        <f t="shared" si="153"/>
        <v>75.283324338909878</v>
      </c>
      <c r="AA625" s="50">
        <f t="shared" si="154"/>
        <v>-3.3732119793593185</v>
      </c>
      <c r="AB625" s="50">
        <f t="shared" si="155"/>
        <v>-3.3732119793592972</v>
      </c>
      <c r="AC625" s="50">
        <f t="shared" si="156"/>
        <v>-3.3732119793593114</v>
      </c>
      <c r="AF625">
        <v>1.78</v>
      </c>
      <c r="AG625">
        <v>2.1</v>
      </c>
      <c r="AH625" s="76" t="s">
        <v>482</v>
      </c>
      <c r="AJ625" t="s">
        <v>231</v>
      </c>
    </row>
    <row r="626" spans="1:36" ht="15" x14ac:dyDescent="0.25">
      <c r="A626">
        <v>1.55</v>
      </c>
      <c r="B626">
        <v>4.33</v>
      </c>
      <c r="C626">
        <v>6.72</v>
      </c>
      <c r="D626" s="43">
        <f t="shared" si="144"/>
        <v>2.4917696349194385E-2</v>
      </c>
      <c r="E626" s="44">
        <f>IF(OR($A626="",$B626="",$C626=""),"",A626*'MPTO_working_3-way'!$I625)</f>
        <v>1.5886224293412514</v>
      </c>
      <c r="F626" s="45">
        <f>IF(OR($A626="",$B626="",$C626=""),"",B626*'MPTO_working_3-way'!$I625)</f>
        <v>4.4378936251920118</v>
      </c>
      <c r="G626" s="46">
        <f>IF(OR($A626="",$B626="",$C626=""),"",C626*'MPTO_working_3-way'!$I625)</f>
        <v>6.8874469194665862</v>
      </c>
      <c r="H626" s="44">
        <f>IF(OR($A626="",$B626="",$C626=""),"",'MPTO_working_3-way'!E625)</f>
        <v>1.5702151748807982</v>
      </c>
      <c r="I626" s="45">
        <f>IF(OR($A626="",$B626="",$C626=""),"",'MPTO_working_3-way'!F625)</f>
        <v>4.4915360351717446</v>
      </c>
      <c r="J626" s="46">
        <f>IF(OR($A626="",$B626="",$C626=""),"",'MPTO_working_3-way'!G625)</f>
        <v>7.1172540908583999</v>
      </c>
      <c r="K626" s="44">
        <f>IF(OR($A626="",$B626="",$C626=""),"",'OddsRatio_working_3-way'!H625)</f>
        <v>1.5764547352823648</v>
      </c>
      <c r="L626" s="45">
        <f>IF(OR($A626="",$B626="",$C626=""),"",'OddsRatio_working_3-way'!I625)</f>
        <v>4.4901713972550477</v>
      </c>
      <c r="M626" s="46">
        <f>IF(OR($A626="",$B626="",$C626=""),"",'OddsRatio_working_3-way'!J625)</f>
        <v>6.9951292469365951</v>
      </c>
      <c r="N626" s="47">
        <f t="shared" si="145"/>
        <v>62.947619366967302</v>
      </c>
      <c r="O626" s="48">
        <f t="shared" si="146"/>
        <v>22.533212475473285</v>
      </c>
      <c r="P626" s="48">
        <f t="shared" si="147"/>
        <v>14.519168157559422</v>
      </c>
      <c r="Q626" t="s">
        <v>35</v>
      </c>
      <c r="R626" t="s">
        <v>134</v>
      </c>
      <c r="S626" s="38">
        <v>44411</v>
      </c>
      <c r="T626" s="50">
        <v>100</v>
      </c>
      <c r="U626" s="50">
        <f t="shared" si="148"/>
        <v>35.483870967741936</v>
      </c>
      <c r="V626" s="50">
        <f t="shared" si="149"/>
        <v>76.905311778290994</v>
      </c>
      <c r="W626" s="50">
        <f t="shared" si="150"/>
        <v>85.11904761904762</v>
      </c>
      <c r="X626" s="50">
        <f t="shared" si="151"/>
        <v>37.975640602661386</v>
      </c>
      <c r="Y626" s="50">
        <f t="shared" si="152"/>
        <v>79.397081413210444</v>
      </c>
      <c r="Z626" s="50">
        <f t="shared" si="153"/>
        <v>87.61081725396707</v>
      </c>
      <c r="AA626" s="50">
        <f t="shared" si="154"/>
        <v>-2.49176963491945</v>
      </c>
      <c r="AB626" s="50">
        <f t="shared" si="155"/>
        <v>-2.49176963491945</v>
      </c>
      <c r="AC626" s="50">
        <f t="shared" si="156"/>
        <v>-2.49176963491945</v>
      </c>
      <c r="AF626">
        <v>1.98</v>
      </c>
      <c r="AG626">
        <v>1.93</v>
      </c>
      <c r="AH626" s="75" t="s">
        <v>478</v>
      </c>
      <c r="AJ626" t="s">
        <v>443</v>
      </c>
    </row>
    <row r="627" spans="1:36" ht="15" x14ac:dyDescent="0.25">
      <c r="A627">
        <v>2.14</v>
      </c>
      <c r="B627">
        <v>3.67</v>
      </c>
      <c r="C627">
        <v>3.55</v>
      </c>
      <c r="D627" s="43">
        <f t="shared" si="144"/>
        <v>2.1459424503936342E-2</v>
      </c>
      <c r="E627" s="44">
        <f>IF(OR($A627="",$B627="",$C627=""),"",A627*'MPTO_working_3-way'!$I626)</f>
        <v>2.1859231684384239</v>
      </c>
      <c r="F627" s="45">
        <f>IF(OR($A627="",$B627="",$C627=""),"",B627*'MPTO_working_3-way'!$I626)</f>
        <v>3.7487560879294461</v>
      </c>
      <c r="G627" s="46">
        <f>IF(OR($A627="",$B627="",$C627=""),"",C627*'MPTO_working_3-way'!$I626)</f>
        <v>3.626180956988974</v>
      </c>
      <c r="H627" s="44">
        <f>IF(OR($A627="",$B627="",$C627=""),"",'MPTO_working_3-way'!E626)</f>
        <v>2.1732677807862828</v>
      </c>
      <c r="I627" s="45">
        <f>IF(OR($A627="",$B627="",$C627=""),"",'MPTO_working_3-way'!F626)</f>
        <v>3.7689423859838538</v>
      </c>
      <c r="J627" s="46">
        <f>IF(OR($A627="",$B627="",$C627=""),"",'MPTO_working_3-way'!G626)</f>
        <v>3.642496284254428</v>
      </c>
      <c r="K627" s="44">
        <f>IF(OR($A627="",$B627="",$C627=""),"",'OddsRatio_working_3-way'!H626)</f>
        <v>2.1784914536016209</v>
      </c>
      <c r="L627" s="45">
        <f>IF(OR($A627="",$B627="",$C627=""),"",'OddsRatio_working_3-way'!I626)</f>
        <v>3.7601510360669543</v>
      </c>
      <c r="M627" s="46">
        <f>IF(OR($A627="",$B627="",$C627=""),"",'OddsRatio_working_3-way'!J626)</f>
        <v>3.6360993041088885</v>
      </c>
      <c r="N627" s="47">
        <f t="shared" si="145"/>
        <v>45.747262046468826</v>
      </c>
      <c r="O627" s="48">
        <f t="shared" si="146"/>
        <v>26.675515198758394</v>
      </c>
      <c r="P627" s="48">
        <f t="shared" si="147"/>
        <v>27.577222754772762</v>
      </c>
      <c r="Q627" t="s">
        <v>72</v>
      </c>
      <c r="R627" t="s">
        <v>138</v>
      </c>
      <c r="S627" s="38">
        <v>44411</v>
      </c>
      <c r="T627" s="50">
        <v>100</v>
      </c>
      <c r="U627" s="50">
        <f t="shared" si="148"/>
        <v>53.271028037383175</v>
      </c>
      <c r="V627" s="50">
        <f t="shared" si="149"/>
        <v>72.752043596730246</v>
      </c>
      <c r="W627" s="50">
        <f t="shared" si="150"/>
        <v>71.83098591549296</v>
      </c>
      <c r="X627" s="50">
        <f t="shared" si="151"/>
        <v>55.416970487776808</v>
      </c>
      <c r="Y627" s="50">
        <f t="shared" si="152"/>
        <v>74.897986047123865</v>
      </c>
      <c r="Z627" s="50">
        <f t="shared" si="153"/>
        <v>73.976928365886579</v>
      </c>
      <c r="AA627" s="50">
        <f t="shared" si="154"/>
        <v>-2.1459424503936333</v>
      </c>
      <c r="AB627" s="50">
        <f t="shared" si="155"/>
        <v>-2.1459424503936191</v>
      </c>
      <c r="AC627" s="50">
        <f t="shared" si="156"/>
        <v>-2.1459424503936191</v>
      </c>
      <c r="AF627">
        <v>1.69</v>
      </c>
      <c r="AG627">
        <v>2.2799999999999998</v>
      </c>
      <c r="AH627" s="75" t="s">
        <v>478</v>
      </c>
      <c r="AJ627" t="s">
        <v>443</v>
      </c>
    </row>
    <row r="628" spans="1:36" ht="15" x14ac:dyDescent="0.25">
      <c r="A628">
        <v>1.33</v>
      </c>
      <c r="B628">
        <v>5.15</v>
      </c>
      <c r="C628">
        <v>8.8800000000000008</v>
      </c>
      <c r="D628" s="43">
        <f t="shared" si="144"/>
        <v>5.8667069142286365E-2</v>
      </c>
      <c r="E628" s="44">
        <f>IF(OR($A628="",$B628="",$C628=""),"",A628*'MPTO_working_3-way'!$I627)</f>
        <v>1.408027201959241</v>
      </c>
      <c r="F628" s="45">
        <f>IF(OR($A628="",$B628="",$C628=""),"",B628*'MPTO_working_3-way'!$I627)</f>
        <v>5.4521354060827756</v>
      </c>
      <c r="G628" s="46">
        <f>IF(OR($A628="",$B628="",$C628=""),"",C628*'MPTO_working_3-way'!$I627)</f>
        <v>9.4009635739835034</v>
      </c>
      <c r="H628" s="44">
        <f>IF(OR($A628="",$B628="",$C628=""),"",'MPTO_working_3-way'!E627)</f>
        <v>1.3655157921645864</v>
      </c>
      <c r="I628" s="45">
        <f>IF(OR($A628="",$B628="",$C628=""),"",'MPTO_working_3-way'!F627)</f>
        <v>5.7267514592224309</v>
      </c>
      <c r="J628" s="46">
        <f>IF(OR($A628="",$B628="",$C628=""),"",'MPTO_working_3-way'!G627)</f>
        <v>10.746110755140119</v>
      </c>
      <c r="K628" s="44">
        <f>IF(OR($A628="",$B628="",$C628=""),"",'OddsRatio_working_3-way'!H627)</f>
        <v>1.3773288762744635</v>
      </c>
      <c r="L628" s="45">
        <f>IF(OR($A628="",$B628="",$C628=""),"",'OddsRatio_working_3-way'!I627)</f>
        <v>5.7451964743606787</v>
      </c>
      <c r="M628" s="46">
        <f>IF(OR($A628="",$B628="",$C628=""),"",'OddsRatio_working_3-way'!J627)</f>
        <v>10.010156197099315</v>
      </c>
      <c r="N628" s="47">
        <f t="shared" si="145"/>
        <v>71.021355170448444</v>
      </c>
      <c r="O628" s="48">
        <f t="shared" si="146"/>
        <v>18.341437354698336</v>
      </c>
      <c r="P628" s="48">
        <f t="shared" si="147"/>
        <v>10.637207474853202</v>
      </c>
      <c r="Q628" t="s">
        <v>92</v>
      </c>
      <c r="R628" t="s">
        <v>412</v>
      </c>
      <c r="S628" s="38">
        <v>44411</v>
      </c>
      <c r="T628" s="50">
        <v>100</v>
      </c>
      <c r="U628" s="50">
        <f t="shared" si="148"/>
        <v>24.81203007518797</v>
      </c>
      <c r="V628" s="50">
        <f t="shared" si="149"/>
        <v>80.582524271844662</v>
      </c>
      <c r="W628" s="50">
        <f t="shared" si="150"/>
        <v>88.738738738738746</v>
      </c>
      <c r="X628" s="50">
        <f t="shared" si="151"/>
        <v>30.678736989416599</v>
      </c>
      <c r="Y628" s="50">
        <f t="shared" si="152"/>
        <v>86.449231186073277</v>
      </c>
      <c r="Z628" s="50">
        <f t="shared" si="153"/>
        <v>94.605445652967362</v>
      </c>
      <c r="AA628" s="50">
        <f t="shared" si="154"/>
        <v>-5.8667069142286294</v>
      </c>
      <c r="AB628" s="50">
        <f t="shared" si="155"/>
        <v>-5.8667069142286152</v>
      </c>
      <c r="AC628" s="50">
        <f t="shared" si="156"/>
        <v>-5.8667069142286152</v>
      </c>
      <c r="AF628">
        <v>1.86</v>
      </c>
      <c r="AG628">
        <v>1.95</v>
      </c>
      <c r="AH628" s="75" t="s">
        <v>478</v>
      </c>
      <c r="AJ628" t="s">
        <v>447</v>
      </c>
    </row>
    <row r="629" spans="1:36" ht="15" x14ac:dyDescent="0.25">
      <c r="A629">
        <v>2.0499999999999998</v>
      </c>
      <c r="B629">
        <v>3.84</v>
      </c>
      <c r="C629">
        <v>3.63</v>
      </c>
      <c r="D629" s="43">
        <f t="shared" si="144"/>
        <v>2.370363837935896E-2</v>
      </c>
      <c r="E629" s="44">
        <f>IF(OR($A629="",$B629="",$C629=""),"",A629*'MPTO_working_3-way'!$I628)</f>
        <v>2.0985924586776856</v>
      </c>
      <c r="F629" s="45">
        <f>IF(OR($A629="",$B629="",$C629=""),"",B629*'MPTO_working_3-way'!$I628)</f>
        <v>3.9310219713767385</v>
      </c>
      <c r="G629" s="46">
        <f>IF(OR($A629="",$B629="",$C629=""),"",C629*'MPTO_working_3-way'!$I628)</f>
        <v>3.716044207317073</v>
      </c>
      <c r="H629" s="44">
        <f>IF(OR($A629="",$B629="",$C629=""),"",'MPTO_working_3-way'!E628)</f>
        <v>2.0837515368157611</v>
      </c>
      <c r="I629" s="45">
        <f>IF(OR($A629="",$B629="",$C629=""),"",'MPTO_working_3-way'!F628)</f>
        <v>3.9601536644991766</v>
      </c>
      <c r="J629" s="46">
        <f>IF(OR($A629="",$B629="",$C629=""),"",'MPTO_working_3-way'!G628)</f>
        <v>3.7371877869064716</v>
      </c>
      <c r="K629" s="44">
        <f>IF(OR($A629="",$B629="",$C629=""),"",'OddsRatio_working_3-way'!H628)</f>
        <v>2.0897121513360153</v>
      </c>
      <c r="L629" s="45">
        <f>IF(OR($A629="",$B629="",$C629=""),"",'OddsRatio_working_3-way'!I628)</f>
        <v>3.9474119140897934</v>
      </c>
      <c r="M629" s="46">
        <f>IF(OR($A629="",$B629="",$C629=""),"",'OddsRatio_working_3-way'!J628)</f>
        <v>3.7294694838225908</v>
      </c>
      <c r="N629" s="47">
        <f t="shared" si="145"/>
        <v>47.650986062824977</v>
      </c>
      <c r="O629" s="48">
        <f t="shared" si="146"/>
        <v>25.438677455414371</v>
      </c>
      <c r="P629" s="48">
        <f t="shared" si="147"/>
        <v>26.910336481760659</v>
      </c>
      <c r="Q629" t="s">
        <v>143</v>
      </c>
      <c r="R629" t="s">
        <v>98</v>
      </c>
      <c r="S629" s="38">
        <v>44411</v>
      </c>
      <c r="T629" s="50">
        <v>100</v>
      </c>
      <c r="U629" s="50">
        <f t="shared" si="148"/>
        <v>51.219512195121943</v>
      </c>
      <c r="V629" s="50">
        <f t="shared" si="149"/>
        <v>73.958333333333343</v>
      </c>
      <c r="W629" s="50">
        <f t="shared" si="150"/>
        <v>72.451790633608823</v>
      </c>
      <c r="X629" s="50">
        <f t="shared" si="151"/>
        <v>53.589876033057848</v>
      </c>
      <c r="Y629" s="50">
        <f t="shared" si="152"/>
        <v>76.328697171269241</v>
      </c>
      <c r="Z629" s="50">
        <f t="shared" si="153"/>
        <v>74.822154471544721</v>
      </c>
      <c r="AA629" s="50">
        <f t="shared" si="154"/>
        <v>-2.3703638379359049</v>
      </c>
      <c r="AB629" s="50">
        <f t="shared" si="155"/>
        <v>-2.3703638379358978</v>
      </c>
      <c r="AC629" s="50">
        <f t="shared" si="156"/>
        <v>-2.3703638379358978</v>
      </c>
      <c r="AF629">
        <v>1.65</v>
      </c>
      <c r="AG629">
        <v>2.37</v>
      </c>
      <c r="AH629" s="75" t="s">
        <v>479</v>
      </c>
      <c r="AJ629" t="s">
        <v>441</v>
      </c>
    </row>
    <row r="630" spans="1:36" ht="15" x14ac:dyDescent="0.25">
      <c r="A630">
        <v>1.83</v>
      </c>
      <c r="B630">
        <v>3.45</v>
      </c>
      <c r="C630">
        <v>4.4000000000000004</v>
      </c>
      <c r="D630" s="43">
        <f t="shared" si="144"/>
        <v>6.3575887168189293E-2</v>
      </c>
      <c r="E630" s="44">
        <f>IF(OR($A630="",$B630="",$C630=""),"",A630*'MPTO_working_3-way'!$I629)</f>
        <v>1.9463438735177865</v>
      </c>
      <c r="F630" s="45">
        <f>IF(OR($A630="",$B630="",$C630=""),"",B630*'MPTO_working_3-way'!$I629)</f>
        <v>3.6693368107302531</v>
      </c>
      <c r="G630" s="46">
        <f>IF(OR($A630="",$B630="",$C630=""),"",C630*'MPTO_working_3-way'!$I629)</f>
        <v>4.6797339035400336</v>
      </c>
      <c r="H630" s="44">
        <f>IF(OR($A630="",$B630="",$C630=""),"",'MPTO_working_3-way'!E629)</f>
        <v>1.9038331060289351</v>
      </c>
      <c r="I630" s="45">
        <f>IF(OR($A630="",$B630="",$C630=""),"",'MPTO_working_3-way'!F629)</f>
        <v>3.7221336406147412</v>
      </c>
      <c r="J630" s="46">
        <f>IF(OR($A630="",$B630="",$C630=""),"",'MPTO_working_3-way'!G629)</f>
        <v>4.8524664617104527</v>
      </c>
      <c r="K630" s="44">
        <f>IF(OR($A630="",$B630="",$C630=""),"",'OddsRatio_working_3-way'!H629)</f>
        <v>1.9194983817714424</v>
      </c>
      <c r="L630" s="45">
        <f>IF(OR($A630="",$B630="",$C630=""),"",'OddsRatio_working_3-way'!I629)</f>
        <v>3.7141819702891956</v>
      </c>
      <c r="M630" s="46">
        <f>IF(OR($A630="",$B630="",$C630=""),"",'OddsRatio_working_3-way'!J629)</f>
        <v>4.7666198771360273</v>
      </c>
      <c r="N630" s="47">
        <f t="shared" si="145"/>
        <v>51.378382494796156</v>
      </c>
      <c r="O630" s="48">
        <f t="shared" si="146"/>
        <v>27.252881149413614</v>
      </c>
      <c r="P630" s="48">
        <f t="shared" si="147"/>
        <v>21.368736355790222</v>
      </c>
      <c r="Q630" t="s">
        <v>415</v>
      </c>
      <c r="R630" t="s">
        <v>249</v>
      </c>
      <c r="S630" s="38">
        <v>44411</v>
      </c>
      <c r="T630" s="50">
        <v>100</v>
      </c>
      <c r="U630" s="50">
        <f t="shared" si="148"/>
        <v>45.355191256830594</v>
      </c>
      <c r="V630" s="50">
        <f t="shared" si="149"/>
        <v>71.014492753623188</v>
      </c>
      <c r="W630" s="50">
        <f t="shared" si="150"/>
        <v>77.27272727272728</v>
      </c>
      <c r="X630" s="50">
        <f t="shared" si="151"/>
        <v>51.712779973649539</v>
      </c>
      <c r="Y630" s="50">
        <f t="shared" si="152"/>
        <v>77.372081470442126</v>
      </c>
      <c r="Z630" s="50">
        <f t="shared" si="153"/>
        <v>83.630315989546204</v>
      </c>
      <c r="AA630" s="50">
        <f t="shared" si="154"/>
        <v>-6.3575887168189453</v>
      </c>
      <c r="AB630" s="50">
        <f t="shared" si="155"/>
        <v>-6.3575887168189382</v>
      </c>
      <c r="AC630" s="50">
        <f t="shared" si="156"/>
        <v>-6.357588716818924</v>
      </c>
      <c r="AF630">
        <v>2.1</v>
      </c>
      <c r="AG630">
        <v>1.7</v>
      </c>
      <c r="AH630" s="75" t="s">
        <v>480</v>
      </c>
      <c r="AJ630" t="s">
        <v>434</v>
      </c>
    </row>
    <row r="631" spans="1:36" s="50" customFormat="1" ht="15" x14ac:dyDescent="0.25">
      <c r="A631">
        <v>7.22</v>
      </c>
      <c r="B631">
        <v>4.32</v>
      </c>
      <c r="C631">
        <v>1.5</v>
      </c>
      <c r="D631" s="43">
        <f t="shared" si="144"/>
        <v>3.6652303272801889E-2</v>
      </c>
      <c r="E631" s="44">
        <f>IF(OR($A631="",$B631="",$C631=""),"",A631*'MPTO_working_3-way'!$I630)</f>
        <v>7.4846296296296293</v>
      </c>
      <c r="F631" s="45">
        <f>IF(OR($A631="",$B631="",$C631=""),"",B631*'MPTO_working_3-way'!$I630)</f>
        <v>4.4783379501385046</v>
      </c>
      <c r="G631" s="46">
        <f>IF(OR($A631="",$B631="",$C631=""),"",C631*'MPTO_working_3-way'!$I630)</f>
        <v>1.5549784549092029</v>
      </c>
      <c r="H631" s="44">
        <f>IF(OR($A631="",$B631="",$C631=""),"",'MPTO_working_3-way'!E630)</f>
        <v>7.9184889310134725</v>
      </c>
      <c r="I631" s="45">
        <f>IF(OR($A631="",$B631="",$C631=""),"",'MPTO_working_3-way'!F630)</f>
        <v>4.5607112220229284</v>
      </c>
      <c r="J631" s="46">
        <f>IF(OR($A631="",$B631="",$C631=""),"",'MPTO_working_3-way'!G630)</f>
        <v>1.5280024037519433</v>
      </c>
      <c r="K631" s="44">
        <f>IF(OR($A631="",$B631="",$C631=""),"",'OddsRatio_working_3-way'!H630)</f>
        <v>7.6782838969082077</v>
      </c>
      <c r="L631" s="45">
        <f>IF(OR($A631="",$B631="",$C631=""),"",'OddsRatio_working_3-way'!I630)</f>
        <v>4.5646145559059885</v>
      </c>
      <c r="M631" s="46">
        <f>IF(OR($A631="",$B631="",$C631=""),"",'OddsRatio_working_3-way'!J630)</f>
        <v>1.5368395415521068</v>
      </c>
      <c r="N631" s="47">
        <f t="shared" si="145"/>
        <v>13.360714550807828</v>
      </c>
      <c r="O631" s="48">
        <f t="shared" si="146"/>
        <v>22.329712744637156</v>
      </c>
      <c r="P631" s="48">
        <f t="shared" si="147"/>
        <v>64.309572704555009</v>
      </c>
      <c r="Q631" t="s">
        <v>185</v>
      </c>
      <c r="R631" t="s">
        <v>149</v>
      </c>
      <c r="S631" s="38">
        <v>44411</v>
      </c>
      <c r="T631" s="50">
        <v>100</v>
      </c>
      <c r="U631" s="50">
        <f t="shared" si="148"/>
        <v>86.149584487534639</v>
      </c>
      <c r="V631" s="50">
        <f t="shared" si="149"/>
        <v>76.851851851851848</v>
      </c>
      <c r="W631" s="50">
        <f t="shared" si="150"/>
        <v>33.333333333333329</v>
      </c>
      <c r="X631" s="50">
        <f t="shared" si="151"/>
        <v>89.81481481481481</v>
      </c>
      <c r="Y631" s="50">
        <f t="shared" si="152"/>
        <v>80.517082179132032</v>
      </c>
      <c r="Z631" s="50">
        <f t="shared" si="153"/>
        <v>36.99856366061352</v>
      </c>
      <c r="AA631" s="50">
        <f t="shared" si="154"/>
        <v>-3.6652303272801703</v>
      </c>
      <c r="AB631" s="50">
        <f t="shared" si="155"/>
        <v>-3.6652303272801845</v>
      </c>
      <c r="AC631" s="50">
        <f t="shared" si="156"/>
        <v>-3.6652303272801916</v>
      </c>
      <c r="AD631" s="51"/>
      <c r="AE631" s="51"/>
      <c r="AF631">
        <v>1.92</v>
      </c>
      <c r="AG631">
        <v>1.95</v>
      </c>
      <c r="AH631" s="75" t="s">
        <v>491</v>
      </c>
      <c r="AI631" s="51"/>
      <c r="AJ631" t="s">
        <v>435</v>
      </c>
    </row>
    <row r="632" spans="1:36" ht="15" x14ac:dyDescent="0.25">
      <c r="A632">
        <v>1.76</v>
      </c>
      <c r="B632">
        <v>3.89</v>
      </c>
      <c r="C632">
        <v>5.05</v>
      </c>
      <c r="D632" s="43">
        <f t="shared" si="144"/>
        <v>2.327102890237609E-2</v>
      </c>
      <c r="E632" s="44">
        <f>IF(OR($A632="",$B632="",$C632=""),"",A632*'MPTO_working_3-way'!$I631)</f>
        <v>1.8009570108681818</v>
      </c>
      <c r="F632" s="45">
        <f>IF(OR($A632="",$B632="",$C632=""),"",B632*'MPTO_working_3-way'!$I631)</f>
        <v>3.980524302430243</v>
      </c>
      <c r="G632" s="46">
        <f>IF(OR($A632="",$B632="",$C632=""),"",C632*'MPTO_working_3-way'!$I631)</f>
        <v>5.167518695956999</v>
      </c>
      <c r="H632" s="44">
        <f>IF(OR($A632="",$B632="",$C632=""),"",'MPTO_working_3-way'!E631)</f>
        <v>1.7843606934379652</v>
      </c>
      <c r="I632" s="45">
        <f>IF(OR($A632="",$B632="",$C632=""),"",'MPTO_working_3-way'!F631)</f>
        <v>4.0110319566332109</v>
      </c>
      <c r="J632" s="46">
        <f>IF(OR($A632="",$B632="",$C632=""),"",'MPTO_working_3-way'!G631)</f>
        <v>5.2558883829534082</v>
      </c>
      <c r="K632" s="44">
        <f>IF(OR($A632="",$B632="",$C632=""),"",'OddsRatio_working_3-way'!H631)</f>
        <v>1.7904668671691095</v>
      </c>
      <c r="L632" s="45">
        <f>IF(OR($A632="",$B632="",$C632=""),"",'OddsRatio_working_3-way'!I631)</f>
        <v>4.0058542712088521</v>
      </c>
      <c r="M632" s="46">
        <f>IF(OR($A632="",$B632="",$C632=""),"",'OddsRatio_working_3-way'!J631)</f>
        <v>5.2123563316248616</v>
      </c>
      <c r="N632" s="47">
        <f t="shared" si="145"/>
        <v>55.526033878950457</v>
      </c>
      <c r="O632" s="48">
        <f t="shared" si="146"/>
        <v>25.122318670167807</v>
      </c>
      <c r="P632" s="48">
        <f t="shared" si="147"/>
        <v>19.351647450881742</v>
      </c>
      <c r="Q632" t="s">
        <v>110</v>
      </c>
      <c r="R632" t="s">
        <v>179</v>
      </c>
      <c r="S632" s="38">
        <v>44411</v>
      </c>
      <c r="T632" s="50">
        <v>100</v>
      </c>
      <c r="U632" s="50">
        <f t="shared" si="148"/>
        <v>43.181818181818187</v>
      </c>
      <c r="V632" s="50">
        <f t="shared" si="149"/>
        <v>74.293059125964007</v>
      </c>
      <c r="W632" s="50">
        <f t="shared" si="150"/>
        <v>80.198019801980209</v>
      </c>
      <c r="X632" s="50">
        <f t="shared" si="151"/>
        <v>45.508921072055792</v>
      </c>
      <c r="Y632" s="50">
        <f t="shared" si="152"/>
        <v>76.620162016201633</v>
      </c>
      <c r="Z632" s="50">
        <f t="shared" si="153"/>
        <v>82.525122692217806</v>
      </c>
      <c r="AA632" s="50">
        <f t="shared" si="154"/>
        <v>-2.3271028902376045</v>
      </c>
      <c r="AB632" s="50">
        <f t="shared" si="155"/>
        <v>-2.3271028902376258</v>
      </c>
      <c r="AC632" s="50">
        <f t="shared" si="156"/>
        <v>-2.3271028902375974</v>
      </c>
      <c r="AF632">
        <v>2.13</v>
      </c>
      <c r="AG632">
        <v>1.79</v>
      </c>
      <c r="AH632" s="75" t="s">
        <v>489</v>
      </c>
      <c r="AJ632" t="s">
        <v>436</v>
      </c>
    </row>
    <row r="633" spans="1:36" ht="15" x14ac:dyDescent="0.25">
      <c r="A633">
        <v>2.5299999999999998</v>
      </c>
      <c r="B633">
        <v>2.89</v>
      </c>
      <c r="C633">
        <v>3.43</v>
      </c>
      <c r="D633" s="43">
        <f t="shared" si="144"/>
        <v>3.282286774609533E-2</v>
      </c>
      <c r="E633" s="44">
        <f>IF(OR($A633="",$B633="",$C633=""),"",A633*'MPTO_working_3-way'!$I632)</f>
        <v>2.6130418553976211</v>
      </c>
      <c r="F633" s="45">
        <f>IF(OR($A633="",$B633="",$C633=""),"",B633*'MPTO_working_3-way'!$I632)</f>
        <v>2.9848580877862156</v>
      </c>
      <c r="G633" s="46">
        <f>IF(OR($A633="",$B633="",$C633=""),"",C633*'MPTO_working_3-way'!$I632)</f>
        <v>3.542582436369107</v>
      </c>
      <c r="H633" s="44">
        <f>IF(OR($A633="",$B633="",$C633=""),"",'MPTO_working_3-way'!E632)</f>
        <v>2.6020256800889476</v>
      </c>
      <c r="I633" s="45">
        <f>IF(OR($A633="",$B633="",$C633=""),"",'MPTO_working_3-way'!F632)</f>
        <v>2.9843636772267907</v>
      </c>
      <c r="J633" s="46">
        <f>IF(OR($A633="",$B633="",$C633=""),"",'MPTO_working_3-way'!G632)</f>
        <v>3.5637381061921811</v>
      </c>
      <c r="K633" s="44">
        <f>IF(OR($A633="",$B633="",$C633=""),"",'OddsRatio_working_3-way'!H632)</f>
        <v>2.6072090817449269</v>
      </c>
      <c r="L633" s="45">
        <f>IF(OR($A633="",$B633="",$C633=""),"",'OddsRatio_working_3-way'!I632)</f>
        <v>2.9853759245084399</v>
      </c>
      <c r="M633" s="46">
        <f>IF(OR($A633="",$B633="",$C633=""),"",'OddsRatio_working_3-way'!J632)</f>
        <v>3.5526261886537074</v>
      </c>
      <c r="N633" s="47">
        <f t="shared" si="145"/>
        <v>38.26957451654873</v>
      </c>
      <c r="O633" s="48">
        <f t="shared" si="146"/>
        <v>33.502430286113587</v>
      </c>
      <c r="P633" s="48">
        <f t="shared" si="147"/>
        <v>28.227995197337691</v>
      </c>
      <c r="Q633" t="s">
        <v>121</v>
      </c>
      <c r="R633" t="s">
        <v>58</v>
      </c>
      <c r="S633" s="38">
        <v>44411</v>
      </c>
      <c r="T633" s="50">
        <v>100</v>
      </c>
      <c r="U633" s="50">
        <f t="shared" si="148"/>
        <v>60.474308300395251</v>
      </c>
      <c r="V633" s="50">
        <f t="shared" si="149"/>
        <v>65.397923875432525</v>
      </c>
      <c r="W633" s="50">
        <f t="shared" si="150"/>
        <v>70.845481049562679</v>
      </c>
      <c r="X633" s="50">
        <f t="shared" si="151"/>
        <v>63.756595075004782</v>
      </c>
      <c r="Y633" s="50">
        <f t="shared" si="152"/>
        <v>68.680210650042056</v>
      </c>
      <c r="Z633" s="50">
        <f t="shared" si="153"/>
        <v>74.127767824172224</v>
      </c>
      <c r="AA633" s="50">
        <f t="shared" si="154"/>
        <v>-3.2822867746095312</v>
      </c>
      <c r="AB633" s="50">
        <f t="shared" si="155"/>
        <v>-3.2822867746095312</v>
      </c>
      <c r="AC633" s="50">
        <f t="shared" si="156"/>
        <v>-3.2822867746095454</v>
      </c>
      <c r="AF633">
        <v>3.01</v>
      </c>
      <c r="AG633">
        <v>1.41</v>
      </c>
      <c r="AH633" s="75" t="s">
        <v>497</v>
      </c>
      <c r="AJ633" t="s">
        <v>437</v>
      </c>
    </row>
    <row r="634" spans="1:36" ht="15" x14ac:dyDescent="0.25">
      <c r="A634">
        <v>2.91</v>
      </c>
      <c r="B634">
        <v>2.84</v>
      </c>
      <c r="C634">
        <v>2.97</v>
      </c>
      <c r="D634" s="43">
        <f t="shared" si="144"/>
        <v>3.2455624440523634E-2</v>
      </c>
      <c r="E634" s="44">
        <f>IF(OR($A634="",$B634="",$C634=""),"",A634*'MPTO_working_3-way'!$I633)</f>
        <v>3.0044458671219241</v>
      </c>
      <c r="F634" s="45">
        <f>IF(OR($A634="",$B634="",$C634=""),"",B634*'MPTO_working_3-way'!$I633)</f>
        <v>2.932173973411087</v>
      </c>
      <c r="G634" s="46">
        <f>IF(OR($A634="",$B634="",$C634=""),"",C634*'MPTO_working_3-way'!$I633)</f>
        <v>3.0663932045883553</v>
      </c>
      <c r="H634" s="44">
        <f>IF(OR($A634="",$B634="",$C634=""),"",'MPTO_working_3-way'!E633)</f>
        <v>3.0045903813027777</v>
      </c>
      <c r="I634" s="45">
        <f>IF(OR($A634="",$B634="",$C634=""),"",'MPTO_working_3-way'!F633)</f>
        <v>2.9300239842734217</v>
      </c>
      <c r="J634" s="46">
        <f>IF(OR($A634="",$B634="",$C634=""),"",'MPTO_working_3-way'!G633)</f>
        <v>3.0685973094152468</v>
      </c>
      <c r="K634" s="44">
        <f>IF(OR($A634="",$B634="",$C634=""),"",'OddsRatio_working_3-way'!H633)</f>
        <v>3.0045361149621401</v>
      </c>
      <c r="L634" s="45">
        <f>IF(OR($A634="",$B634="",$C634=""),"",'OddsRatio_working_3-way'!I633)</f>
        <v>2.9310714405917997</v>
      </c>
      <c r="M634" s="46">
        <f>IF(OR($A634="",$B634="",$C634=""),"",'OddsRatio_working_3-way'!J633)</f>
        <v>3.0675058358510037</v>
      </c>
      <c r="N634" s="47">
        <f t="shared" si="145"/>
        <v>33.284007907852207</v>
      </c>
      <c r="O634" s="48">
        <f t="shared" si="146"/>
        <v>34.104388384454204</v>
      </c>
      <c r="P634" s="48">
        <f t="shared" si="147"/>
        <v>32.611603707693575</v>
      </c>
      <c r="Q634" t="s">
        <v>123</v>
      </c>
      <c r="R634" t="s">
        <v>60</v>
      </c>
      <c r="S634" s="38">
        <v>44411</v>
      </c>
      <c r="T634" s="50">
        <v>100</v>
      </c>
      <c r="U634" s="50">
        <f t="shared" si="148"/>
        <v>65.635738831615114</v>
      </c>
      <c r="V634" s="50">
        <f t="shared" si="149"/>
        <v>64.788732394366207</v>
      </c>
      <c r="W634" s="50">
        <f t="shared" si="150"/>
        <v>66.329966329966325</v>
      </c>
      <c r="X634" s="50">
        <f t="shared" si="151"/>
        <v>68.881301275667468</v>
      </c>
      <c r="Y634" s="50">
        <f t="shared" si="152"/>
        <v>68.034294838418546</v>
      </c>
      <c r="Z634" s="50">
        <f t="shared" si="153"/>
        <v>69.575528774018693</v>
      </c>
      <c r="AA634" s="50">
        <f t="shared" si="154"/>
        <v>-3.2455624440523536</v>
      </c>
      <c r="AB634" s="50">
        <f t="shared" si="155"/>
        <v>-3.2455624440523394</v>
      </c>
      <c r="AC634" s="50">
        <f t="shared" si="156"/>
        <v>-3.2455624440523678</v>
      </c>
      <c r="AF634">
        <v>2.85</v>
      </c>
      <c r="AG634">
        <v>1.45</v>
      </c>
      <c r="AH634" s="75" t="s">
        <v>485</v>
      </c>
      <c r="AJ634" t="s">
        <v>437</v>
      </c>
    </row>
    <row r="635" spans="1:36" ht="15" x14ac:dyDescent="0.25">
      <c r="A635">
        <v>2.31</v>
      </c>
      <c r="B635">
        <v>3.25</v>
      </c>
      <c r="C635">
        <v>3.49</v>
      </c>
      <c r="D635" s="43">
        <f t="shared" si="144"/>
        <v>2.712569188213898E-2</v>
      </c>
      <c r="E635" s="44">
        <f>IF(OR($A635="",$B635="",$C635=""),"",A635*'MPTO_working_3-way'!$I634)</f>
        <v>2.3726603482477411</v>
      </c>
      <c r="F635" s="45">
        <f>IF(OR($A635="",$B635="",$C635=""),"",B635*'MPTO_working_3-way'!$I634)</f>
        <v>3.3381584986169517</v>
      </c>
      <c r="G635" s="46">
        <f>IF(OR($A635="",$B635="",$C635=""),"",C635*'MPTO_working_3-way'!$I634)</f>
        <v>3.5846686646686652</v>
      </c>
      <c r="H635" s="44">
        <f>IF(OR($A635="",$B635="",$C635=""),"",'MPTO_working_3-way'!E634)</f>
        <v>2.3592777212080103</v>
      </c>
      <c r="I635" s="45">
        <f>IF(OR($A635="",$B635="",$C635=""),"",'MPTO_working_3-way'!F634)</f>
        <v>3.3483965371635116</v>
      </c>
      <c r="J635" s="46">
        <f>IF(OR($A635="",$B635="",$C635=""),"",'MPTO_working_3-way'!G634)</f>
        <v>3.6037197797978391</v>
      </c>
      <c r="K635" s="44">
        <f>IF(OR($A635="",$B635="",$C635=""),"",'OddsRatio_working_3-way'!H634)</f>
        <v>2.3650708500714996</v>
      </c>
      <c r="L635" s="45">
        <f>IF(OR($A635="",$B635="",$C635=""),"",'OddsRatio_working_3-way'!I634)</f>
        <v>3.3445873379090649</v>
      </c>
      <c r="M635" s="46">
        <f>IF(OR($A635="",$B635="",$C635=""),"",'OddsRatio_working_3-way'!J634)</f>
        <v>3.5946766539526993</v>
      </c>
      <c r="N635" s="47">
        <f t="shared" si="145"/>
        <v>42.146782650054433</v>
      </c>
      <c r="O635" s="48">
        <f t="shared" si="146"/>
        <v>29.956636283577147</v>
      </c>
      <c r="P635" s="48">
        <f t="shared" si="147"/>
        <v>27.896581066368402</v>
      </c>
      <c r="Q635" t="s">
        <v>127</v>
      </c>
      <c r="R635" t="s">
        <v>167</v>
      </c>
      <c r="S635" s="38">
        <v>44411</v>
      </c>
      <c r="T635" s="50">
        <v>100</v>
      </c>
      <c r="U635" s="50">
        <f t="shared" si="148"/>
        <v>56.709956709956707</v>
      </c>
      <c r="V635" s="50">
        <f t="shared" si="149"/>
        <v>69.230769230769241</v>
      </c>
      <c r="W635" s="50">
        <f t="shared" si="150"/>
        <v>71.346704871060169</v>
      </c>
      <c r="X635" s="50">
        <f t="shared" si="151"/>
        <v>59.422525898170598</v>
      </c>
      <c r="Y635" s="50">
        <f t="shared" si="152"/>
        <v>71.943338418983117</v>
      </c>
      <c r="Z635" s="50">
        <f t="shared" si="153"/>
        <v>74.05927405927406</v>
      </c>
      <c r="AA635" s="50">
        <f t="shared" si="154"/>
        <v>-2.7125691882138909</v>
      </c>
      <c r="AB635" s="50">
        <f t="shared" si="155"/>
        <v>-2.7125691882138767</v>
      </c>
      <c r="AC635" s="50">
        <f t="shared" si="156"/>
        <v>-2.7125691882138909</v>
      </c>
      <c r="AF635">
        <v>2.27</v>
      </c>
      <c r="AG635">
        <v>1.68</v>
      </c>
      <c r="AH635" s="76" t="s">
        <v>482</v>
      </c>
      <c r="AJ635" t="s">
        <v>442</v>
      </c>
    </row>
    <row r="636" spans="1:36" ht="15" x14ac:dyDescent="0.25">
      <c r="A636">
        <v>2.0699999999999998</v>
      </c>
      <c r="B636">
        <v>3.44</v>
      </c>
      <c r="C636">
        <v>3.92</v>
      </c>
      <c r="D636" s="43">
        <f t="shared" si="144"/>
        <v>2.8891502674544656E-2</v>
      </c>
      <c r="E636" s="44">
        <f>IF(OR($A636="",$B636="",$C636=""),"",A636*'MPTO_working_3-way'!$I635)</f>
        <v>2.1298054105363073</v>
      </c>
      <c r="F636" s="45">
        <f>IF(OR($A636="",$B636="",$C636=""),"",B636*'MPTO_working_3-way'!$I635)</f>
        <v>3.5393867692004335</v>
      </c>
      <c r="G636" s="46">
        <f>IF(OR($A636="",$B636="",$C636=""),"",C636*'MPTO_working_3-way'!$I635)</f>
        <v>4.033254690484215</v>
      </c>
      <c r="H636" s="44">
        <f>IF(OR($A636="",$B636="",$C636=""),"",'MPTO_working_3-way'!E635)</f>
        <v>2.1121051042858823</v>
      </c>
      <c r="I636" s="45">
        <f>IF(OR($A636="",$B636="",$C636=""),"",'MPTO_working_3-way'!F635)</f>
        <v>3.5578683467410261</v>
      </c>
      <c r="J636" s="46">
        <f>IF(OR($A636="",$B636="",$C636=""),"",'MPTO_working_3-way'!G635)</f>
        <v>4.073792018033136</v>
      </c>
      <c r="K636" s="44">
        <f>IF(OR($A636="",$B636="",$C636=""),"",'OddsRatio_working_3-way'!H635)</f>
        <v>2.1192809840533573</v>
      </c>
      <c r="L636" s="45">
        <f>IF(OR($A636="",$B636="",$C636=""),"",'OddsRatio_working_3-way'!I635)</f>
        <v>3.5523790664394319</v>
      </c>
      <c r="M636" s="46">
        <f>IF(OR($A636="",$B636="",$C636=""),"",'OddsRatio_working_3-way'!J635)</f>
        <v>4.0544864237717784</v>
      </c>
      <c r="N636" s="47">
        <f t="shared" si="145"/>
        <v>46.952646239554326</v>
      </c>
      <c r="O636" s="48">
        <f t="shared" si="146"/>
        <v>28.253481894150422</v>
      </c>
      <c r="P636" s="48">
        <f t="shared" si="147"/>
        <v>24.793871866295266</v>
      </c>
      <c r="Q636" t="s">
        <v>126</v>
      </c>
      <c r="R636" t="s">
        <v>128</v>
      </c>
      <c r="S636" s="38">
        <v>44411</v>
      </c>
      <c r="T636" s="50">
        <v>100</v>
      </c>
      <c r="U636" s="50">
        <f t="shared" si="148"/>
        <v>51.690821256038639</v>
      </c>
      <c r="V636" s="50">
        <f t="shared" si="149"/>
        <v>70.930232558139537</v>
      </c>
      <c r="W636" s="50">
        <f t="shared" si="150"/>
        <v>74.489795918367349</v>
      </c>
      <c r="X636" s="50">
        <f t="shared" si="151"/>
        <v>54.579971523493121</v>
      </c>
      <c r="Y636" s="50">
        <f t="shared" si="152"/>
        <v>73.819382825594019</v>
      </c>
      <c r="Z636" s="50">
        <f t="shared" si="153"/>
        <v>77.378946185821817</v>
      </c>
      <c r="AA636" s="50">
        <f t="shared" si="154"/>
        <v>-2.8891502674544824</v>
      </c>
      <c r="AB636" s="50">
        <f t="shared" si="155"/>
        <v>-2.8891502674544824</v>
      </c>
      <c r="AC636" s="50">
        <f t="shared" si="156"/>
        <v>-2.8891502674544682</v>
      </c>
      <c r="AF636">
        <v>1.99</v>
      </c>
      <c r="AG636">
        <v>1.9</v>
      </c>
      <c r="AH636" s="75" t="s">
        <v>490</v>
      </c>
      <c r="AJ636" t="s">
        <v>442</v>
      </c>
    </row>
    <row r="637" spans="1:36" ht="15" x14ac:dyDescent="0.25">
      <c r="A637">
        <v>1.97</v>
      </c>
      <c r="B637">
        <v>3.41</v>
      </c>
      <c r="C637">
        <v>4.25</v>
      </c>
      <c r="D637" s="43">
        <f t="shared" si="144"/>
        <v>3.6163462809837732E-2</v>
      </c>
      <c r="E637" s="44">
        <f>IF(OR($A637="",$B637="",$C637=""),"",A637*'MPTO_working_3-way'!$I636)</f>
        <v>2.0412420217353802</v>
      </c>
      <c r="F637" s="45">
        <f>IF(OR($A637="",$B637="",$C637=""),"",B637*'MPTO_working_3-way'!$I636)</f>
        <v>3.5333174081815466</v>
      </c>
      <c r="G637" s="46">
        <f>IF(OR($A637="",$B637="",$C637=""),"",C637*'MPTO_working_3-way'!$I636)</f>
        <v>4.4036947169418106</v>
      </c>
      <c r="H637" s="44">
        <f>IF(OR($A637="",$B637="",$C637=""),"",'MPTO_working_3-way'!E636)</f>
        <v>2.0179202391799747</v>
      </c>
      <c r="I637" s="45">
        <f>IF(OR($A637="",$B637="",$C637=""),"",'MPTO_working_3-way'!F636)</f>
        <v>3.5561796178330725</v>
      </c>
      <c r="J637" s="46">
        <f>IF(OR($A637="",$B637="",$C637=""),"",'MPTO_working_3-way'!G636)</f>
        <v>4.4794913869185766</v>
      </c>
      <c r="K637" s="44">
        <f>IF(OR($A637="",$B637="",$C637=""),"",'OddsRatio_working_3-way'!H636)</f>
        <v>2.0271265757847616</v>
      </c>
      <c r="L637" s="45">
        <f>IF(OR($A637="",$B637="",$C637=""),"",'OddsRatio_working_3-way'!I636)</f>
        <v>3.5519330388054398</v>
      </c>
      <c r="M637" s="46">
        <f>IF(OR($A637="",$B637="",$C637=""),"",'OddsRatio_working_3-way'!J636)</f>
        <v>4.4414034755675003</v>
      </c>
      <c r="N637" s="47">
        <f t="shared" si="145"/>
        <v>48.989781189681814</v>
      </c>
      <c r="O637" s="48">
        <f t="shared" si="146"/>
        <v>28.302014352983335</v>
      </c>
      <c r="P637" s="48">
        <f t="shared" si="147"/>
        <v>22.708204457334862</v>
      </c>
      <c r="Q637" t="s">
        <v>130</v>
      </c>
      <c r="R637" t="s">
        <v>432</v>
      </c>
      <c r="S637" s="38">
        <v>44411</v>
      </c>
      <c r="T637" s="50">
        <v>100</v>
      </c>
      <c r="U637" s="50">
        <f t="shared" si="148"/>
        <v>49.238578680203041</v>
      </c>
      <c r="V637" s="50">
        <f t="shared" si="149"/>
        <v>70.674486803519059</v>
      </c>
      <c r="W637" s="50">
        <f t="shared" si="150"/>
        <v>76.470588235294116</v>
      </c>
      <c r="X637" s="50">
        <f t="shared" si="151"/>
        <v>52.854924961186825</v>
      </c>
      <c r="Y637" s="50">
        <f t="shared" si="152"/>
        <v>74.290833084502836</v>
      </c>
      <c r="Z637" s="50">
        <f t="shared" si="153"/>
        <v>80.086934516277893</v>
      </c>
      <c r="AA637" s="50">
        <f t="shared" si="154"/>
        <v>-3.6163462809837839</v>
      </c>
      <c r="AB637" s="50">
        <f t="shared" si="155"/>
        <v>-3.6163462809837768</v>
      </c>
      <c r="AC637" s="50">
        <f t="shared" si="156"/>
        <v>-3.6163462809837768</v>
      </c>
      <c r="AF637">
        <v>2.0299999999999998</v>
      </c>
      <c r="AG637">
        <v>1.84</v>
      </c>
      <c r="AH637" s="75" t="s">
        <v>494</v>
      </c>
      <c r="AJ637" t="s">
        <v>442</v>
      </c>
    </row>
    <row r="638" spans="1:36" ht="15" x14ac:dyDescent="0.25">
      <c r="A638">
        <v>4.34</v>
      </c>
      <c r="B638">
        <v>3.52</v>
      </c>
      <c r="C638">
        <v>1.93</v>
      </c>
      <c r="D638" s="43">
        <f t="shared" si="144"/>
        <v>3.2640370660594664E-2</v>
      </c>
      <c r="E638" s="44">
        <f>IF(OR($A638="",$B638="",$C638=""),"",A638*'MPTO_working_3-way'!$I637)</f>
        <v>4.4816592086669811</v>
      </c>
      <c r="F638" s="45">
        <f>IF(OR($A638="",$B638="",$C638=""),"",B638*'MPTO_working_3-way'!$I637)</f>
        <v>3.6348941047252934</v>
      </c>
      <c r="G638" s="46">
        <f>IF(OR($A638="",$B638="",$C638=""),"",C638*'MPTO_working_3-way'!$I637)</f>
        <v>1.9929959153749477</v>
      </c>
      <c r="H638" s="44">
        <f>IF(OR($A638="",$B638="",$C638=""),"",'MPTO_working_3-way'!E637)</f>
        <v>4.5550901556171599</v>
      </c>
      <c r="I638" s="45">
        <f>IF(OR($A638="",$B638="",$C638=""),"",'MPTO_working_3-way'!F637)</f>
        <v>3.6601776098740131</v>
      </c>
      <c r="J638" s="46">
        <f>IF(OR($A638="",$B638="",$C638=""),"",'MPTO_working_3-way'!G637)</f>
        <v>1.9713966454150065</v>
      </c>
      <c r="K638" s="44">
        <f>IF(OR($A638="",$B638="",$C638=""),"",'OddsRatio_working_3-way'!H637)</f>
        <v>4.518845069850701</v>
      </c>
      <c r="L638" s="45">
        <f>IF(OR($A638="",$B638="",$C638=""),"",'OddsRatio_working_3-way'!I637)</f>
        <v>3.6549369988095104</v>
      </c>
      <c r="M638" s="46">
        <f>IF(OR($A638="",$B638="",$C638=""),"",'OddsRatio_working_3-way'!J637)</f>
        <v>1.9797981781320813</v>
      </c>
      <c r="N638" s="47">
        <f t="shared" si="145"/>
        <v>22.313164688339583</v>
      </c>
      <c r="O638" s="48">
        <f t="shared" si="146"/>
        <v>27.511117825964142</v>
      </c>
      <c r="P638" s="48">
        <f t="shared" si="147"/>
        <v>50.175717485696268</v>
      </c>
      <c r="Q638" t="s">
        <v>169</v>
      </c>
      <c r="R638" t="s">
        <v>65</v>
      </c>
      <c r="S638" s="38">
        <v>44411</v>
      </c>
      <c r="T638" s="50">
        <v>100</v>
      </c>
      <c r="U638" s="50">
        <f t="shared" si="148"/>
        <v>76.958525345622121</v>
      </c>
      <c r="V638" s="50">
        <f t="shared" si="149"/>
        <v>71.590909090909093</v>
      </c>
      <c r="W638" s="50">
        <f t="shared" si="150"/>
        <v>48.186528497409334</v>
      </c>
      <c r="X638" s="50">
        <f t="shared" si="151"/>
        <v>80.222562411681594</v>
      </c>
      <c r="Y638" s="50">
        <f t="shared" si="152"/>
        <v>74.854946156968566</v>
      </c>
      <c r="Z638" s="50">
        <f t="shared" si="153"/>
        <v>51.450565563468786</v>
      </c>
      <c r="AA638" s="50">
        <f t="shared" si="154"/>
        <v>-3.2640370660594726</v>
      </c>
      <c r="AB638" s="50">
        <f t="shared" si="155"/>
        <v>-3.2640370660594726</v>
      </c>
      <c r="AC638" s="50">
        <f t="shared" si="156"/>
        <v>-3.2640370660594513</v>
      </c>
      <c r="AF638">
        <v>2.06</v>
      </c>
      <c r="AG638">
        <v>1.83</v>
      </c>
      <c r="AH638" s="75" t="s">
        <v>491</v>
      </c>
      <c r="AJ638" t="s">
        <v>442</v>
      </c>
    </row>
    <row r="639" spans="1:36" s="28" customFormat="1" ht="15" x14ac:dyDescent="0.25">
      <c r="A639" s="23">
        <v>1.56</v>
      </c>
      <c r="B639" s="23">
        <v>4.38</v>
      </c>
      <c r="C639" s="23">
        <v>5.95</v>
      </c>
      <c r="D639" s="24">
        <f t="shared" si="144"/>
        <v>3.7403370199502239E-2</v>
      </c>
      <c r="E639" s="25">
        <f>IF(OR($A639="",$B639="",$C639=""),"",A639*'MPTO_working_3-way'!$I638)</f>
        <v>1.6183492575112235</v>
      </c>
      <c r="F639" s="26">
        <f>IF(OR($A639="",$B639="",$C639=""),"",B639*'MPTO_working_3-way'!$I638)</f>
        <v>4.5438267614738201</v>
      </c>
      <c r="G639" s="27">
        <f>IF(OR($A639="",$B639="",$C639=""),"",C639*'MPTO_working_3-way'!$I638)</f>
        <v>6.1725500526870389</v>
      </c>
      <c r="H639" s="25">
        <f>IF(OR($A639="",$B639="",$C639=""),"",'MPTO_working_3-way'!E638)</f>
        <v>1.5909434564759029</v>
      </c>
      <c r="I639" s="26">
        <f>IF(OR($A639="",$B639="",$C639=""),"",'MPTO_working_3-way'!F638)</f>
        <v>4.6330033093564529</v>
      </c>
      <c r="J639" s="27">
        <f>IF(OR($A639="",$B639="",$C639=""),"",'MPTO_working_3-way'!G638)</f>
        <v>6.4267584793990427</v>
      </c>
      <c r="K639" s="25">
        <f>IF(OR($A639="",$B639="",$C639=""),"",'OddsRatio_working_3-way'!H638)</f>
        <v>1.6000262758463888</v>
      </c>
      <c r="L639" s="26">
        <f>IF(OR($A639="",$B639="",$C639=""),"",'OddsRatio_working_3-way'!I638)</f>
        <v>4.6215871649299878</v>
      </c>
      <c r="M639" s="27">
        <f>IF(OR($A639="",$B639="",$C639=""),"",'OddsRatio_working_3-way'!J638)</f>
        <v>6.3038036882850426</v>
      </c>
      <c r="N639" s="77">
        <f t="shared" si="145"/>
        <v>61.791359025792048</v>
      </c>
      <c r="O639" s="78">
        <f t="shared" si="146"/>
        <v>22.007881296857441</v>
      </c>
      <c r="P639" s="78">
        <f t="shared" si="147"/>
        <v>16.200759677350518</v>
      </c>
      <c r="Q639" s="23" t="s">
        <v>175</v>
      </c>
      <c r="R639" s="23" t="s">
        <v>430</v>
      </c>
      <c r="S639" s="83">
        <v>44442</v>
      </c>
      <c r="T639" s="28">
        <v>100</v>
      </c>
      <c r="U639" s="28">
        <f t="shared" si="148"/>
        <v>35.897435897435898</v>
      </c>
      <c r="V639" s="28">
        <f t="shared" si="149"/>
        <v>77.168949771689498</v>
      </c>
      <c r="W639" s="28">
        <f t="shared" si="150"/>
        <v>83.193277310924358</v>
      </c>
      <c r="X639" s="28">
        <f t="shared" si="151"/>
        <v>39.63777291738613</v>
      </c>
      <c r="Y639" s="28">
        <f t="shared" si="152"/>
        <v>80.90928679163973</v>
      </c>
      <c r="Z639" s="28">
        <f t="shared" si="153"/>
        <v>86.933614330874605</v>
      </c>
      <c r="AA639" s="28">
        <f t="shared" si="154"/>
        <v>-3.7403370199502319</v>
      </c>
      <c r="AB639" s="28">
        <f t="shared" si="155"/>
        <v>-3.7403370199502319</v>
      </c>
      <c r="AC639" s="28">
        <f t="shared" si="156"/>
        <v>-3.7403370199502461</v>
      </c>
      <c r="AD639" s="41"/>
      <c r="AE639" s="41"/>
      <c r="AF639" s="23">
        <v>1.98</v>
      </c>
      <c r="AG639" s="23">
        <v>1.88</v>
      </c>
      <c r="AH639" s="79" t="s">
        <v>478</v>
      </c>
      <c r="AI639" s="41"/>
      <c r="AJ639" s="23" t="s">
        <v>435</v>
      </c>
    </row>
    <row r="640" spans="1:36" ht="15" x14ac:dyDescent="0.25">
      <c r="A640">
        <v>2.88</v>
      </c>
      <c r="B640">
        <v>3.25</v>
      </c>
      <c r="C640">
        <v>2.69</v>
      </c>
      <c r="D640" s="43">
        <f t="shared" si="144"/>
        <v>2.6661741810440676E-2</v>
      </c>
      <c r="E640" s="44">
        <f>IF(OR($A640="",$B640="",$C640=""),"",A640*'MPTO_working_3-way'!$I639)</f>
        <v>2.9567858164140692</v>
      </c>
      <c r="F640" s="45">
        <f>IF(OR($A640="",$B640="",$C640=""),"",B640*'MPTO_working_3-way'!$I639)</f>
        <v>3.3366506608839321</v>
      </c>
      <c r="G640" s="46">
        <f>IF(OR($A640="",$B640="",$C640=""),"",C640*'MPTO_working_3-way'!$I639)</f>
        <v>2.7617200854700852</v>
      </c>
      <c r="H640" s="44">
        <f>IF(OR($A640="",$B640="",$C640=""),"",'MPTO_working_3-way'!E639)</f>
        <v>2.9556506835914576</v>
      </c>
      <c r="I640" s="45">
        <f>IF(OR($A640="",$B640="",$C640=""),"",'MPTO_working_3-way'!F639)</f>
        <v>3.3466635357084309</v>
      </c>
      <c r="J640" s="46">
        <f>IF(OR($A640="",$B640="",$C640=""),"",'MPTO_working_3-way'!G639)</f>
        <v>2.7558840806021445</v>
      </c>
      <c r="K640" s="44">
        <f>IF(OR($A640="",$B640="",$C640=""),"",'OddsRatio_working_3-way'!H639)</f>
        <v>2.9564415321432573</v>
      </c>
      <c r="L640" s="45">
        <f>IF(OR($A640="",$B640="",$C640=""),"",'OddsRatio_working_3-way'!I639)</f>
        <v>3.3414858762352808</v>
      </c>
      <c r="M640" s="46">
        <f>IF(OR($A640="",$B640="",$C640=""),"",'OddsRatio_working_3-way'!J639)</f>
        <v>2.758716058150056</v>
      </c>
      <c r="N640" s="47">
        <f t="shared" ref="N640:N682" si="157">(1/E640)* 100</f>
        <v>33.820508555225011</v>
      </c>
      <c r="O640" s="48">
        <f t="shared" ref="O640:O682" si="158">(1/F640)* 100</f>
        <v>29.970173735091706</v>
      </c>
      <c r="P640" s="48">
        <f t="shared" ref="P640:P682" si="159">(1/G640)* 100</f>
        <v>36.209317709683283</v>
      </c>
      <c r="Q640" t="s">
        <v>49</v>
      </c>
      <c r="R640" t="s">
        <v>81</v>
      </c>
      <c r="S640" s="38">
        <v>44442</v>
      </c>
      <c r="T640" s="50">
        <v>100</v>
      </c>
      <c r="U640" s="50">
        <f t="shared" ref="U640:U682" si="160">(1/A640)*((T640*A640)-T640)</f>
        <v>65.277777777777771</v>
      </c>
      <c r="V640" s="50">
        <f t="shared" ref="V640:V682" si="161">(1/B640)*((T640*B640)-T640)</f>
        <v>69.230769230769241</v>
      </c>
      <c r="W640" s="50">
        <f t="shared" ref="W640:W682" si="162">(1/C640)*((T640*C640)-T640)</f>
        <v>62.825278810408925</v>
      </c>
      <c r="X640" s="50">
        <f t="shared" ref="X640:X682" si="163">((1/B640)+(1/C640))*T640</f>
        <v>67.943951958821856</v>
      </c>
      <c r="Y640" s="50">
        <f t="shared" ref="Y640:Y682" si="164">((1/A640)+(1/C640))*T640</f>
        <v>71.896943411813297</v>
      </c>
      <c r="Z640" s="50">
        <f t="shared" ref="Z640:Z682" si="165">((1/A640)+(1/B640))*T640</f>
        <v>65.491452991452988</v>
      </c>
      <c r="AA640" s="50">
        <f t="shared" ref="AA640:AA682" si="166">U640-X640</f>
        <v>-2.6661741810440844</v>
      </c>
      <c r="AB640" s="50">
        <f t="shared" ref="AB640:AB682" si="167">V640-Y640</f>
        <v>-2.666174181044056</v>
      </c>
      <c r="AC640" s="50">
        <f t="shared" ref="AC640:AC682" si="168">W640-Z640</f>
        <v>-2.6661741810440631</v>
      </c>
      <c r="AF640">
        <v>2.31</v>
      </c>
      <c r="AG640">
        <v>1.66</v>
      </c>
      <c r="AH640" s="66"/>
      <c r="AJ640" t="s">
        <v>433</v>
      </c>
    </row>
    <row r="641" spans="1:36" ht="15" x14ac:dyDescent="0.25">
      <c r="A641">
        <v>1.62</v>
      </c>
      <c r="B641">
        <v>4.0999999999999996</v>
      </c>
      <c r="C641">
        <v>5.91</v>
      </c>
      <c r="D641" s="43">
        <f t="shared" si="144"/>
        <v>3.0391127374330695E-2</v>
      </c>
      <c r="E641" s="44">
        <f>IF(OR($A641="",$B641="",$C641=""),"",A641*'MPTO_working_3-way'!$I640)</f>
        <v>1.6692336263464158</v>
      </c>
      <c r="F641" s="45">
        <f>IF(OR($A641="",$B641="",$C641=""),"",B641*'MPTO_working_3-way'!$I640)</f>
        <v>4.2246036222347554</v>
      </c>
      <c r="G641" s="46">
        <f>IF(OR($A641="",$B641="",$C641=""),"",C641*'MPTO_working_3-way'!$I640)</f>
        <v>6.0896115627822942</v>
      </c>
      <c r="H641" s="44">
        <f>IF(OR($A641="",$B641="",$C641=""),"",'MPTO_working_3-way'!E640)</f>
        <v>1.6470297490825878</v>
      </c>
      <c r="I641" s="45">
        <f>IF(OR($A641="",$B641="",$C641=""),"",'MPTO_working_3-way'!F640)</f>
        <v>4.2776711047954885</v>
      </c>
      <c r="J641" s="46">
        <f>IF(OR($A641="",$B641="",$C641=""),"",'MPTO_working_3-way'!G640)</f>
        <v>6.2863681349830411</v>
      </c>
      <c r="K641" s="44">
        <f>IF(OR($A641="",$B641="",$C641=""),"",'OddsRatio_working_3-way'!H640)</f>
        <v>1.654730806571951</v>
      </c>
      <c r="L641" s="45">
        <f>IF(OR($A641="",$B641="",$C641=""),"",'OddsRatio_working_3-way'!I640)</f>
        <v>4.2736540328597554</v>
      </c>
      <c r="M641" s="46">
        <f>IF(OR($A641="",$B641="",$C641=""),"",'OddsRatio_working_3-way'!J640)</f>
        <v>6.1850455810778708</v>
      </c>
      <c r="N641" s="47">
        <f t="shared" si="157"/>
        <v>59.907731561146385</v>
      </c>
      <c r="O641" s="48">
        <f t="shared" si="158"/>
        <v>23.670859787574916</v>
      </c>
      <c r="P641" s="48">
        <f t="shared" si="159"/>
        <v>16.421408651278703</v>
      </c>
      <c r="Q641" t="s">
        <v>85</v>
      </c>
      <c r="R641" t="s">
        <v>277</v>
      </c>
      <c r="S641" s="38">
        <v>44442</v>
      </c>
      <c r="T641" s="50">
        <v>100</v>
      </c>
      <c r="U641" s="50">
        <f t="shared" si="160"/>
        <v>38.271604938271601</v>
      </c>
      <c r="V641" s="50">
        <f t="shared" si="161"/>
        <v>75.609756097560975</v>
      </c>
      <c r="W641" s="50">
        <f t="shared" si="162"/>
        <v>83.079526226734345</v>
      </c>
      <c r="X641" s="50">
        <f t="shared" si="163"/>
        <v>41.31071767570468</v>
      </c>
      <c r="Y641" s="50">
        <f t="shared" si="164"/>
        <v>78.648868834994047</v>
      </c>
      <c r="Z641" s="50">
        <f t="shared" si="165"/>
        <v>86.118638964167417</v>
      </c>
      <c r="AA641" s="50">
        <f t="shared" si="166"/>
        <v>-3.0391127374330793</v>
      </c>
      <c r="AB641" s="50">
        <f t="shared" si="167"/>
        <v>-3.0391127374330722</v>
      </c>
      <c r="AC641" s="50">
        <f t="shared" si="168"/>
        <v>-3.0391127374330722</v>
      </c>
      <c r="AF641">
        <v>1.79</v>
      </c>
      <c r="AG641">
        <v>2.1</v>
      </c>
      <c r="AH641" s="66"/>
      <c r="AJ641" t="s">
        <v>433</v>
      </c>
    </row>
    <row r="642" spans="1:36" ht="15" x14ac:dyDescent="0.25">
      <c r="A642">
        <v>2.76</v>
      </c>
      <c r="B642">
        <v>3.33</v>
      </c>
      <c r="C642">
        <v>2.7</v>
      </c>
      <c r="D642" s="43">
        <f t="shared" si="144"/>
        <v>3.2989511250380854E-2</v>
      </c>
      <c r="E642" s="44">
        <f>IF(OR($A642="",$B642="",$C642=""),"",A642*'MPTO_working_3-way'!$I641)</f>
        <v>2.8510510510510509</v>
      </c>
      <c r="F642" s="45">
        <f>IF(OR($A642="",$B642="",$C642=""),"",B642*'MPTO_working_3-way'!$I641)</f>
        <v>3.4398550724637684</v>
      </c>
      <c r="G642" s="46">
        <f>IF(OR($A642="",$B642="",$C642=""),"",C642*'MPTO_working_3-way'!$I641)</f>
        <v>2.7890716803760287</v>
      </c>
      <c r="H642" s="44">
        <f>IF(OR($A642="",$B642="",$C642=""),"",'MPTO_working_3-way'!E641)</f>
        <v>2.8463889003592517</v>
      </c>
      <c r="I642" s="45">
        <f>IF(OR($A642="",$B642="",$C642=""),"",'MPTO_working_3-way'!F641)</f>
        <v>3.4565740647878851</v>
      </c>
      <c r="J642" s="46">
        <f>IF(OR($A642="",$B642="",$C642=""),"",'MPTO_working_3-way'!G641)</f>
        <v>2.7826174713386083</v>
      </c>
      <c r="K642" s="44">
        <f>IF(OR($A642="",$B642="",$C642=""),"",'OddsRatio_working_3-way'!H641)</f>
        <v>2.8489451456692492</v>
      </c>
      <c r="L642" s="45">
        <f>IF(OR($A642="",$B642="",$C642=""),"",'OddsRatio_working_3-way'!I641)</f>
        <v>3.4477512439825868</v>
      </c>
      <c r="M642" s="46">
        <f>IF(OR($A642="",$B642="",$C642=""),"",'OddsRatio_working_3-way'!J641)</f>
        <v>2.7859129247941623</v>
      </c>
      <c r="N642" s="47">
        <f t="shared" si="157"/>
        <v>35.074784074152099</v>
      </c>
      <c r="O642" s="48">
        <f t="shared" si="158"/>
        <v>29.070992205603535</v>
      </c>
      <c r="P642" s="48">
        <f t="shared" si="159"/>
        <v>35.854223720244363</v>
      </c>
      <c r="Q642" t="s">
        <v>282</v>
      </c>
      <c r="R642" t="s">
        <v>455</v>
      </c>
      <c r="S642" s="38">
        <v>44442</v>
      </c>
      <c r="T642" s="50">
        <v>100</v>
      </c>
      <c r="U642" s="50">
        <f t="shared" si="160"/>
        <v>63.768115942028999</v>
      </c>
      <c r="V642" s="50">
        <f t="shared" si="161"/>
        <v>69.969969969969966</v>
      </c>
      <c r="W642" s="50">
        <f t="shared" si="162"/>
        <v>62.962962962962962</v>
      </c>
      <c r="X642" s="50">
        <f t="shared" si="163"/>
        <v>67.067067067067072</v>
      </c>
      <c r="Y642" s="50">
        <f t="shared" si="164"/>
        <v>73.268921095008054</v>
      </c>
      <c r="Z642" s="50">
        <f t="shared" si="165"/>
        <v>66.261914088001049</v>
      </c>
      <c r="AA642" s="50">
        <f t="shared" si="166"/>
        <v>-3.298951125038073</v>
      </c>
      <c r="AB642" s="50">
        <f t="shared" si="167"/>
        <v>-3.2989511250380872</v>
      </c>
      <c r="AC642" s="50">
        <f t="shared" si="168"/>
        <v>-3.2989511250380872</v>
      </c>
      <c r="AF642">
        <v>2.13</v>
      </c>
      <c r="AG642">
        <v>1.76</v>
      </c>
      <c r="AH642" s="66"/>
      <c r="AJ642" t="s">
        <v>444</v>
      </c>
    </row>
    <row r="643" spans="1:36" ht="15" x14ac:dyDescent="0.25">
      <c r="A643">
        <v>2.86</v>
      </c>
      <c r="B643">
        <v>3.47</v>
      </c>
      <c r="C643">
        <v>2.5299999999999998</v>
      </c>
      <c r="D643" s="43">
        <f t="shared" si="144"/>
        <v>3.309170468674294E-2</v>
      </c>
      <c r="E643" s="44">
        <f>IF(OR($A643="",$B643="",$C643=""),"",A643*'MPTO_working_3-way'!$I642)</f>
        <v>2.9546422754040846</v>
      </c>
      <c r="F643" s="45">
        <f>IF(OR($A643="",$B643="",$C643=""),"",B643*'MPTO_working_3-way'!$I642)</f>
        <v>3.584828215262998</v>
      </c>
      <c r="G643" s="46">
        <f>IF(OR($A643="",$B643="",$C643=""),"",C643*'MPTO_working_3-way'!$I642)</f>
        <v>2.6137220128574596</v>
      </c>
      <c r="H643" s="44">
        <f>IF(OR($A643="",$B643="",$C643=""),"",'MPTO_working_3-way'!E642)</f>
        <v>2.953164743661068</v>
      </c>
      <c r="I643" s="45">
        <f>IF(OR($A643="",$B643="",$C643=""),"",'MPTO_working_3-way'!F642)</f>
        <v>3.6081040494955912</v>
      </c>
      <c r="J643" s="46">
        <f>IF(OR($A643="",$B643="",$C643=""),"",'MPTO_working_3-way'!G642)</f>
        <v>2.6026325451356982</v>
      </c>
      <c r="K643" s="44">
        <f>IF(OR($A643="",$B643="",$C643=""),"",'OddsRatio_working_3-way'!H642)</f>
        <v>2.9546996256463314</v>
      </c>
      <c r="L643" s="45">
        <f>IF(OR($A643="",$B643="",$C643=""),"",'OddsRatio_working_3-way'!I642)</f>
        <v>3.5957570297561507</v>
      </c>
      <c r="M643" s="46">
        <f>IF(OR($A643="",$B643="",$C643=""),"",'OddsRatio_working_3-way'!J642)</f>
        <v>2.6078980791606918</v>
      </c>
      <c r="N643" s="47">
        <f t="shared" si="157"/>
        <v>33.845044739408848</v>
      </c>
      <c r="O643" s="48">
        <f t="shared" si="158"/>
        <v>27.895339468215933</v>
      </c>
      <c r="P643" s="48">
        <f t="shared" si="159"/>
        <v>38.259615792375214</v>
      </c>
      <c r="Q643" t="s">
        <v>284</v>
      </c>
      <c r="R643" t="s">
        <v>293</v>
      </c>
      <c r="S643" s="38">
        <v>44442</v>
      </c>
      <c r="T643" s="50">
        <v>100</v>
      </c>
      <c r="U643" s="50">
        <f t="shared" si="160"/>
        <v>65.03496503496504</v>
      </c>
      <c r="V643" s="50">
        <f t="shared" si="161"/>
        <v>71.181556195965413</v>
      </c>
      <c r="W643" s="50">
        <f t="shared" si="162"/>
        <v>60.474308300395251</v>
      </c>
      <c r="X643" s="50">
        <f t="shared" si="163"/>
        <v>68.344135503639336</v>
      </c>
      <c r="Y643" s="50">
        <f t="shared" si="164"/>
        <v>74.490726664639723</v>
      </c>
      <c r="Z643" s="50">
        <f t="shared" si="165"/>
        <v>63.783478769069561</v>
      </c>
      <c r="AA643" s="50">
        <f t="shared" si="166"/>
        <v>-3.3091704686742958</v>
      </c>
      <c r="AB643" s="50">
        <f t="shared" si="167"/>
        <v>-3.30917046867431</v>
      </c>
      <c r="AC643" s="50">
        <f t="shared" si="168"/>
        <v>-3.30917046867431</v>
      </c>
      <c r="AF643">
        <v>1.92</v>
      </c>
      <c r="AG643">
        <v>1.95</v>
      </c>
      <c r="AH643" s="66"/>
      <c r="AJ643" t="s">
        <v>444</v>
      </c>
    </row>
    <row r="644" spans="1:36" ht="15" x14ac:dyDescent="0.25">
      <c r="A644">
        <v>2.08</v>
      </c>
      <c r="B644">
        <v>3.33</v>
      </c>
      <c r="C644">
        <v>3.94</v>
      </c>
      <c r="D644" s="43">
        <f t="shared" si="144"/>
        <v>3.4876637668515897E-2</v>
      </c>
      <c r="E644" s="44">
        <f>IF(OR($A644="",$B644="",$C644=""),"",A644*'MPTO_working_3-way'!$I643)</f>
        <v>2.1525434063505133</v>
      </c>
      <c r="F644" s="45">
        <f>IF(OR($A644="",$B644="",$C644=""),"",B644*'MPTO_working_3-way'!$I643)</f>
        <v>3.4461392034361582</v>
      </c>
      <c r="G644" s="46">
        <f>IF(OR($A644="",$B644="",$C644=""),"",C644*'MPTO_working_3-way'!$I643)</f>
        <v>4.077413952413953</v>
      </c>
      <c r="H644" s="44">
        <f>IF(OR($A644="",$B644="",$C644=""),"",'MPTO_working_3-way'!E643)</f>
        <v>2.1315431332223311</v>
      </c>
      <c r="I644" s="45">
        <f>IF(OR($A644="",$B644="",$C644=""),"",'MPTO_working_3-way'!F643)</f>
        <v>3.4641061773519777</v>
      </c>
      <c r="J644" s="46">
        <f>IF(OR($A644="",$B644="",$C644=""),"",'MPTO_working_3-way'!G643)</f>
        <v>4.1291335189618259</v>
      </c>
      <c r="K644" s="44">
        <f>IF(OR($A644="",$B644="",$C644=""),"",'OddsRatio_working_3-way'!H643)</f>
        <v>2.1401031278303222</v>
      </c>
      <c r="L644" s="45">
        <f>IF(OR($A644="",$B644="",$C644=""),"",'OddsRatio_working_3-way'!I643)</f>
        <v>3.4596669331894896</v>
      </c>
      <c r="M644" s="46">
        <f>IF(OR($A644="",$B644="",$C644=""),"",'OddsRatio_working_3-way'!J643)</f>
        <v>4.103614070204765</v>
      </c>
      <c r="N644" s="47">
        <f t="shared" si="157"/>
        <v>46.45667060881388</v>
      </c>
      <c r="O644" s="48">
        <f t="shared" si="158"/>
        <v>29.017980440340203</v>
      </c>
      <c r="P644" s="48">
        <f t="shared" si="159"/>
        <v>24.525348950845906</v>
      </c>
      <c r="Q644" t="s">
        <v>43</v>
      </c>
      <c r="R644" t="s">
        <v>290</v>
      </c>
      <c r="S644" s="38">
        <v>44442</v>
      </c>
      <c r="T644" s="50">
        <v>100</v>
      </c>
      <c r="U644" s="50">
        <f t="shared" si="160"/>
        <v>51.92307692307692</v>
      </c>
      <c r="V644" s="50">
        <f t="shared" si="161"/>
        <v>69.969969969969966</v>
      </c>
      <c r="W644" s="50">
        <f t="shared" si="162"/>
        <v>74.619289340101517</v>
      </c>
      <c r="X644" s="50">
        <f t="shared" si="163"/>
        <v>55.410740689928502</v>
      </c>
      <c r="Y644" s="50">
        <f t="shared" si="164"/>
        <v>73.457633736821549</v>
      </c>
      <c r="Z644" s="50">
        <f t="shared" si="165"/>
        <v>78.1069531069531</v>
      </c>
      <c r="AA644" s="50">
        <f t="shared" si="166"/>
        <v>-3.4876637668515826</v>
      </c>
      <c r="AB644" s="50">
        <f t="shared" si="167"/>
        <v>-3.4876637668515826</v>
      </c>
      <c r="AC644" s="50">
        <f t="shared" si="168"/>
        <v>-3.4876637668515826</v>
      </c>
      <c r="AF644">
        <v>2.11</v>
      </c>
      <c r="AG644">
        <v>1.78</v>
      </c>
      <c r="AH644" s="66"/>
      <c r="AJ644" t="s">
        <v>444</v>
      </c>
    </row>
    <row r="645" spans="1:36" ht="15" x14ac:dyDescent="0.25">
      <c r="A645">
        <v>2.4900000000000002</v>
      </c>
      <c r="B645">
        <v>3.42</v>
      </c>
      <c r="C645">
        <v>2.95</v>
      </c>
      <c r="D645" s="43">
        <f t="shared" si="144"/>
        <v>3.2987137368982289E-2</v>
      </c>
      <c r="E645" s="44">
        <f>IF(OR($A645="",$B645="",$C645=""),"",A645*'MPTO_working_3-way'!$I644)</f>
        <v>2.572137972048766</v>
      </c>
      <c r="F645" s="45">
        <f>IF(OR($A645="",$B645="",$C645=""),"",B645*'MPTO_working_3-way'!$I644)</f>
        <v>3.5328160098019192</v>
      </c>
      <c r="G645" s="46">
        <f>IF(OR($A645="",$B645="",$C645=""),"",C645*'MPTO_working_3-way'!$I644)</f>
        <v>3.047312055238498</v>
      </c>
      <c r="H645" s="44">
        <f>IF(OR($A645="",$B645="",$C645=""),"",'MPTO_working_3-way'!E644)</f>
        <v>2.5600936330923889</v>
      </c>
      <c r="I645" s="45">
        <f>IF(OR($A645="",$B645="",$C645=""),"",'MPTO_working_3-way'!F644)</f>
        <v>3.5536356653515848</v>
      </c>
      <c r="J645" s="46">
        <f>IF(OR($A645="",$B645="",$C645=""),"",'MPTO_working_3-way'!G644)</f>
        <v>3.0488981827935202</v>
      </c>
      <c r="K645" s="44">
        <f>IF(OR($A645="",$B645="",$C645=""),"",'OddsRatio_working_3-way'!H644)</f>
        <v>2.5656448775170406</v>
      </c>
      <c r="L645" s="45">
        <f>IF(OR($A645="",$B645="",$C645=""),"",'OddsRatio_working_3-way'!I644)</f>
        <v>3.5428594654974748</v>
      </c>
      <c r="M645" s="46">
        <f>IF(OR($A645="",$B645="",$C645=""),"",'OddsRatio_working_3-way'!J644)</f>
        <v>3.0489983296363956</v>
      </c>
      <c r="N645" s="47">
        <f t="shared" si="157"/>
        <v>38.878163258228227</v>
      </c>
      <c r="O645" s="48">
        <f t="shared" si="158"/>
        <v>28.306031144148626</v>
      </c>
      <c r="P645" s="48">
        <f t="shared" si="159"/>
        <v>32.815805597623147</v>
      </c>
      <c r="Q645" t="s">
        <v>467</v>
      </c>
      <c r="R645" t="s">
        <v>289</v>
      </c>
      <c r="S645" s="38">
        <v>44442</v>
      </c>
      <c r="T645" s="50">
        <v>100</v>
      </c>
      <c r="U645" s="50">
        <f t="shared" si="160"/>
        <v>59.839357429718881</v>
      </c>
      <c r="V645" s="50">
        <f t="shared" si="161"/>
        <v>70.760233918128648</v>
      </c>
      <c r="W645" s="50">
        <f t="shared" si="162"/>
        <v>66.101694915254228</v>
      </c>
      <c r="X645" s="50">
        <f t="shared" si="163"/>
        <v>63.138071166617102</v>
      </c>
      <c r="Y645" s="50">
        <f t="shared" si="164"/>
        <v>74.05894765502687</v>
      </c>
      <c r="Z645" s="50">
        <f t="shared" si="165"/>
        <v>69.400408652152464</v>
      </c>
      <c r="AA645" s="50">
        <f t="shared" si="166"/>
        <v>-3.2987137368982218</v>
      </c>
      <c r="AB645" s="50">
        <f t="shared" si="167"/>
        <v>-3.2987137368982218</v>
      </c>
      <c r="AC645" s="50">
        <f t="shared" si="168"/>
        <v>-3.298713736898236</v>
      </c>
      <c r="AF645">
        <v>1.95</v>
      </c>
      <c r="AG645">
        <v>1.92</v>
      </c>
      <c r="AH645" s="66"/>
      <c r="AJ645" t="s">
        <v>444</v>
      </c>
    </row>
    <row r="646" spans="1:36" ht="15" x14ac:dyDescent="0.25">
      <c r="A646">
        <v>2.75</v>
      </c>
      <c r="B646">
        <v>3.19</v>
      </c>
      <c r="C646">
        <v>2.81</v>
      </c>
      <c r="D646" s="43">
        <f t="shared" si="144"/>
        <v>3.2987873581811433E-2</v>
      </c>
      <c r="E646" s="44">
        <f>IF(OR($A646="",$B646="",$C646=""),"",A646*'MPTO_working_3-way'!$I645)</f>
        <v>2.8407166523499816</v>
      </c>
      <c r="F646" s="45">
        <f>IF(OR($A646="",$B646="",$C646=""),"",B646*'MPTO_working_3-way'!$I645)</f>
        <v>3.2952313167259786</v>
      </c>
      <c r="G646" s="46">
        <f>IF(OR($A646="",$B646="",$C646=""),"",C646*'MPTO_working_3-way'!$I645)</f>
        <v>2.90269592476489</v>
      </c>
      <c r="H646" s="44">
        <f>IF(OR($A646="",$B646="",$C646=""),"",'MPTO_working_3-way'!E645)</f>
        <v>2.8357499130031321</v>
      </c>
      <c r="I646" s="45">
        <f>IF(OR($A646="",$B646="",$C646=""),"",'MPTO_working_3-way'!F645)</f>
        <v>3.305963635469555</v>
      </c>
      <c r="J646" s="46">
        <f>IF(OR($A646="",$B646="",$C646=""),"",'MPTO_working_3-way'!G645)</f>
        <v>2.8995935003180828</v>
      </c>
      <c r="K646" s="44">
        <f>IF(OR($A646="",$B646="",$C646=""),"",'OddsRatio_working_3-way'!H645)</f>
        <v>2.8382383363054151</v>
      </c>
      <c r="L646" s="45">
        <f>IF(OR($A646="",$B646="",$C646=""),"",'OddsRatio_working_3-way'!I645)</f>
        <v>3.3004239751479192</v>
      </c>
      <c r="M646" s="46">
        <f>IF(OR($A646="",$B646="",$C646=""),"",'OddsRatio_working_3-way'!J645)</f>
        <v>2.9012636506930289</v>
      </c>
      <c r="N646" s="47">
        <f t="shared" si="157"/>
        <v>35.202384552248475</v>
      </c>
      <c r="O646" s="48">
        <f t="shared" si="158"/>
        <v>30.346883234696964</v>
      </c>
      <c r="P646" s="48">
        <f t="shared" si="159"/>
        <v>34.450732213054565</v>
      </c>
      <c r="Q646" t="s">
        <v>286</v>
      </c>
      <c r="R646" t="s">
        <v>288</v>
      </c>
      <c r="S646" s="38">
        <v>44442</v>
      </c>
      <c r="T646" s="50">
        <v>100</v>
      </c>
      <c r="U646" s="50">
        <f t="shared" si="160"/>
        <v>63.63636363636364</v>
      </c>
      <c r="V646" s="50">
        <f t="shared" si="161"/>
        <v>68.652037617554868</v>
      </c>
      <c r="W646" s="50">
        <f t="shared" si="162"/>
        <v>64.412811387900362</v>
      </c>
      <c r="X646" s="50">
        <f t="shared" si="163"/>
        <v>66.935150994544784</v>
      </c>
      <c r="Y646" s="50">
        <f t="shared" si="164"/>
        <v>71.950824975736012</v>
      </c>
      <c r="Z646" s="50">
        <f t="shared" si="165"/>
        <v>67.711598746081506</v>
      </c>
      <c r="AA646" s="50">
        <f t="shared" si="166"/>
        <v>-3.2987873581811442</v>
      </c>
      <c r="AB646" s="50">
        <f t="shared" si="167"/>
        <v>-3.2987873581811442</v>
      </c>
      <c r="AC646" s="50">
        <f t="shared" si="168"/>
        <v>-3.2987873581811442</v>
      </c>
      <c r="AF646">
        <v>2.2400000000000002</v>
      </c>
      <c r="AG646">
        <v>1.69</v>
      </c>
      <c r="AH646" s="66"/>
      <c r="AJ646" t="s">
        <v>444</v>
      </c>
    </row>
    <row r="647" spans="1:36" ht="15" x14ac:dyDescent="0.25">
      <c r="A647">
        <v>2.81</v>
      </c>
      <c r="B647">
        <v>3.42</v>
      </c>
      <c r="C647">
        <v>2.59</v>
      </c>
      <c r="D647" s="43">
        <f t="shared" ref="D647:D682" si="169">IF(OR($A647="",$B647="",$C647=""),"",(1/A647)+(1/B647)+(1/C647)-1)</f>
        <v>3.4369933040096168E-2</v>
      </c>
      <c r="E647" s="44">
        <f>IF(OR($A647="",$B647="",$C647=""),"",A647*'MPTO_working_3-way'!$I646)</f>
        <v>2.9065795118426703</v>
      </c>
      <c r="F647" s="45">
        <f>IF(OR($A647="",$B647="",$C647=""),"",B647*'MPTO_working_3-way'!$I646)</f>
        <v>3.5375451709971286</v>
      </c>
      <c r="G647" s="46">
        <f>IF(OR($A647="",$B647="",$C647=""),"",C647*'MPTO_working_3-way'!$I646)</f>
        <v>2.6790181265738489</v>
      </c>
      <c r="H647" s="44">
        <f>IF(OR($A647="",$B647="",$C647=""),"",'MPTO_working_3-way'!E646)</f>
        <v>2.9034719684540566</v>
      </c>
      <c r="I647" s="45">
        <f>IF(OR($A647="",$B647="",$C647=""),"",'MPTO_working_3-way'!F646)</f>
        <v>3.5594660137481653</v>
      </c>
      <c r="J647" s="46">
        <f>IF(OR($A647="",$B647="",$C647=""),"",'MPTO_working_3-way'!G646)</f>
        <v>2.6692024677071964</v>
      </c>
      <c r="K647" s="44">
        <f>IF(OR($A647="",$B647="",$C647=""),"",'OddsRatio_working_3-way'!H646)</f>
        <v>2.9056019586048345</v>
      </c>
      <c r="L647" s="45">
        <f>IF(OR($A647="",$B647="",$C647=""),"",'OddsRatio_working_3-way'!I646)</f>
        <v>3.5478214032175144</v>
      </c>
      <c r="M647" s="46">
        <f>IF(OR($A647="",$B647="",$C647=""),"",'OddsRatio_working_3-way'!J646)</f>
        <v>2.6739818310396064</v>
      </c>
      <c r="N647" s="47">
        <f t="shared" si="157"/>
        <v>34.404701331085718</v>
      </c>
      <c r="O647" s="48">
        <f t="shared" si="158"/>
        <v>28.2681902749564</v>
      </c>
      <c r="P647" s="48">
        <f t="shared" si="159"/>
        <v>37.327108393957872</v>
      </c>
      <c r="Q647" t="s">
        <v>283</v>
      </c>
      <c r="R647" t="s">
        <v>451</v>
      </c>
      <c r="S647" s="38">
        <v>44442</v>
      </c>
      <c r="T647" s="50">
        <v>100</v>
      </c>
      <c r="U647" s="50">
        <f t="shared" si="160"/>
        <v>64.412811387900362</v>
      </c>
      <c r="V647" s="50">
        <f t="shared" si="161"/>
        <v>70.760233918128648</v>
      </c>
      <c r="W647" s="50">
        <f t="shared" si="162"/>
        <v>61.389961389961393</v>
      </c>
      <c r="X647" s="50">
        <f t="shared" si="163"/>
        <v>67.849804691909952</v>
      </c>
      <c r="Y647" s="50">
        <f t="shared" si="164"/>
        <v>74.197227222138267</v>
      </c>
      <c r="Z647" s="50">
        <f t="shared" si="165"/>
        <v>64.82695469397099</v>
      </c>
      <c r="AA647" s="50">
        <f t="shared" si="166"/>
        <v>-3.4369933040095901</v>
      </c>
      <c r="AB647" s="50">
        <f t="shared" si="167"/>
        <v>-3.4369933040096186</v>
      </c>
      <c r="AC647" s="50">
        <f t="shared" si="168"/>
        <v>-3.4369933040095972</v>
      </c>
      <c r="AF647">
        <v>2.12</v>
      </c>
      <c r="AG647">
        <v>1.76</v>
      </c>
      <c r="AH647" s="66"/>
      <c r="AJ647" t="s">
        <v>444</v>
      </c>
    </row>
    <row r="648" spans="1:36" ht="15" x14ac:dyDescent="0.25">
      <c r="A648">
        <v>2.76</v>
      </c>
      <c r="B648">
        <v>3.17</v>
      </c>
      <c r="C648">
        <v>2.81</v>
      </c>
      <c r="D648" s="43">
        <f t="shared" si="169"/>
        <v>3.3648139949917999E-2</v>
      </c>
      <c r="E648" s="44">
        <f>IF(OR($A648="",$B648="",$C648=""),"",A648*'MPTO_working_3-way'!$I647)</f>
        <v>2.8528688662617734</v>
      </c>
      <c r="F648" s="45">
        <f>IF(OR($A648="",$B648="",$C648=""),"",B648*'MPTO_working_3-way'!$I647)</f>
        <v>3.2766646036412399</v>
      </c>
      <c r="G648" s="46">
        <f>IF(OR($A648="",$B648="",$C648=""),"",C648*'MPTO_working_3-way'!$I647)</f>
        <v>2.9045512732592695</v>
      </c>
      <c r="H648" s="44">
        <f>IF(OR($A648="",$B648="",$C648=""),"",'MPTO_working_3-way'!E647)</f>
        <v>2.8481687337416046</v>
      </c>
      <c r="I648" s="45">
        <f>IF(OR($A648="",$B648="",$C648=""),"",'MPTO_working_3-way'!F647)</f>
        <v>3.2868640158234887</v>
      </c>
      <c r="J648" s="46">
        <f>IF(OR($A648="",$B648="",$C648=""),"",'MPTO_working_3-way'!G647)</f>
        <v>2.901445109808078</v>
      </c>
      <c r="K648" s="44">
        <f>IF(OR($A648="",$B648="",$C648=""),"",'OddsRatio_working_3-way'!H647)</f>
        <v>2.850526395696654</v>
      </c>
      <c r="L648" s="45">
        <f>IF(OR($A648="",$B648="",$C648=""),"",'OddsRatio_working_3-way'!I647)</f>
        <v>3.2816149310578075</v>
      </c>
      <c r="M648" s="46">
        <f>IF(OR($A648="",$B648="",$C648=""),"",'OddsRatio_working_3-way'!J647)</f>
        <v>2.903098168301673</v>
      </c>
      <c r="N648" s="47">
        <f t="shared" si="157"/>
        <v>35.052434825381212</v>
      </c>
      <c r="O648" s="48">
        <f t="shared" si="158"/>
        <v>30.518839153959664</v>
      </c>
      <c r="P648" s="48">
        <f t="shared" si="159"/>
        <v>34.42872602065912</v>
      </c>
      <c r="Q648" t="s">
        <v>295</v>
      </c>
      <c r="R648" t="s">
        <v>83</v>
      </c>
      <c r="S648" s="38">
        <v>44442</v>
      </c>
      <c r="T648" s="50">
        <v>100</v>
      </c>
      <c r="U648" s="50">
        <f t="shared" si="160"/>
        <v>63.768115942028999</v>
      </c>
      <c r="V648" s="50">
        <f t="shared" si="161"/>
        <v>68.454258675078862</v>
      </c>
      <c r="W648" s="50">
        <f t="shared" si="162"/>
        <v>64.412811387900362</v>
      </c>
      <c r="X648" s="50">
        <f t="shared" si="163"/>
        <v>67.132929937020776</v>
      </c>
      <c r="Y648" s="50">
        <f t="shared" si="164"/>
        <v>71.819072670070653</v>
      </c>
      <c r="Z648" s="50">
        <f t="shared" si="165"/>
        <v>67.777625382892154</v>
      </c>
      <c r="AA648" s="50">
        <f t="shared" si="166"/>
        <v>-3.3648139949917777</v>
      </c>
      <c r="AB648" s="50">
        <f t="shared" si="167"/>
        <v>-3.3648139949917919</v>
      </c>
      <c r="AC648" s="50">
        <f t="shared" si="168"/>
        <v>-3.3648139949917919</v>
      </c>
      <c r="AF648">
        <v>2.2799999999999998</v>
      </c>
      <c r="AG648">
        <v>1.66</v>
      </c>
      <c r="AH648" s="66"/>
      <c r="AJ648" t="s">
        <v>444</v>
      </c>
    </row>
    <row r="649" spans="1:36" ht="15" x14ac:dyDescent="0.25">
      <c r="A649">
        <v>1.95</v>
      </c>
      <c r="B649">
        <v>3.79</v>
      </c>
      <c r="C649">
        <v>3.86</v>
      </c>
      <c r="D649" s="43">
        <f t="shared" si="169"/>
        <v>3.5740113077529667E-2</v>
      </c>
      <c r="E649" s="44">
        <f>IF(OR($A649="",$B649="",$C649=""),"",A649*'MPTO_working_3-way'!$I648)</f>
        <v>2.0196932205011828</v>
      </c>
      <c r="F649" s="45">
        <f>IF(OR($A649="",$B649="",$C649=""),"",B649*'MPTO_working_3-way'!$I648)</f>
        <v>3.9254550285638374</v>
      </c>
      <c r="G649" s="46">
        <f>IF(OR($A649="",$B649="",$C649=""),"",C649*'MPTO_working_3-way'!$I648)</f>
        <v>3.9979568364792644</v>
      </c>
      <c r="H649" s="44">
        <f>IF(OR($A649="",$B649="",$C649=""),"",'MPTO_working_3-way'!E648)</f>
        <v>1.9963780041489545</v>
      </c>
      <c r="I649" s="45">
        <f>IF(OR($A649="",$B649="",$C649=""),"",'MPTO_working_3-way'!F648)</f>
        <v>3.9692167912796146</v>
      </c>
      <c r="J649" s="46">
        <f>IF(OR($A649="",$B649="",$C649=""),"",'MPTO_working_3-way'!G648)</f>
        <v>4.046060572250382</v>
      </c>
      <c r="K649" s="44">
        <f>IF(OR($A649="",$B649="",$C649=""),"",'OddsRatio_working_3-way'!H648)</f>
        <v>2.005371686200569</v>
      </c>
      <c r="L649" s="45">
        <f>IF(OR($A649="",$B649="",$C649=""),"",'OddsRatio_working_3-way'!I648)</f>
        <v>3.9526178994732506</v>
      </c>
      <c r="M649" s="46">
        <f>IF(OR($A649="",$B649="",$C649=""),"",'OddsRatio_working_3-way'!J648)</f>
        <v>4.0266979184564509</v>
      </c>
      <c r="N649" s="47">
        <f t="shared" si="157"/>
        <v>49.512470005313581</v>
      </c>
      <c r="O649" s="48">
        <f t="shared" si="158"/>
        <v>25.474753696665296</v>
      </c>
      <c r="P649" s="48">
        <f t="shared" si="159"/>
        <v>25.012776298021112</v>
      </c>
      <c r="Q649" t="s">
        <v>292</v>
      </c>
      <c r="R649" t="s">
        <v>84</v>
      </c>
      <c r="S649" s="38">
        <v>44442</v>
      </c>
      <c r="T649" s="50">
        <v>100</v>
      </c>
      <c r="U649" s="50">
        <f t="shared" si="160"/>
        <v>48.717948717948723</v>
      </c>
      <c r="V649" s="50">
        <f t="shared" si="161"/>
        <v>73.614775725593674</v>
      </c>
      <c r="W649" s="50">
        <f t="shared" si="162"/>
        <v>74.093264248704671</v>
      </c>
      <c r="X649" s="50">
        <f t="shared" si="163"/>
        <v>52.29196002570167</v>
      </c>
      <c r="Y649" s="50">
        <f t="shared" si="164"/>
        <v>77.188787033346628</v>
      </c>
      <c r="Z649" s="50">
        <f t="shared" si="165"/>
        <v>77.667275556457625</v>
      </c>
      <c r="AA649" s="50">
        <f t="shared" si="166"/>
        <v>-3.5740113077529472</v>
      </c>
      <c r="AB649" s="50">
        <f t="shared" si="167"/>
        <v>-3.5740113077529543</v>
      </c>
      <c r="AC649" s="50">
        <f t="shared" si="168"/>
        <v>-3.5740113077529543</v>
      </c>
      <c r="AF649">
        <v>1.8</v>
      </c>
      <c r="AG649">
        <v>2.0699999999999998</v>
      </c>
      <c r="AH649" s="66"/>
      <c r="AJ649" t="s">
        <v>444</v>
      </c>
    </row>
    <row r="650" spans="1:36" ht="15" x14ac:dyDescent="0.25">
      <c r="A650">
        <v>3.43</v>
      </c>
      <c r="B650">
        <v>3.19</v>
      </c>
      <c r="C650">
        <v>2.34</v>
      </c>
      <c r="D650" s="43">
        <f t="shared" si="169"/>
        <v>3.2375240679251904E-2</v>
      </c>
      <c r="E650" s="44">
        <f>IF(OR($A650="",$B650="",$C650=""),"",A650*'MPTO_working_3-way'!$I649)</f>
        <v>3.5410470755298342</v>
      </c>
      <c r="F650" s="45">
        <f>IF(OR($A650="",$B650="",$C650=""),"",B650*'MPTO_working_3-way'!$I649)</f>
        <v>3.2932770177668136</v>
      </c>
      <c r="G650" s="46">
        <f>IF(OR($A650="",$B650="",$C650=""),"",C650*'MPTO_working_3-way'!$I649)</f>
        <v>2.4157580631894495</v>
      </c>
      <c r="H650" s="44">
        <f>IF(OR($A650="",$B650="",$C650=""),"",'MPTO_working_3-way'!E649)</f>
        <v>3.561844124506524</v>
      </c>
      <c r="I650" s="45">
        <f>IF(OR($A650="",$B650="",$C650=""),"",'MPTO_working_3-way'!F649)</f>
        <v>3.3037332388001244</v>
      </c>
      <c r="J650" s="46">
        <f>IF(OR($A650="",$B650="",$C650=""),"",'MPTO_working_3-way'!G649)</f>
        <v>2.400622161809451</v>
      </c>
      <c r="K650" s="44">
        <f>IF(OR($A650="",$B650="",$C650=""),"",'OddsRatio_working_3-way'!H649)</f>
        <v>3.5518977697002683</v>
      </c>
      <c r="L650" s="45">
        <f>IF(OR($A650="",$B650="",$C650=""),"",'OddsRatio_working_3-way'!I649)</f>
        <v>3.2998584838039444</v>
      </c>
      <c r="M650" s="46">
        <f>IF(OR($A650="",$B650="",$C650=""),"",'OddsRatio_working_3-way'!J649)</f>
        <v>2.4072193462544678</v>
      </c>
      <c r="N650" s="47">
        <f t="shared" si="157"/>
        <v>28.240234559727607</v>
      </c>
      <c r="O650" s="48">
        <f t="shared" si="158"/>
        <v>30.36489170528705</v>
      </c>
      <c r="P650" s="48">
        <f t="shared" si="159"/>
        <v>41.394873734985339</v>
      </c>
      <c r="Q650" t="s">
        <v>285</v>
      </c>
      <c r="R650" t="s">
        <v>294</v>
      </c>
      <c r="S650" s="38">
        <v>44442</v>
      </c>
      <c r="T650" s="50">
        <v>100</v>
      </c>
      <c r="U650" s="50">
        <f t="shared" si="160"/>
        <v>70.845481049562679</v>
      </c>
      <c r="V650" s="50">
        <f t="shared" si="161"/>
        <v>68.652037617554868</v>
      </c>
      <c r="W650" s="50">
        <f t="shared" si="162"/>
        <v>57.264957264957268</v>
      </c>
      <c r="X650" s="50">
        <f t="shared" si="163"/>
        <v>74.083005117487886</v>
      </c>
      <c r="Y650" s="50">
        <f t="shared" si="164"/>
        <v>71.889561685480047</v>
      </c>
      <c r="Z650" s="50">
        <f t="shared" si="165"/>
        <v>60.502481332882454</v>
      </c>
      <c r="AA650" s="50">
        <f t="shared" si="166"/>
        <v>-3.2375240679252073</v>
      </c>
      <c r="AB650" s="50">
        <f t="shared" si="167"/>
        <v>-3.2375240679251789</v>
      </c>
      <c r="AC650" s="50">
        <f t="shared" si="168"/>
        <v>-3.237524067925186</v>
      </c>
      <c r="AF650">
        <v>2.33</v>
      </c>
      <c r="AG650">
        <v>1.64</v>
      </c>
      <c r="AH650" s="66"/>
      <c r="AJ650" t="s">
        <v>444</v>
      </c>
    </row>
    <row r="651" spans="1:36" s="50" customFormat="1" ht="15" x14ac:dyDescent="0.25">
      <c r="A651">
        <v>3.87</v>
      </c>
      <c r="B651">
        <v>3.56</v>
      </c>
      <c r="C651">
        <v>2.02</v>
      </c>
      <c r="D651" s="43">
        <f t="shared" si="169"/>
        <v>3.4346314171526782E-2</v>
      </c>
      <c r="E651" s="44">
        <f>IF(OR($A651="",$B651="",$C651=""),"",A651*'MPTO_working_3-way'!$I650)</f>
        <v>4.002920235843809</v>
      </c>
      <c r="F651" s="45">
        <f>IF(OR($A651="",$B651="",$C651=""),"",B651*'MPTO_working_3-way'!$I650)</f>
        <v>3.6822728784506356</v>
      </c>
      <c r="G651" s="46">
        <f>IF(OR($A651="",$B651="",$C651=""),"",C651*'MPTO_working_3-way'!$I650)</f>
        <v>2.0893795546264839</v>
      </c>
      <c r="H651" s="44">
        <f>IF(OR($A651="",$B651="",$C651=""),"",'MPTO_working_3-way'!E650)</f>
        <v>4.0494164637993366</v>
      </c>
      <c r="I651" s="45">
        <f>IF(OR($A651="",$B651="",$C651=""),"",'MPTO_working_3-way'!F650)</f>
        <v>3.7112622388775702</v>
      </c>
      <c r="J651" s="46">
        <f>IF(OR($A651="",$B651="",$C651=""),"",'MPTO_working_3-way'!G650)</f>
        <v>2.0678215118463203</v>
      </c>
      <c r="K651" s="44">
        <f>IF(OR($A651="",$B651="",$C651=""),"",'OddsRatio_working_3-way'!H650)</f>
        <v>4.0285939345456745</v>
      </c>
      <c r="L651" s="45">
        <f>IF(OR($A651="",$B651="",$C651=""),"",'OddsRatio_working_3-way'!I650)</f>
        <v>3.7014635792463157</v>
      </c>
      <c r="M651" s="46">
        <f>IF(OR($A651="",$B651="",$C651=""),"",'OddsRatio_working_3-way'!J650)</f>
        <v>2.076364394855954</v>
      </c>
      <c r="N651" s="47">
        <f t="shared" si="157"/>
        <v>24.981761840907669</v>
      </c>
      <c r="O651" s="48">
        <f t="shared" si="158"/>
        <v>27.157139978739519</v>
      </c>
      <c r="P651" s="48">
        <f t="shared" si="159"/>
        <v>47.861098180352826</v>
      </c>
      <c r="Q651" t="s">
        <v>287</v>
      </c>
      <c r="R651" t="s">
        <v>466</v>
      </c>
      <c r="S651" s="38">
        <v>44442</v>
      </c>
      <c r="T651" s="50">
        <v>100</v>
      </c>
      <c r="U651" s="50">
        <f t="shared" si="160"/>
        <v>74.160206718346245</v>
      </c>
      <c r="V651" s="50">
        <f t="shared" si="161"/>
        <v>71.910112359550567</v>
      </c>
      <c r="W651" s="50">
        <f t="shared" si="162"/>
        <v>50.495049504950494</v>
      </c>
      <c r="X651" s="50">
        <f t="shared" si="163"/>
        <v>77.594838135498946</v>
      </c>
      <c r="Y651" s="50">
        <f t="shared" si="164"/>
        <v>75.344743776703254</v>
      </c>
      <c r="Z651" s="50">
        <f t="shared" si="165"/>
        <v>53.929680922103188</v>
      </c>
      <c r="AA651" s="50">
        <f t="shared" si="166"/>
        <v>-3.4346314171527013</v>
      </c>
      <c r="AB651" s="50">
        <f t="shared" si="167"/>
        <v>-3.434631417152687</v>
      </c>
      <c r="AC651" s="50">
        <f t="shared" si="168"/>
        <v>-3.4346314171526942</v>
      </c>
      <c r="AD651" s="51"/>
      <c r="AE651" s="51"/>
      <c r="AF651">
        <v>2.08</v>
      </c>
      <c r="AG651">
        <v>1.81</v>
      </c>
      <c r="AH651" s="66"/>
      <c r="AI651" s="51"/>
      <c r="AJ651" t="s">
        <v>444</v>
      </c>
    </row>
    <row r="652" spans="1:36" ht="15" x14ac:dyDescent="0.25">
      <c r="A652">
        <v>2.2200000000000002</v>
      </c>
      <c r="B652">
        <v>3.34</v>
      </c>
      <c r="C652">
        <v>3.51</v>
      </c>
      <c r="D652" s="43">
        <f t="shared" si="169"/>
        <v>3.4751932955525699E-2</v>
      </c>
      <c r="E652" s="44">
        <f>IF(OR($A652="",$B652="",$C652=""),"",A652*'MPTO_working_3-way'!$I651)</f>
        <v>2.2971492911612672</v>
      </c>
      <c r="F652" s="45">
        <f>IF(OR($A652="",$B652="",$C652=""),"",B652*'MPTO_working_3-way'!$I651)</f>
        <v>3.4560714560714558</v>
      </c>
      <c r="G652" s="46">
        <f>IF(OR($A652="",$B652="",$C652=""),"",C652*'MPTO_working_3-way'!$I651)</f>
        <v>3.631979284673895</v>
      </c>
      <c r="H652" s="44">
        <f>IF(OR($A652="",$B652="",$C652=""),"",'MPTO_working_3-way'!E651)</f>
        <v>2.2785973911907598</v>
      </c>
      <c r="I652" s="45">
        <f>IF(OR($A652="",$B652="",$C652=""),"",'MPTO_working_3-way'!F651)</f>
        <v>3.474427277712838</v>
      </c>
      <c r="J652" s="46">
        <f>IF(OR($A652="",$B652="",$C652=""),"",'MPTO_working_3-way'!G651)</f>
        <v>3.6587644918347499</v>
      </c>
      <c r="K652" s="44">
        <f>IF(OR($A652="",$B652="",$C652=""),"",'OddsRatio_working_3-way'!H651)</f>
        <v>2.2864003433662146</v>
      </c>
      <c r="L652" s="45">
        <f>IF(OR($A652="",$B652="",$C652=""),"",'OddsRatio_working_3-way'!I651)</f>
        <v>3.4673580356368383</v>
      </c>
      <c r="M652" s="46">
        <f>IF(OR($A652="",$B652="",$C652=""),"",'OddsRatio_working_3-way'!J651)</f>
        <v>3.6466105424993431</v>
      </c>
      <c r="N652" s="47">
        <f t="shared" si="157"/>
        <v>43.532216380001785</v>
      </c>
      <c r="O652" s="48">
        <f t="shared" si="158"/>
        <v>28.934586935210767</v>
      </c>
      <c r="P652" s="48">
        <f t="shared" si="159"/>
        <v>27.533196684787452</v>
      </c>
      <c r="Q652" t="s">
        <v>291</v>
      </c>
      <c r="R652" t="s">
        <v>281</v>
      </c>
      <c r="S652" s="38">
        <v>44442</v>
      </c>
      <c r="T652" s="50">
        <v>100</v>
      </c>
      <c r="U652" s="50">
        <f t="shared" si="160"/>
        <v>54.954954954954964</v>
      </c>
      <c r="V652" s="50">
        <f t="shared" si="161"/>
        <v>70.059880239520965</v>
      </c>
      <c r="W652" s="50">
        <f t="shared" si="162"/>
        <v>71.509971509971507</v>
      </c>
      <c r="X652" s="50">
        <f t="shared" si="163"/>
        <v>58.430148250507543</v>
      </c>
      <c r="Y652" s="50">
        <f t="shared" si="164"/>
        <v>73.535073535073536</v>
      </c>
      <c r="Z652" s="50">
        <f t="shared" si="165"/>
        <v>74.985164805524079</v>
      </c>
      <c r="AA652" s="50">
        <f t="shared" si="166"/>
        <v>-3.4751932955525788</v>
      </c>
      <c r="AB652" s="50">
        <f t="shared" si="167"/>
        <v>-3.4751932955525717</v>
      </c>
      <c r="AC652" s="50">
        <f t="shared" si="168"/>
        <v>-3.4751932955525717</v>
      </c>
      <c r="AF652">
        <v>2.2400000000000002</v>
      </c>
      <c r="AG652">
        <v>1.69</v>
      </c>
      <c r="AH652" s="66"/>
      <c r="AJ652" t="s">
        <v>444</v>
      </c>
    </row>
    <row r="653" spans="1:36" ht="15" x14ac:dyDescent="0.25">
      <c r="A653">
        <v>2.57</v>
      </c>
      <c r="B653">
        <v>3.33</v>
      </c>
      <c r="C653">
        <v>2.91</v>
      </c>
      <c r="D653" s="43">
        <f t="shared" si="169"/>
        <v>3.3047970349907807E-2</v>
      </c>
      <c r="E653" s="44">
        <f>IF(OR($A653="",$B653="",$C653=""),"",A653*'MPTO_working_3-way'!$I652)</f>
        <v>2.654933283799263</v>
      </c>
      <c r="F653" s="45">
        <f>IF(OR($A653="",$B653="",$C653=""),"",B653*'MPTO_working_3-way'!$I652)</f>
        <v>3.4400497412651929</v>
      </c>
      <c r="G653" s="46">
        <f>IF(OR($A653="",$B653="",$C653=""),"",C653*'MPTO_working_3-way'!$I652)</f>
        <v>3.0061695937182318</v>
      </c>
      <c r="H653" s="44">
        <f>IF(OR($A653="",$B653="",$C653=""),"",'MPTO_working_3-way'!E652)</f>
        <v>2.6448794317985942</v>
      </c>
      <c r="I653" s="45">
        <f>IF(OR($A653="",$B653="",$C653=""),"",'MPTO_working_3-way'!F652)</f>
        <v>3.4568069017123939</v>
      </c>
      <c r="J653" s="46">
        <f>IF(OR($A653="",$B653="",$C653=""),"",'MPTO_working_3-way'!G652)</f>
        <v>3.0063739194667347</v>
      </c>
      <c r="K653" s="44">
        <f>IF(OR($A653="",$B653="",$C653=""),"",'OddsRatio_working_3-way'!H652)</f>
        <v>2.6496069109714355</v>
      </c>
      <c r="L653" s="45">
        <f>IF(OR($A653="",$B653="",$C653=""),"",'OddsRatio_working_3-way'!I652)</f>
        <v>3.4481427404862703</v>
      </c>
      <c r="M653" s="46">
        <f>IF(OR($A653="",$B653="",$C653=""),"",'OddsRatio_working_3-way'!J652)</f>
        <v>3.0068466241754415</v>
      </c>
      <c r="N653" s="47">
        <f t="shared" si="157"/>
        <v>37.66572991126089</v>
      </c>
      <c r="O653" s="48">
        <f t="shared" si="158"/>
        <v>29.069347108690835</v>
      </c>
      <c r="P653" s="48">
        <f t="shared" si="159"/>
        <v>33.264922980048276</v>
      </c>
      <c r="Q653" t="s">
        <v>458</v>
      </c>
      <c r="R653" t="s">
        <v>280</v>
      </c>
      <c r="S653" s="38">
        <v>44442</v>
      </c>
      <c r="T653" s="50">
        <v>100</v>
      </c>
      <c r="U653" s="50">
        <f t="shared" si="160"/>
        <v>61.089494163424128</v>
      </c>
      <c r="V653" s="50">
        <f t="shared" si="161"/>
        <v>69.969969969969966</v>
      </c>
      <c r="W653" s="50">
        <f t="shared" si="162"/>
        <v>65.635738831615114</v>
      </c>
      <c r="X653" s="50">
        <f t="shared" si="163"/>
        <v>64.394291198414905</v>
      </c>
      <c r="Y653" s="50">
        <f t="shared" si="164"/>
        <v>73.274767004960765</v>
      </c>
      <c r="Z653" s="50">
        <f t="shared" si="165"/>
        <v>68.940535866605913</v>
      </c>
      <c r="AA653" s="50">
        <f t="shared" si="166"/>
        <v>-3.3047970349907771</v>
      </c>
      <c r="AB653" s="50">
        <f t="shared" si="167"/>
        <v>-3.3047970349907985</v>
      </c>
      <c r="AC653" s="50">
        <f t="shared" si="168"/>
        <v>-3.3047970349907985</v>
      </c>
      <c r="AF653">
        <v>2.08</v>
      </c>
      <c r="AG653">
        <v>1.79</v>
      </c>
      <c r="AH653" s="66"/>
      <c r="AJ653" t="s">
        <v>444</v>
      </c>
    </row>
    <row r="654" spans="1:36" ht="15" x14ac:dyDescent="0.25">
      <c r="A654">
        <v>2.11</v>
      </c>
      <c r="B654">
        <v>3.4</v>
      </c>
      <c r="C654">
        <v>3.76</v>
      </c>
      <c r="D654" s="43">
        <f t="shared" si="169"/>
        <v>3.4008743156433763E-2</v>
      </c>
      <c r="E654" s="44">
        <f>IF(OR($A654="",$B654="",$C654=""),"",A654*'MPTO_working_3-way'!$I653)</f>
        <v>2.1817584480600751</v>
      </c>
      <c r="F654" s="45">
        <f>IF(OR($A654="",$B654="",$C654=""),"",B654*'MPTO_working_3-way'!$I653)</f>
        <v>3.5156297267318748</v>
      </c>
      <c r="G654" s="46">
        <f>IF(OR($A654="",$B654="",$C654=""),"",C654*'MPTO_working_3-way'!$I653)</f>
        <v>3.8878728742681909</v>
      </c>
      <c r="H654" s="44">
        <f>IF(OR($A654="",$B654="",$C654=""),"",'MPTO_working_3-way'!E653)</f>
        <v>2.1617069110321352</v>
      </c>
      <c r="I654" s="45">
        <f>IF(OR($A654="",$B654="",$C654=""),"",'MPTO_working_3-way'!F653)</f>
        <v>3.5363004862905227</v>
      </c>
      <c r="J654" s="46">
        <f>IF(OR($A654="",$B654="",$C654=""),"",'MPTO_working_3-way'!G653)</f>
        <v>3.9274027597667325</v>
      </c>
      <c r="K654" s="44">
        <f>IF(OR($A654="",$B654="",$C654=""),"",'OddsRatio_working_3-way'!H653)</f>
        <v>2.1698994349155214</v>
      </c>
      <c r="L654" s="45">
        <f>IF(OR($A654="",$B654="",$C654=""),"",'OddsRatio_working_3-way'!I653)</f>
        <v>3.5295122917092363</v>
      </c>
      <c r="M654" s="46">
        <f>IF(OR($A654="",$B654="",$C654=""),"",'OddsRatio_working_3-way'!J653)</f>
        <v>3.9089391354656216</v>
      </c>
      <c r="N654" s="47">
        <f t="shared" si="157"/>
        <v>45.834588191426803</v>
      </c>
      <c r="O654" s="48">
        <f t="shared" si="158"/>
        <v>28.444406201150162</v>
      </c>
      <c r="P654" s="48">
        <f t="shared" si="159"/>
        <v>25.72100560742302</v>
      </c>
      <c r="Q654" t="s">
        <v>296</v>
      </c>
      <c r="R654" t="s">
        <v>298</v>
      </c>
      <c r="S654" s="38">
        <v>44442</v>
      </c>
      <c r="T654" s="50">
        <v>100</v>
      </c>
      <c r="U654" s="50">
        <f t="shared" si="160"/>
        <v>52.606635071090047</v>
      </c>
      <c r="V654" s="50">
        <f t="shared" si="161"/>
        <v>70.588235294117652</v>
      </c>
      <c r="W654" s="50">
        <f t="shared" si="162"/>
        <v>73.40425531914893</v>
      </c>
      <c r="X654" s="50">
        <f t="shared" si="163"/>
        <v>56.007509386733425</v>
      </c>
      <c r="Y654" s="50">
        <f t="shared" si="164"/>
        <v>73.989109609761016</v>
      </c>
      <c r="Z654" s="50">
        <f t="shared" si="165"/>
        <v>76.805129634792308</v>
      </c>
      <c r="AA654" s="50">
        <f t="shared" si="166"/>
        <v>-3.4008743156433781</v>
      </c>
      <c r="AB654" s="50">
        <f t="shared" si="167"/>
        <v>-3.4008743156433638</v>
      </c>
      <c r="AC654" s="50">
        <f t="shared" si="168"/>
        <v>-3.4008743156433781</v>
      </c>
      <c r="AF654">
        <v>2.1800000000000002</v>
      </c>
      <c r="AG654">
        <v>1.72</v>
      </c>
      <c r="AH654" s="66"/>
      <c r="AJ654" t="s">
        <v>439</v>
      </c>
    </row>
    <row r="655" spans="1:36" ht="15" x14ac:dyDescent="0.25">
      <c r="A655">
        <v>1.59</v>
      </c>
      <c r="B655">
        <v>4.03</v>
      </c>
      <c r="C655">
        <v>6.19</v>
      </c>
      <c r="D655" s="43">
        <f t="shared" si="169"/>
        <v>3.8620663956326906E-2</v>
      </c>
      <c r="E655" s="44">
        <f>IF(OR($A655="",$B655="",$C655=""),"",A655*'MPTO_working_3-way'!$I654)</f>
        <v>1.6514068556905599</v>
      </c>
      <c r="F655" s="45">
        <f>IF(OR($A655="",$B655="",$C655=""),"",B655*'MPTO_working_3-way'!$I654)</f>
        <v>4.1856412757439978</v>
      </c>
      <c r="G655" s="46">
        <f>IF(OR($A655="",$B655="",$C655=""),"",C655*'MPTO_working_3-way'!$I654)</f>
        <v>6.429061909889664</v>
      </c>
      <c r="H655" s="44">
        <f>IF(OR($A655="",$B655="",$C655=""),"",'MPTO_working_3-way'!E654)</f>
        <v>1.6232257293722554</v>
      </c>
      <c r="I655" s="45">
        <f>IF(OR($A655="",$B655="",$C655=""),"",'MPTO_working_3-way'!F654)</f>
        <v>4.2505187186480411</v>
      </c>
      <c r="J655" s="46">
        <f>IF(OR($A655="",$B655="",$C655=""),"",'MPTO_working_3-way'!G654)</f>
        <v>6.7259747933202947</v>
      </c>
      <c r="K655" s="44">
        <f>IF(OR($A655="",$B655="",$C655=""),"",'OddsRatio_working_3-way'!H654)</f>
        <v>1.6328441623168812</v>
      </c>
      <c r="L655" s="45">
        <f>IF(OR($A655="",$B655="",$C655=""),"",'OddsRatio_working_3-way'!I654)</f>
        <v>4.2500301895256785</v>
      </c>
      <c r="M655" s="46">
        <f>IF(OR($A655="",$B655="",$C655=""),"",'OddsRatio_working_3-way'!J654)</f>
        <v>6.5668833939400209</v>
      </c>
      <c r="N655" s="47">
        <f t="shared" si="157"/>
        <v>60.554429488657746</v>
      </c>
      <c r="O655" s="48">
        <f t="shared" si="158"/>
        <v>23.891201708924516</v>
      </c>
      <c r="P655" s="48">
        <f t="shared" si="159"/>
        <v>15.55436880241774</v>
      </c>
      <c r="Q655" t="s">
        <v>461</v>
      </c>
      <c r="R655" t="s">
        <v>300</v>
      </c>
      <c r="S655" s="38">
        <v>44442</v>
      </c>
      <c r="T655" s="50">
        <v>100</v>
      </c>
      <c r="U655" s="50">
        <f t="shared" si="160"/>
        <v>37.106918238993707</v>
      </c>
      <c r="V655" s="50">
        <f t="shared" si="161"/>
        <v>75.186104218362274</v>
      </c>
      <c r="W655" s="50">
        <f t="shared" si="162"/>
        <v>83.844911147011302</v>
      </c>
      <c r="X655" s="50">
        <f t="shared" si="163"/>
        <v>40.968984634626402</v>
      </c>
      <c r="Y655" s="50">
        <f t="shared" si="164"/>
        <v>79.048170613994984</v>
      </c>
      <c r="Z655" s="50">
        <f t="shared" si="165"/>
        <v>87.706977542644012</v>
      </c>
      <c r="AA655" s="50">
        <f t="shared" si="166"/>
        <v>-3.862066395632695</v>
      </c>
      <c r="AB655" s="50">
        <f t="shared" si="167"/>
        <v>-3.8620663956327093</v>
      </c>
      <c r="AC655" s="50">
        <f t="shared" si="168"/>
        <v>-3.8620663956327093</v>
      </c>
      <c r="AF655">
        <v>2.14</v>
      </c>
      <c r="AG655">
        <v>1.75</v>
      </c>
      <c r="AH655" s="66"/>
      <c r="AJ655" t="s">
        <v>439</v>
      </c>
    </row>
    <row r="656" spans="1:36" ht="15" x14ac:dyDescent="0.25">
      <c r="A656">
        <v>3.52</v>
      </c>
      <c r="B656">
        <v>3.21</v>
      </c>
      <c r="C656">
        <v>2.29</v>
      </c>
      <c r="D656" s="43">
        <f t="shared" si="169"/>
        <v>3.2298611549111511E-2</v>
      </c>
      <c r="E656" s="44">
        <f>IF(OR($A656="",$B656="",$C656=""),"",A656*'MPTO_working_3-way'!$I655)</f>
        <v>3.6336911126528726</v>
      </c>
      <c r="F656" s="45">
        <f>IF(OR($A656="",$B656="",$C656=""),"",B656*'MPTO_working_3-way'!$I655)</f>
        <v>3.3136785430726481</v>
      </c>
      <c r="G656" s="46">
        <f>IF(OR($A656="",$B656="",$C656=""),"",C656*'MPTO_working_3-way'!$I655)</f>
        <v>2.3639638204474656</v>
      </c>
      <c r="H656" s="44">
        <f>IF(OR($A656="",$B656="",$C656=""),"",'MPTO_working_3-way'!E655)</f>
        <v>3.6586520750750062</v>
      </c>
      <c r="I656" s="45">
        <f>IF(OR($A656="",$B656="",$C656=""),"",'MPTO_working_3-way'!F655)</f>
        <v>3.3249071773325425</v>
      </c>
      <c r="J656" s="46">
        <f>IF(OR($A656="",$B656="",$C656=""),"",'MPTO_working_3-way'!G655)</f>
        <v>2.3478862113901129</v>
      </c>
      <c r="K656" s="44">
        <f>IF(OR($A656="",$B656="",$C656=""),"",'OddsRatio_working_3-way'!H655)</f>
        <v>3.6466122354056307</v>
      </c>
      <c r="L656" s="45">
        <f>IF(OR($A656="",$B656="",$C656=""),"",'OddsRatio_working_3-way'!I655)</f>
        <v>3.3210369207327166</v>
      </c>
      <c r="M656" s="46">
        <f>IF(OR($A656="",$B656="",$C656=""),"",'OddsRatio_working_3-way'!J655)</f>
        <v>2.3548134062195496</v>
      </c>
      <c r="N656" s="47">
        <f t="shared" si="157"/>
        <v>27.520225825412098</v>
      </c>
      <c r="O656" s="48">
        <f t="shared" si="158"/>
        <v>30.177942338146597</v>
      </c>
      <c r="P656" s="48">
        <f t="shared" si="159"/>
        <v>42.301831836441302</v>
      </c>
      <c r="Q656" t="s">
        <v>459</v>
      </c>
      <c r="R656" t="s">
        <v>304</v>
      </c>
      <c r="S656" s="38">
        <v>44442</v>
      </c>
      <c r="T656" s="50">
        <v>100</v>
      </c>
      <c r="U656" s="50">
        <f t="shared" si="160"/>
        <v>71.590909090909093</v>
      </c>
      <c r="V656" s="50">
        <f t="shared" si="161"/>
        <v>68.847352024922117</v>
      </c>
      <c r="W656" s="50">
        <f t="shared" si="162"/>
        <v>56.331877729257641</v>
      </c>
      <c r="X656" s="50">
        <f t="shared" si="163"/>
        <v>74.820770245820228</v>
      </c>
      <c r="Y656" s="50">
        <f t="shared" si="164"/>
        <v>72.077213179833265</v>
      </c>
      <c r="Z656" s="50">
        <f t="shared" si="165"/>
        <v>59.56173888416879</v>
      </c>
      <c r="AA656" s="50">
        <f t="shared" si="166"/>
        <v>-3.2298611549111342</v>
      </c>
      <c r="AB656" s="50">
        <f t="shared" si="167"/>
        <v>-3.2298611549111484</v>
      </c>
      <c r="AC656" s="50">
        <f t="shared" si="168"/>
        <v>-3.2298611549111484</v>
      </c>
      <c r="AF656">
        <v>2.27</v>
      </c>
      <c r="AG656">
        <v>1.67</v>
      </c>
      <c r="AH656" s="66"/>
      <c r="AJ656" t="s">
        <v>439</v>
      </c>
    </row>
    <row r="657" spans="1:36" ht="15" x14ac:dyDescent="0.25">
      <c r="A657">
        <v>2.38</v>
      </c>
      <c r="B657">
        <v>3.35</v>
      </c>
      <c r="C657">
        <v>3.18</v>
      </c>
      <c r="D657" s="43">
        <f t="shared" si="169"/>
        <v>3.3140938718489332E-2</v>
      </c>
      <c r="E657" s="44">
        <f>IF(OR($A657="",$B657="",$C657=""),"",A657*'MPTO_working_3-way'!$I656)</f>
        <v>2.4588754341500043</v>
      </c>
      <c r="F657" s="45">
        <f>IF(OR($A657="",$B657="",$C657=""),"",B657*'MPTO_working_3-way'!$I656)</f>
        <v>3.4610221447069391</v>
      </c>
      <c r="G657" s="46">
        <f>IF(OR($A657="",$B657="",$C657=""),"",C657*'MPTO_working_3-way'!$I656)</f>
        <v>3.2853881851247961</v>
      </c>
      <c r="H657" s="44">
        <f>IF(OR($A657="",$B657="",$C657=""),"",'MPTO_working_3-way'!E656)</f>
        <v>2.4442641315168925</v>
      </c>
      <c r="I657" s="45">
        <f>IF(OR($A657="",$B657="",$C657=""),"",'MPTO_working_3-way'!F656)</f>
        <v>3.4787390223801209</v>
      </c>
      <c r="J657" s="46">
        <f>IF(OR($A657="",$B657="",$C657=""),"",'MPTO_working_3-way'!G656)</f>
        <v>3.2957787123560474</v>
      </c>
      <c r="K657" s="44">
        <f>IF(OR($A657="",$B657="",$C657=""),"",'OddsRatio_working_3-way'!H656)</f>
        <v>2.4506868919937372</v>
      </c>
      <c r="L657" s="45">
        <f>IF(OR($A657="",$B657="",$C657=""),"",'OddsRatio_working_3-way'!I656)</f>
        <v>3.4703726059313644</v>
      </c>
      <c r="M657" s="46">
        <f>IF(OR($A657="",$B657="",$C657=""),"",'OddsRatio_working_3-way'!J656)</f>
        <v>3.2916648003959037</v>
      </c>
      <c r="N657" s="47">
        <f t="shared" si="157"/>
        <v>40.668997953761114</v>
      </c>
      <c r="O657" s="48">
        <f t="shared" si="158"/>
        <v>28.893198546254162</v>
      </c>
      <c r="P657" s="48">
        <f t="shared" si="159"/>
        <v>30.437803499984728</v>
      </c>
      <c r="Q657" t="s">
        <v>456</v>
      </c>
      <c r="R657" t="s">
        <v>302</v>
      </c>
      <c r="S657" s="38">
        <v>44442</v>
      </c>
      <c r="T657" s="50">
        <v>100</v>
      </c>
      <c r="U657" s="50">
        <f t="shared" si="160"/>
        <v>57.983193277310924</v>
      </c>
      <c r="V657" s="50">
        <f t="shared" si="161"/>
        <v>70.149253731343279</v>
      </c>
      <c r="W657" s="50">
        <f t="shared" si="162"/>
        <v>68.55345911949685</v>
      </c>
      <c r="X657" s="50">
        <f t="shared" si="163"/>
        <v>61.29728714915985</v>
      </c>
      <c r="Y657" s="50">
        <f t="shared" si="164"/>
        <v>73.463347603192219</v>
      </c>
      <c r="Z657" s="50">
        <f t="shared" si="165"/>
        <v>71.867552991345789</v>
      </c>
      <c r="AA657" s="50">
        <f t="shared" si="166"/>
        <v>-3.3140938718489252</v>
      </c>
      <c r="AB657" s="50">
        <f t="shared" si="167"/>
        <v>-3.3140938718489394</v>
      </c>
      <c r="AC657" s="50">
        <f t="shared" si="168"/>
        <v>-3.3140938718489394</v>
      </c>
      <c r="AF657">
        <v>2.08</v>
      </c>
      <c r="AG657">
        <v>1.79</v>
      </c>
      <c r="AH657" s="66"/>
      <c r="AJ657" t="s">
        <v>439</v>
      </c>
    </row>
    <row r="658" spans="1:36" ht="15" x14ac:dyDescent="0.25">
      <c r="A658">
        <v>1.72</v>
      </c>
      <c r="B658">
        <v>3.6</v>
      </c>
      <c r="C658">
        <v>5.58</v>
      </c>
      <c r="D658" s="43">
        <f t="shared" si="169"/>
        <v>3.838459614903722E-2</v>
      </c>
      <c r="E658" s="44">
        <f>IF(OR($A658="",$B658="",$C658=""),"",A658*'MPTO_working_3-way'!$I657)</f>
        <v>1.786021505376344</v>
      </c>
      <c r="F658" s="45">
        <f>IF(OR($A658="",$B658="",$C658=""),"",B658*'MPTO_working_3-way'!$I657)</f>
        <v>3.7381845461365342</v>
      </c>
      <c r="G658" s="46">
        <f>IF(OR($A658="",$B658="",$C658=""),"",C658*'MPTO_working_3-way'!$I657)</f>
        <v>5.7941860465116282</v>
      </c>
      <c r="H658" s="44">
        <f>IF(OR($A658="",$B658="",$C658=""),"",'MPTO_working_3-way'!E657)</f>
        <v>1.7587040973392949</v>
      </c>
      <c r="I658" s="45">
        <f>IF(OR($A658="",$B658="",$C658=""),"",'MPTO_working_3-way'!F657)</f>
        <v>3.7738282478766911</v>
      </c>
      <c r="J658" s="46">
        <f>IF(OR($A658="",$B658="",$C658=""),"",'MPTO_working_3-way'!G657)</f>
        <v>6.0090157776108191</v>
      </c>
      <c r="K658" s="44">
        <f>IF(OR($A658="",$B658="",$C658=""),"",'OddsRatio_working_3-way'!H657)</f>
        <v>1.7687168049539674</v>
      </c>
      <c r="L658" s="45">
        <f>IF(OR($A658="",$B658="",$C658=""),"",'OddsRatio_working_3-way'!I657)</f>
        <v>3.7759217956671032</v>
      </c>
      <c r="M658" s="46">
        <f>IF(OR($A658="",$B658="",$C658=""),"",'OddsRatio_working_3-way'!J657)</f>
        <v>5.8898930092905131</v>
      </c>
      <c r="N658" s="47">
        <f t="shared" si="157"/>
        <v>55.990367248645398</v>
      </c>
      <c r="O658" s="48">
        <f t="shared" si="158"/>
        <v>26.750953241019467</v>
      </c>
      <c r="P658" s="48">
        <f t="shared" si="159"/>
        <v>17.258679510335138</v>
      </c>
      <c r="Q658" t="s">
        <v>460</v>
      </c>
      <c r="R658" t="s">
        <v>245</v>
      </c>
      <c r="S658" s="38">
        <v>44442</v>
      </c>
      <c r="T658" s="50">
        <v>100</v>
      </c>
      <c r="U658" s="50">
        <f t="shared" si="160"/>
        <v>41.860465116279073</v>
      </c>
      <c r="V658" s="50">
        <f t="shared" si="161"/>
        <v>72.222222222222229</v>
      </c>
      <c r="W658" s="50">
        <f t="shared" si="162"/>
        <v>82.078853046594986</v>
      </c>
      <c r="X658" s="50">
        <f t="shared" si="163"/>
        <v>45.6989247311828</v>
      </c>
      <c r="Y658" s="50">
        <f t="shared" si="164"/>
        <v>76.060681837125955</v>
      </c>
      <c r="Z658" s="50">
        <f t="shared" si="165"/>
        <v>85.917312661498713</v>
      </c>
      <c r="AA658" s="50">
        <f t="shared" si="166"/>
        <v>-3.8384596149037264</v>
      </c>
      <c r="AB658" s="50">
        <f t="shared" si="167"/>
        <v>-3.8384596149037264</v>
      </c>
      <c r="AC658" s="50">
        <f t="shared" si="168"/>
        <v>-3.8384596149037264</v>
      </c>
      <c r="AF658">
        <v>2.25</v>
      </c>
      <c r="AG658">
        <v>1.68</v>
      </c>
      <c r="AH658" s="66"/>
      <c r="AJ658" t="s">
        <v>439</v>
      </c>
    </row>
    <row r="659" spans="1:36" ht="15" x14ac:dyDescent="0.25">
      <c r="A659">
        <v>2.58</v>
      </c>
      <c r="B659">
        <v>2.96</v>
      </c>
      <c r="C659">
        <v>3.26</v>
      </c>
      <c r="D659" s="43">
        <f t="shared" si="169"/>
        <v>3.2183203320312659E-2</v>
      </c>
      <c r="E659" s="44">
        <f>IF(OR($A659="",$B659="",$C659=""),"",A659*'MPTO_working_3-way'!$I658)</f>
        <v>2.6630326645664066</v>
      </c>
      <c r="F659" s="45">
        <f>IF(OR($A659="",$B659="",$C659=""),"",B659*'MPTO_working_3-way'!$I658)</f>
        <v>3.0552622818281256</v>
      </c>
      <c r="G659" s="46">
        <f>IF(OR($A659="",$B659="",$C659=""),"",C659*'MPTO_working_3-way'!$I658)</f>
        <v>3.3649172428242191</v>
      </c>
      <c r="H659" s="44">
        <f>IF(OR($A659="",$B659="",$C659=""),"",'MPTO_working_3-way'!E658)</f>
        <v>2.6534407519683403</v>
      </c>
      <c r="I659" s="45">
        <f>IF(OR($A659="",$B659="",$C659=""),"",'MPTO_working_3-way'!F658)</f>
        <v>3.0570746351545695</v>
      </c>
      <c r="J659" s="46">
        <f>IF(OR($A659="",$B659="",$C659=""),"",'MPTO_working_3-way'!G658)</f>
        <v>3.3781417735846047</v>
      </c>
      <c r="K659" s="44">
        <f>IF(OR($A659="",$B659="",$C659=""),"",'OddsRatio_working_3-way'!H658)</f>
        <v>2.657910813933912</v>
      </c>
      <c r="L659" s="45">
        <f>IF(OR($A659="",$B659="",$C659=""),"",'OddsRatio_working_3-way'!I658)</f>
        <v>3.0566488577914339</v>
      </c>
      <c r="M659" s="46">
        <f>IF(OR($A659="",$B659="",$C659=""),"",'OddsRatio_working_3-way'!J658)</f>
        <v>3.3714420503105318</v>
      </c>
      <c r="N659" s="47">
        <f t="shared" si="157"/>
        <v>37.551172890431644</v>
      </c>
      <c r="O659" s="48">
        <f t="shared" si="158"/>
        <v>32.730414208551906</v>
      </c>
      <c r="P659" s="48">
        <f t="shared" si="159"/>
        <v>29.718412901016457</v>
      </c>
      <c r="Q659" t="s">
        <v>468</v>
      </c>
      <c r="R659" t="s">
        <v>301</v>
      </c>
      <c r="S659" s="38">
        <v>44442</v>
      </c>
      <c r="T659" s="50">
        <v>100</v>
      </c>
      <c r="U659" s="50">
        <f t="shared" si="160"/>
        <v>61.240310077519375</v>
      </c>
      <c r="V659" s="50">
        <f t="shared" si="161"/>
        <v>66.21621621621621</v>
      </c>
      <c r="W659" s="50">
        <f t="shared" si="162"/>
        <v>69.325153374233125</v>
      </c>
      <c r="X659" s="50">
        <f t="shared" si="163"/>
        <v>64.458630409550651</v>
      </c>
      <c r="Y659" s="50">
        <f t="shared" si="164"/>
        <v>69.434536548247493</v>
      </c>
      <c r="Z659" s="50">
        <f t="shared" si="165"/>
        <v>72.543473706264393</v>
      </c>
      <c r="AA659" s="50">
        <f t="shared" si="166"/>
        <v>-3.2183203320312757</v>
      </c>
      <c r="AB659" s="50">
        <f t="shared" si="167"/>
        <v>-3.2183203320312828</v>
      </c>
      <c r="AC659" s="50">
        <f t="shared" si="168"/>
        <v>-3.2183203320312685</v>
      </c>
      <c r="AF659">
        <v>2.78</v>
      </c>
      <c r="AG659">
        <v>1.47</v>
      </c>
      <c r="AH659" s="66"/>
      <c r="AJ659" t="s">
        <v>439</v>
      </c>
    </row>
    <row r="660" spans="1:36" ht="15" x14ac:dyDescent="0.25">
      <c r="A660">
        <v>3.05</v>
      </c>
      <c r="B660">
        <v>3.4</v>
      </c>
      <c r="C660">
        <v>2.44</v>
      </c>
      <c r="D660" s="43">
        <f t="shared" si="169"/>
        <v>3.1822565091610411E-2</v>
      </c>
      <c r="E660" s="44">
        <f>IF(OR($A660="",$B660="",$C660=""),"",A660*'MPTO_working_3-way'!$I659)</f>
        <v>3.1470588235294117</v>
      </c>
      <c r="F660" s="45">
        <f>IF(OR($A660="",$B660="",$C660=""),"",B660*'MPTO_working_3-way'!$I659)</f>
        <v>3.5081967213114753</v>
      </c>
      <c r="G660" s="46">
        <f>IF(OR($A660="",$B660="",$C660=""),"",C660*'MPTO_working_3-way'!$I659)</f>
        <v>2.5176470588235293</v>
      </c>
      <c r="H660" s="44">
        <f>IF(OR($A660="",$B660="",$C660=""),"",'MPTO_working_3-way'!E659)</f>
        <v>3.1519756838905773</v>
      </c>
      <c r="I660" s="45">
        <f>IF(OR($A660="",$B660="",$C660=""),"",'MPTO_working_3-way'!F659)</f>
        <v>3.5272108843537411</v>
      </c>
      <c r="J660" s="46">
        <f>IF(OR($A660="",$B660="",$C660=""),"",'MPTO_working_3-way'!G659)</f>
        <v>2.5048309178743962</v>
      </c>
      <c r="K660" s="44">
        <f>IF(OR($A660="",$B660="",$C660=""),"",'OddsRatio_working_3-way'!H659)</f>
        <v>3.1505061224481499</v>
      </c>
      <c r="L660" s="45">
        <f>IF(OR($A660="",$B660="",$C660=""),"",'OddsRatio_working_3-way'!I659)</f>
        <v>3.5176657043295414</v>
      </c>
      <c r="M660" s="46">
        <f>IF(OR($A660="",$B660="",$C660=""),"",'OddsRatio_working_3-way'!J659)</f>
        <v>2.5105994225977244</v>
      </c>
      <c r="N660" s="47">
        <f t="shared" si="157"/>
        <v>31.775700934579444</v>
      </c>
      <c r="O660" s="48">
        <f t="shared" si="158"/>
        <v>28.504672897196265</v>
      </c>
      <c r="P660" s="48">
        <f t="shared" si="159"/>
        <v>39.719626168224295</v>
      </c>
      <c r="Q660" t="s">
        <v>307</v>
      </c>
      <c r="R660" t="s">
        <v>299</v>
      </c>
      <c r="S660" s="38">
        <v>44442</v>
      </c>
      <c r="T660" s="50">
        <v>100</v>
      </c>
      <c r="U660" s="50">
        <f t="shared" si="160"/>
        <v>67.21311475409837</v>
      </c>
      <c r="V660" s="50">
        <f t="shared" si="161"/>
        <v>70.588235294117652</v>
      </c>
      <c r="W660" s="50">
        <f t="shared" si="162"/>
        <v>59.016393442622956</v>
      </c>
      <c r="X660" s="50">
        <f t="shared" si="163"/>
        <v>70.395371263259406</v>
      </c>
      <c r="Y660" s="50">
        <f t="shared" si="164"/>
        <v>73.770491803278688</v>
      </c>
      <c r="Z660" s="50">
        <f t="shared" si="165"/>
        <v>62.198649951783992</v>
      </c>
      <c r="AA660" s="50">
        <f t="shared" si="166"/>
        <v>-3.1822565091610358</v>
      </c>
      <c r="AB660" s="50">
        <f t="shared" si="167"/>
        <v>-3.1822565091610358</v>
      </c>
      <c r="AC660" s="50">
        <f t="shared" si="168"/>
        <v>-3.1822565091610358</v>
      </c>
      <c r="AF660">
        <v>2.21</v>
      </c>
      <c r="AG660">
        <v>1.71</v>
      </c>
      <c r="AH660" s="66"/>
      <c r="AJ660" t="s">
        <v>439</v>
      </c>
    </row>
    <row r="661" spans="1:36" ht="15" x14ac:dyDescent="0.25">
      <c r="A661">
        <v>2.5299999999999998</v>
      </c>
      <c r="B661">
        <v>3.09</v>
      </c>
      <c r="C661">
        <v>3.18</v>
      </c>
      <c r="D661" s="43">
        <f t="shared" si="169"/>
        <v>3.3346921270334562E-2</v>
      </c>
      <c r="E661" s="44">
        <f>IF(OR($A661="",$B661="",$C661=""),"",A661*'MPTO_working_3-way'!$I660)</f>
        <v>2.614367710813946</v>
      </c>
      <c r="F661" s="45">
        <f>IF(OR($A661="",$B661="",$C661=""),"",B661*'MPTO_working_3-way'!$I660)</f>
        <v>3.1930419867253335</v>
      </c>
      <c r="G661" s="46">
        <f>IF(OR($A661="",$B661="",$C661=""),"",C661*'MPTO_working_3-way'!$I660)</f>
        <v>3.2860432096396641</v>
      </c>
      <c r="H661" s="44">
        <f>IF(OR($A661="",$B661="",$C661=""),"",'MPTO_working_3-way'!E660)</f>
        <v>2.6032089259509719</v>
      </c>
      <c r="I661" s="45">
        <f>IF(OR($A661="",$B661="",$C661=""),"",'MPTO_working_3-way'!F660)</f>
        <v>3.1999083029585806</v>
      </c>
      <c r="J661" s="46">
        <f>IF(OR($A661="",$B661="",$C661=""),"",'MPTO_working_3-way'!G660)</f>
        <v>3.2965246861243371</v>
      </c>
      <c r="K661" s="44">
        <f>IF(OR($A661="",$B661="",$C661=""),"",'OddsRatio_working_3-way'!H660)</f>
        <v>2.6082894028964576</v>
      </c>
      <c r="L661" s="45">
        <f>IF(OR($A661="",$B661="",$C661=""),"",'OddsRatio_working_3-way'!I660)</f>
        <v>3.1969443477474493</v>
      </c>
      <c r="M661" s="46">
        <f>IF(OR($A661="",$B661="",$C661=""),"",'OddsRatio_working_3-way'!J660)</f>
        <v>3.2915496067413583</v>
      </c>
      <c r="N661" s="47">
        <f t="shared" si="157"/>
        <v>38.250166411696704</v>
      </c>
      <c r="O661" s="48">
        <f t="shared" si="158"/>
        <v>31.318097417991154</v>
      </c>
      <c r="P661" s="48">
        <f t="shared" si="159"/>
        <v>30.431736170312153</v>
      </c>
      <c r="Q661" t="s">
        <v>462</v>
      </c>
      <c r="R661" t="s">
        <v>297</v>
      </c>
      <c r="S661" s="38">
        <v>44442</v>
      </c>
      <c r="T661" s="50">
        <v>100</v>
      </c>
      <c r="U661" s="50">
        <f t="shared" si="160"/>
        <v>60.474308300395251</v>
      </c>
      <c r="V661" s="50">
        <f t="shared" si="161"/>
        <v>67.637540453074436</v>
      </c>
      <c r="W661" s="50">
        <f t="shared" si="162"/>
        <v>68.55345911949685</v>
      </c>
      <c r="X661" s="50">
        <f t="shared" si="163"/>
        <v>63.809000427428721</v>
      </c>
      <c r="Y661" s="50">
        <f t="shared" si="164"/>
        <v>70.972232580107899</v>
      </c>
      <c r="Z661" s="50">
        <f t="shared" si="165"/>
        <v>71.888151246530313</v>
      </c>
      <c r="AA661" s="50">
        <f t="shared" si="166"/>
        <v>-3.3346921270334704</v>
      </c>
      <c r="AB661" s="50">
        <f t="shared" si="167"/>
        <v>-3.3346921270334633</v>
      </c>
      <c r="AC661" s="50">
        <f t="shared" si="168"/>
        <v>-3.3346921270334633</v>
      </c>
      <c r="AF661">
        <v>2.48</v>
      </c>
      <c r="AG661">
        <v>1.57</v>
      </c>
      <c r="AH661" s="66"/>
      <c r="AJ661" t="s">
        <v>439</v>
      </c>
    </row>
    <row r="662" spans="1:36" ht="15" x14ac:dyDescent="0.25">
      <c r="A662">
        <v>2.29</v>
      </c>
      <c r="B662">
        <v>3.38</v>
      </c>
      <c r="C662">
        <v>3.34</v>
      </c>
      <c r="D662" s="43">
        <f t="shared" si="169"/>
        <v>3.19404084778947E-2</v>
      </c>
      <c r="E662" s="44">
        <f>IF(OR($A662="",$B662="",$C662=""),"",A662*'MPTO_working_3-way'!$I661)</f>
        <v>2.363143535414379</v>
      </c>
      <c r="F662" s="45">
        <f>IF(OR($A662="",$B662="",$C662=""),"",B662*'MPTO_working_3-way'!$I661)</f>
        <v>3.4879585806552842</v>
      </c>
      <c r="G662" s="46">
        <f>IF(OR($A662="",$B662="",$C662=""),"",C662*'MPTO_working_3-way'!$I661)</f>
        <v>3.446680964316168</v>
      </c>
      <c r="H662" s="44">
        <f>IF(OR($A662="",$B662="",$C662=""),"",'MPTO_working_3-way'!E661)</f>
        <v>2.3472281893989777</v>
      </c>
      <c r="I662" s="45">
        <f>IF(OR($A662="",$B662="",$C662=""),"",'MPTO_working_3-way'!F661)</f>
        <v>3.5061738508217974</v>
      </c>
      <c r="J662" s="46">
        <f>IF(OR($A662="",$B662="",$C662=""),"",'MPTO_working_3-way'!G661)</f>
        <v>3.463150754003105</v>
      </c>
      <c r="K662" s="44">
        <f>IF(OR($A662="",$B662="",$C662=""),"",'OddsRatio_working_3-way'!H661)</f>
        <v>2.354050112691076</v>
      </c>
      <c r="L662" s="45">
        <f>IF(OR($A662="",$B662="",$C662=""),"",'OddsRatio_working_3-way'!I661)</f>
        <v>3.4981699753525271</v>
      </c>
      <c r="M662" s="46">
        <f>IF(OR($A662="",$B662="",$C662=""),"",'OddsRatio_working_3-way'!J661)</f>
        <v>3.4561839253466018</v>
      </c>
      <c r="N662" s="47">
        <f t="shared" si="157"/>
        <v>42.3165154809206</v>
      </c>
      <c r="O662" s="48">
        <f t="shared" si="158"/>
        <v>28.67006522228052</v>
      </c>
      <c r="P662" s="48">
        <f t="shared" si="159"/>
        <v>29.013419296798858</v>
      </c>
      <c r="Q662" t="s">
        <v>469</v>
      </c>
      <c r="R662" t="s">
        <v>457</v>
      </c>
      <c r="S662" s="38">
        <v>44442</v>
      </c>
      <c r="T662" s="50">
        <v>100</v>
      </c>
      <c r="U662" s="50">
        <f t="shared" si="160"/>
        <v>56.331877729257641</v>
      </c>
      <c r="V662" s="50">
        <f t="shared" si="161"/>
        <v>70.414201183431956</v>
      </c>
      <c r="W662" s="50">
        <f t="shared" si="162"/>
        <v>70.059880239520965</v>
      </c>
      <c r="X662" s="50">
        <f t="shared" si="163"/>
        <v>59.525918577047101</v>
      </c>
      <c r="Y662" s="50">
        <f t="shared" si="164"/>
        <v>73.608242031221408</v>
      </c>
      <c r="Z662" s="50">
        <f t="shared" si="165"/>
        <v>73.253921087310417</v>
      </c>
      <c r="AA662" s="50">
        <f t="shared" si="166"/>
        <v>-3.1940408477894593</v>
      </c>
      <c r="AB662" s="50">
        <f t="shared" si="167"/>
        <v>-3.1940408477894522</v>
      </c>
      <c r="AC662" s="50">
        <f t="shared" si="168"/>
        <v>-3.1940408477894522</v>
      </c>
      <c r="AF662">
        <v>1.96</v>
      </c>
      <c r="AG662">
        <v>1.91</v>
      </c>
      <c r="AH662" s="66"/>
      <c r="AJ662" t="s">
        <v>439</v>
      </c>
    </row>
    <row r="663" spans="1:36" ht="15" x14ac:dyDescent="0.25">
      <c r="A663">
        <v>3.53</v>
      </c>
      <c r="B663">
        <v>3.34</v>
      </c>
      <c r="C663">
        <v>2.2200000000000002</v>
      </c>
      <c r="D663" s="43">
        <f t="shared" si="169"/>
        <v>3.3137767035410715E-2</v>
      </c>
      <c r="E663" s="44">
        <f>IF(OR($A663="",$B663="",$C663=""),"",A663*'MPTO_working_3-way'!$I662)</f>
        <v>3.6469763176349996</v>
      </c>
      <c r="F663" s="45">
        <f>IF(OR($A663="",$B663="",$C663=""),"",B663*'MPTO_working_3-way'!$I662)</f>
        <v>3.4506801418982715</v>
      </c>
      <c r="G663" s="46">
        <f>IF(OR($A663="",$B663="",$C663=""),"",C663*'MPTO_working_3-way'!$I662)</f>
        <v>2.2935658428186119</v>
      </c>
      <c r="H663" s="44">
        <f>IF(OR($A663="",$B663="",$C663=""),"",'MPTO_working_3-way'!E662)</f>
        <v>3.6732268502604937</v>
      </c>
      <c r="I663" s="45">
        <f>IF(OR($A663="",$B663="",$C663=""),"",'MPTO_working_3-way'!F662)</f>
        <v>3.4679441848238635</v>
      </c>
      <c r="J663" s="46">
        <f>IF(OR($A663="",$B663="",$C663=""),"",'MPTO_working_3-way'!G662)</f>
        <v>2.2758072255466759</v>
      </c>
      <c r="K663" s="44">
        <f>IF(OR($A663="",$B663="",$C663=""),"",'OddsRatio_working_3-way'!H662)</f>
        <v>3.6612343819443773</v>
      </c>
      <c r="L663" s="45">
        <f>IF(OR($A663="",$B663="",$C663=""),"",'OddsRatio_working_3-way'!I662)</f>
        <v>3.4613788354742447</v>
      </c>
      <c r="M663" s="46">
        <f>IF(OR($A663="",$B663="",$C663=""),"",'OddsRatio_working_3-way'!J662)</f>
        <v>2.2832829825976839</v>
      </c>
      <c r="N663" s="47">
        <f t="shared" si="157"/>
        <v>27.419975149399452</v>
      </c>
      <c r="O663" s="48">
        <f t="shared" si="158"/>
        <v>28.979794095023969</v>
      </c>
      <c r="P663" s="48">
        <f t="shared" si="159"/>
        <v>43.600230755576597</v>
      </c>
      <c r="Q663" t="s">
        <v>246</v>
      </c>
      <c r="R663" t="s">
        <v>463</v>
      </c>
      <c r="S663" s="38">
        <v>44442</v>
      </c>
      <c r="T663" s="50">
        <v>100</v>
      </c>
      <c r="U663" s="50">
        <f t="shared" si="160"/>
        <v>71.671388101982998</v>
      </c>
      <c r="V663" s="50">
        <f t="shared" si="161"/>
        <v>70.059880239520965</v>
      </c>
      <c r="W663" s="50">
        <f t="shared" si="162"/>
        <v>54.954954954954964</v>
      </c>
      <c r="X663" s="50">
        <f t="shared" si="163"/>
        <v>74.985164805524079</v>
      </c>
      <c r="Y663" s="50">
        <f t="shared" si="164"/>
        <v>73.373656943062031</v>
      </c>
      <c r="Z663" s="50">
        <f t="shared" si="165"/>
        <v>58.268731658496044</v>
      </c>
      <c r="AA663" s="50">
        <f t="shared" si="166"/>
        <v>-3.3137767035410803</v>
      </c>
      <c r="AB663" s="50">
        <f t="shared" si="167"/>
        <v>-3.3137767035410661</v>
      </c>
      <c r="AC663" s="50">
        <f t="shared" si="168"/>
        <v>-3.3137767035410803</v>
      </c>
      <c r="AF663">
        <v>2.21</v>
      </c>
      <c r="AG663">
        <v>1.7</v>
      </c>
      <c r="AH663" s="66"/>
      <c r="AJ663" t="s">
        <v>439</v>
      </c>
    </row>
    <row r="664" spans="1:36" ht="15" x14ac:dyDescent="0.25">
      <c r="A664">
        <v>3.59</v>
      </c>
      <c r="B664">
        <v>3.3</v>
      </c>
      <c r="C664">
        <v>2.21</v>
      </c>
      <c r="D664" s="43">
        <f t="shared" si="169"/>
        <v>3.4070522846534557E-2</v>
      </c>
      <c r="E664" s="44">
        <f>IF(OR($A664="",$B664="",$C664=""),"",A664*'MPTO_working_3-way'!$I663)</f>
        <v>3.7123131770190589</v>
      </c>
      <c r="F664" s="45">
        <f>IF(OR($A664="",$B664="",$C664=""),"",B664*'MPTO_working_3-way'!$I663)</f>
        <v>3.4124327253935638</v>
      </c>
      <c r="G664" s="46">
        <f>IF(OR($A664="",$B664="",$C664=""),"",C664*'MPTO_working_3-way'!$I663)</f>
        <v>2.2852958554908414</v>
      </c>
      <c r="H664" s="44">
        <f>IF(OR($A664="",$B664="",$C664=""),"",'MPTO_working_3-way'!E663)</f>
        <v>3.7425893304274029</v>
      </c>
      <c r="I664" s="45">
        <f>IF(OR($A664="",$B664="",$C664=""),"",'MPTO_working_3-way'!F663)</f>
        <v>3.4284915496382085</v>
      </c>
      <c r="J664" s="46">
        <f>IF(OR($A664="",$B664="",$C664=""),"",'MPTO_working_3-way'!G663)</f>
        <v>2.2668959567917892</v>
      </c>
      <c r="K664" s="44">
        <f>IF(OR($A664="",$B664="",$C664=""),"",'OddsRatio_working_3-way'!H663)</f>
        <v>3.7283485141467536</v>
      </c>
      <c r="L664" s="45">
        <f>IF(OR($A664="",$B664="",$C664=""),"",'OddsRatio_working_3-way'!I663)</f>
        <v>3.4228577538754958</v>
      </c>
      <c r="M664" s="46">
        <f>IF(OR($A664="",$B664="",$C664=""),"",'OddsRatio_working_3-way'!J663)</f>
        <v>2.2746338618214561</v>
      </c>
      <c r="N664" s="47">
        <f t="shared" si="157"/>
        <v>26.937382497534529</v>
      </c>
      <c r="O664" s="48">
        <f t="shared" si="158"/>
        <v>29.304607020045143</v>
      </c>
      <c r="P664" s="48">
        <f t="shared" si="159"/>
        <v>43.758010482420339</v>
      </c>
      <c r="Q664" t="s">
        <v>305</v>
      </c>
      <c r="R664" t="s">
        <v>303</v>
      </c>
      <c r="S664" s="38">
        <v>44442</v>
      </c>
      <c r="T664" s="50">
        <v>100</v>
      </c>
      <c r="U664" s="50">
        <f t="shared" si="160"/>
        <v>72.14484679665739</v>
      </c>
      <c r="V664" s="50">
        <f t="shared" si="161"/>
        <v>69.696969696969703</v>
      </c>
      <c r="W664" s="50">
        <f t="shared" si="162"/>
        <v>54.751131221719454</v>
      </c>
      <c r="X664" s="50">
        <f t="shared" si="163"/>
        <v>75.55189908131085</v>
      </c>
      <c r="Y664" s="50">
        <f t="shared" si="164"/>
        <v>73.104021981623163</v>
      </c>
      <c r="Z664" s="50">
        <f t="shared" si="165"/>
        <v>58.158183506372922</v>
      </c>
      <c r="AA664" s="50">
        <f t="shared" si="166"/>
        <v>-3.4070522846534601</v>
      </c>
      <c r="AB664" s="50">
        <f t="shared" si="167"/>
        <v>-3.4070522846534601</v>
      </c>
      <c r="AC664" s="50">
        <f t="shared" si="168"/>
        <v>-3.4070522846534672</v>
      </c>
      <c r="AF664">
        <v>2.56</v>
      </c>
      <c r="AG664">
        <v>1.54</v>
      </c>
      <c r="AH664" s="66"/>
      <c r="AJ664" t="s">
        <v>439</v>
      </c>
    </row>
    <row r="665" spans="1:36" ht="15" x14ac:dyDescent="0.25">
      <c r="A665">
        <v>5.05</v>
      </c>
      <c r="B665">
        <v>3.89</v>
      </c>
      <c r="C665">
        <v>1.68</v>
      </c>
      <c r="D665" s="43">
        <f t="shared" si="169"/>
        <v>5.032730595865309E-2</v>
      </c>
      <c r="E665" s="44">
        <f>IF(OR($A665="",$B665="",$C665=""),"",A665*'MPTO_working_3-way'!$I664)</f>
        <v>5.3041528950911978</v>
      </c>
      <c r="F665" s="45">
        <f>IF(OR($A665="",$B665="",$C665=""),"",B665*'MPTO_working_3-way'!$I664)</f>
        <v>4.0857732201791608</v>
      </c>
      <c r="G665" s="46">
        <f>IF(OR($A665="",$B665="",$C665=""),"",C665*'MPTO_working_3-way'!$I664)</f>
        <v>1.7645498740105372</v>
      </c>
      <c r="H665" s="44">
        <f>IF(OR($A665="",$B665="",$C665=""),"",'MPTO_working_3-way'!E664)</f>
        <v>5.5174230105223492</v>
      </c>
      <c r="I665" s="45">
        <f>IF(OR($A665="",$B665="",$C665=""),"",'MPTO_working_3-way'!F664)</f>
        <v>4.1615749781640661</v>
      </c>
      <c r="J665" s="46">
        <f>IF(OR($A665="",$B665="",$C665=""),"",'MPTO_working_3-way'!G664)</f>
        <v>1.7287210489630636</v>
      </c>
      <c r="K665" s="44">
        <f>IF(OR($A665="",$B665="",$C665=""),"",'OddsRatio_working_3-way'!H664)</f>
        <v>5.4142240657363807</v>
      </c>
      <c r="L665" s="45">
        <f>IF(OR($A665="",$B665="",$C665=""),"",'OddsRatio_working_3-way'!I664)</f>
        <v>4.149903098760034</v>
      </c>
      <c r="M665" s="46">
        <f>IF(OR($A665="",$B665="",$C665=""),"",'OddsRatio_working_3-way'!J664)</f>
        <v>1.7411536702964787</v>
      </c>
      <c r="N665" s="47">
        <f t="shared" si="157"/>
        <v>18.853151856264624</v>
      </c>
      <c r="O665" s="48">
        <f t="shared" si="158"/>
        <v>24.475171432939934</v>
      </c>
      <c r="P665" s="48">
        <f t="shared" si="159"/>
        <v>56.671676710795452</v>
      </c>
      <c r="Q665" t="s">
        <v>308</v>
      </c>
      <c r="R665" t="s">
        <v>312</v>
      </c>
      <c r="S665" s="38">
        <v>44442</v>
      </c>
      <c r="T665" s="50">
        <v>100</v>
      </c>
      <c r="U665" s="50">
        <f t="shared" si="160"/>
        <v>80.198019801980209</v>
      </c>
      <c r="V665" s="50">
        <f t="shared" si="161"/>
        <v>74.293059125964007</v>
      </c>
      <c r="W665" s="50">
        <f t="shared" si="162"/>
        <v>40.476190476190474</v>
      </c>
      <c r="X665" s="50">
        <f t="shared" si="163"/>
        <v>85.230750397845512</v>
      </c>
      <c r="Y665" s="50">
        <f t="shared" si="164"/>
        <v>79.325789721829338</v>
      </c>
      <c r="Z665" s="50">
        <f t="shared" si="165"/>
        <v>45.508921072055792</v>
      </c>
      <c r="AA665" s="50">
        <f t="shared" si="166"/>
        <v>-5.0327305958653028</v>
      </c>
      <c r="AB665" s="50">
        <f t="shared" si="167"/>
        <v>-5.0327305958653312</v>
      </c>
      <c r="AC665" s="50">
        <f t="shared" si="168"/>
        <v>-5.032730595865317</v>
      </c>
      <c r="AF665">
        <v>2.09</v>
      </c>
      <c r="AG665">
        <v>1.76</v>
      </c>
      <c r="AH665" s="66"/>
      <c r="AJ665" t="s">
        <v>445</v>
      </c>
    </row>
    <row r="666" spans="1:36" ht="15" x14ac:dyDescent="0.25">
      <c r="A666">
        <v>2.0499999999999998</v>
      </c>
      <c r="B666">
        <v>3.59</v>
      </c>
      <c r="C666">
        <v>3.57</v>
      </c>
      <c r="D666" s="43">
        <f t="shared" si="169"/>
        <v>4.646845490013396E-2</v>
      </c>
      <c r="E666" s="44">
        <f>IF(OR($A666="",$B666="",$C666=""),"",A666*'MPTO_working_3-way'!$I665)</f>
        <v>2.1452603325452744</v>
      </c>
      <c r="F666" s="45">
        <f>IF(OR($A666="",$B666="",$C666=""),"",B666*'MPTO_working_3-way'!$I665)</f>
        <v>3.7568217530914807</v>
      </c>
      <c r="G666" s="46">
        <f>IF(OR($A666="",$B666="",$C666=""),"",C666*'MPTO_working_3-way'!$I665)</f>
        <v>3.7358923839934781</v>
      </c>
      <c r="H666" s="44">
        <f>IF(OR($A666="",$B666="",$C666=""),"",'MPTO_working_3-way'!E665)</f>
        <v>2.1172293231320554</v>
      </c>
      <c r="I666" s="45">
        <f>IF(OR($A666="",$B666="",$C666=""),"",'MPTO_working_3-way'!F665)</f>
        <v>3.801384544637072</v>
      </c>
      <c r="J666" s="46">
        <f>IF(OR($A666="",$B666="",$C666=""),"",'MPTO_working_3-way'!G665)</f>
        <v>3.7789672980347948</v>
      </c>
      <c r="K666" s="44">
        <f>IF(OR($A666="",$B666="",$C666=""),"",'OddsRatio_working_3-way'!H665)</f>
        <v>2.1283532611426477</v>
      </c>
      <c r="L666" s="45">
        <f>IF(OR($A666="",$B666="",$C666=""),"",'OddsRatio_working_3-way'!I665)</f>
        <v>3.7832713774851987</v>
      </c>
      <c r="M666" s="46">
        <f>IF(OR($A666="",$B666="",$C666=""),"",'OddsRatio_working_3-way'!J665)</f>
        <v>3.7617789344158146</v>
      </c>
      <c r="N666" s="47">
        <f t="shared" si="157"/>
        <v>46.61438916429951</v>
      </c>
      <c r="O666" s="48">
        <f t="shared" si="158"/>
        <v>26.618244508861839</v>
      </c>
      <c r="P666" s="48">
        <f t="shared" si="159"/>
        <v>26.767366326838655</v>
      </c>
      <c r="Q666" t="s">
        <v>310</v>
      </c>
      <c r="R666" t="s">
        <v>512</v>
      </c>
      <c r="S666" s="38">
        <v>44442</v>
      </c>
      <c r="T666" s="50">
        <v>100</v>
      </c>
      <c r="U666" s="50">
        <f t="shared" si="160"/>
        <v>51.219512195121943</v>
      </c>
      <c r="V666" s="50">
        <f t="shared" si="161"/>
        <v>72.14484679665739</v>
      </c>
      <c r="W666" s="50">
        <f t="shared" si="162"/>
        <v>71.988795518207283</v>
      </c>
      <c r="X666" s="50">
        <f t="shared" si="163"/>
        <v>55.866357685135334</v>
      </c>
      <c r="Y666" s="50">
        <f t="shared" si="164"/>
        <v>76.791692286670781</v>
      </c>
      <c r="Z666" s="50">
        <f t="shared" si="165"/>
        <v>76.635641008220674</v>
      </c>
      <c r="AA666" s="50">
        <f t="shared" si="166"/>
        <v>-4.6468454900133906</v>
      </c>
      <c r="AB666" s="50">
        <f t="shared" si="167"/>
        <v>-4.6468454900133906</v>
      </c>
      <c r="AC666" s="50">
        <f t="shared" si="168"/>
        <v>-4.6468454900133906</v>
      </c>
      <c r="AF666">
        <v>2</v>
      </c>
      <c r="AG666">
        <v>1.84</v>
      </c>
      <c r="AH666" s="66"/>
      <c r="AJ666" t="s">
        <v>445</v>
      </c>
    </row>
    <row r="667" spans="1:36" ht="15" x14ac:dyDescent="0.25">
      <c r="A667">
        <v>3</v>
      </c>
      <c r="B667">
        <v>3.4</v>
      </c>
      <c r="C667">
        <v>2.4</v>
      </c>
      <c r="D667" s="43">
        <f t="shared" si="169"/>
        <v>4.4117647058823595E-2</v>
      </c>
      <c r="E667" s="44">
        <f>IF(OR($A667="",$B667="",$C667=""),"",A667*'MPTO_working_3-way'!$I666)</f>
        <v>3.132352941176471</v>
      </c>
      <c r="F667" s="45">
        <f>IF(OR($A667="",$B667="",$C667=""),"",B667*'MPTO_working_3-way'!$I666)</f>
        <v>3.5500000000000003</v>
      </c>
      <c r="G667" s="46">
        <f>IF(OR($A667="",$B667="",$C667=""),"",C667*'MPTO_working_3-way'!$I666)</f>
        <v>2.5058823529411764</v>
      </c>
      <c r="H667" s="44">
        <f>IF(OR($A667="",$B667="",$C667=""),"",'MPTO_working_3-way'!E666)</f>
        <v>3.1384615384615389</v>
      </c>
      <c r="I667" s="45">
        <f>IF(OR($A667="",$B667="",$C667=""),"",'MPTO_working_3-way'!F666)</f>
        <v>3.5789473684210527</v>
      </c>
      <c r="J667" s="46">
        <f>IF(OR($A667="",$B667="",$C667=""),"",'MPTO_working_3-way'!G666)</f>
        <v>2.4878048780487805</v>
      </c>
      <c r="K667" s="44">
        <f>IF(OR($A667="",$B667="",$C667=""),"",'OddsRatio_working_3-way'!H666)</f>
        <v>3.1369517081057916</v>
      </c>
      <c r="L667" s="45">
        <f>IF(OR($A667="",$B667="",$C667=""),"",'OddsRatio_working_3-way'!I666)</f>
        <v>3.5643420497269505</v>
      </c>
      <c r="M667" s="46">
        <f>IF(OR($A667="",$B667="",$C667=""),"",'OddsRatio_working_3-way'!J666)</f>
        <v>2.4958661956740547</v>
      </c>
      <c r="N667" s="47">
        <f t="shared" si="157"/>
        <v>31.924882629107977</v>
      </c>
      <c r="O667" s="48">
        <f t="shared" si="158"/>
        <v>28.169014084507037</v>
      </c>
      <c r="P667" s="48">
        <f t="shared" si="159"/>
        <v>39.906103286384976</v>
      </c>
      <c r="Q667" t="s">
        <v>313</v>
      </c>
      <c r="R667" t="s">
        <v>316</v>
      </c>
      <c r="S667" s="38">
        <v>44442</v>
      </c>
      <c r="T667" s="50">
        <v>100</v>
      </c>
      <c r="U667" s="50">
        <f t="shared" si="160"/>
        <v>66.666666666666657</v>
      </c>
      <c r="V667" s="50">
        <f t="shared" si="161"/>
        <v>70.588235294117652</v>
      </c>
      <c r="W667" s="50">
        <f t="shared" si="162"/>
        <v>58.333333333333336</v>
      </c>
      <c r="X667" s="50">
        <f t="shared" si="163"/>
        <v>71.078431372549019</v>
      </c>
      <c r="Y667" s="50">
        <f t="shared" si="164"/>
        <v>75</v>
      </c>
      <c r="Z667" s="50">
        <f t="shared" si="165"/>
        <v>62.745098039215684</v>
      </c>
      <c r="AA667" s="50">
        <f t="shared" si="166"/>
        <v>-4.4117647058823621</v>
      </c>
      <c r="AB667" s="50">
        <f t="shared" si="167"/>
        <v>-4.4117647058823479</v>
      </c>
      <c r="AC667" s="50">
        <f t="shared" si="168"/>
        <v>-4.4117647058823479</v>
      </c>
      <c r="AF667">
        <v>2.15</v>
      </c>
      <c r="AG667">
        <v>1.72</v>
      </c>
      <c r="AH667" s="66"/>
      <c r="AJ667" t="s">
        <v>445</v>
      </c>
    </row>
    <row r="668" spans="1:36" ht="15" x14ac:dyDescent="0.25">
      <c r="A668">
        <v>2.14</v>
      </c>
      <c r="B668">
        <v>3.05</v>
      </c>
      <c r="C668">
        <v>3.99</v>
      </c>
      <c r="D668" s="43">
        <f t="shared" si="169"/>
        <v>4.5785138501224676E-2</v>
      </c>
      <c r="E668" s="44">
        <f>IF(OR($A668="",$B668="",$C668=""),"",A668*'MPTO_working_3-way'!$I667)</f>
        <v>2.2379801963926211</v>
      </c>
      <c r="F668" s="45">
        <f>IF(OR($A668="",$B668="",$C668=""),"",B668*'MPTO_working_3-way'!$I667)</f>
        <v>3.1896446724287353</v>
      </c>
      <c r="G668" s="46">
        <f>IF(OR($A668="",$B668="",$C668=""),"",C668*'MPTO_working_3-way'!$I667)</f>
        <v>4.1726827026198867</v>
      </c>
      <c r="H668" s="44">
        <f>IF(OR($A668="",$B668="",$C668=""),"",'MPTO_working_3-way'!E667)</f>
        <v>2.2122523051081759</v>
      </c>
      <c r="I668" s="45">
        <f>IF(OR($A668="",$B668="",$C668=""),"",'MPTO_working_3-way'!F667)</f>
        <v>3.1989032662488435</v>
      </c>
      <c r="J668" s="46">
        <f>IF(OR($A668="",$B668="",$C668=""),"",'MPTO_working_3-way'!G667)</f>
        <v>4.248722716156669</v>
      </c>
      <c r="K668" s="44">
        <f>IF(OR($A668="",$B668="",$C668=""),"",'OddsRatio_working_3-way'!H667)</f>
        <v>2.223143136027161</v>
      </c>
      <c r="L668" s="45">
        <f>IF(OR($A668="",$B668="",$C668=""),"",'OddsRatio_working_3-way'!I667)</f>
        <v>3.1995117796979629</v>
      </c>
      <c r="M668" s="46">
        <f>IF(OR($A668="",$B668="",$C668=""),"",'OddsRatio_working_3-way'!J667)</f>
        <v>4.2080684006326408</v>
      </c>
      <c r="N668" s="47">
        <f t="shared" si="157"/>
        <v>44.683147849649899</v>
      </c>
      <c r="O668" s="48">
        <f t="shared" si="158"/>
        <v>31.351454556803539</v>
      </c>
      <c r="P668" s="48">
        <f t="shared" si="159"/>
        <v>23.965397593546562</v>
      </c>
      <c r="Q668" t="s">
        <v>502</v>
      </c>
      <c r="R668" t="s">
        <v>317</v>
      </c>
      <c r="S668" s="38">
        <v>44442</v>
      </c>
      <c r="T668" s="50">
        <v>100</v>
      </c>
      <c r="U668" s="50">
        <f t="shared" si="160"/>
        <v>53.271028037383175</v>
      </c>
      <c r="V668" s="50">
        <f t="shared" si="161"/>
        <v>67.21311475409837</v>
      </c>
      <c r="W668" s="50">
        <f t="shared" si="162"/>
        <v>74.937343358395992</v>
      </c>
      <c r="X668" s="50">
        <f t="shared" si="163"/>
        <v>57.849541887505652</v>
      </c>
      <c r="Y668" s="50">
        <f t="shared" si="164"/>
        <v>71.791628604220833</v>
      </c>
      <c r="Z668" s="50">
        <f t="shared" si="165"/>
        <v>79.515857208518455</v>
      </c>
      <c r="AA668" s="50">
        <f t="shared" si="166"/>
        <v>-4.5785138501224765</v>
      </c>
      <c r="AB668" s="50">
        <f t="shared" si="167"/>
        <v>-4.5785138501224623</v>
      </c>
      <c r="AC668" s="50">
        <f t="shared" si="168"/>
        <v>-4.5785138501224623</v>
      </c>
      <c r="AF668">
        <v>2.25</v>
      </c>
      <c r="AG668">
        <v>1.66</v>
      </c>
      <c r="AH668" s="66"/>
      <c r="AJ668" t="s">
        <v>445</v>
      </c>
    </row>
    <row r="669" spans="1:36" ht="15" x14ac:dyDescent="0.25">
      <c r="A669">
        <v>3.69</v>
      </c>
      <c r="B669">
        <v>3.32</v>
      </c>
      <c r="C669">
        <v>2.12</v>
      </c>
      <c r="D669" s="43">
        <f t="shared" si="169"/>
        <v>4.3905642511755882E-2</v>
      </c>
      <c r="E669" s="44">
        <f>IF(OR($A669="",$B669="",$C669=""),"",A669*'MPTO_working_3-way'!$I668)</f>
        <v>3.8520118208683791</v>
      </c>
      <c r="F669" s="45">
        <f>IF(OR($A669="",$B669="",$C669=""),"",B669*'MPTO_working_3-way'!$I668)</f>
        <v>3.4657667331390294</v>
      </c>
      <c r="G669" s="46">
        <f>IF(OR($A669="",$B669="",$C669=""),"",C669*'MPTO_working_3-way'!$I668)</f>
        <v>2.2130799621249224</v>
      </c>
      <c r="H669" s="44">
        <f>IF(OR($A669="",$B669="",$C669=""),"",'MPTO_working_3-way'!E668)</f>
        <v>3.9006504965032107</v>
      </c>
      <c r="I669" s="45">
        <f>IF(OR($A669="",$B669="",$C669=""),"",'MPTO_working_3-way'!F668)</f>
        <v>3.4895536099450664</v>
      </c>
      <c r="J669" s="46">
        <f>IF(OR($A669="",$B669="",$C669=""),"",'MPTO_working_3-way'!G668)</f>
        <v>2.1878826789639114</v>
      </c>
      <c r="K669" s="44">
        <f>IF(OR($A669="",$B669="",$C669=""),"",'OddsRatio_working_3-way'!H668)</f>
        <v>3.8777614651805856</v>
      </c>
      <c r="L669" s="45">
        <f>IF(OR($A669="",$B669="",$C669=""),"",'OddsRatio_working_3-way'!I668)</f>
        <v>3.481935538743107</v>
      </c>
      <c r="M669" s="46">
        <f>IF(OR($A669="",$B669="",$C669=""),"",'OddsRatio_working_3-way'!J668)</f>
        <v>2.1981757773242592</v>
      </c>
      <c r="N669" s="47">
        <f t="shared" si="157"/>
        <v>25.960460312776629</v>
      </c>
      <c r="O669" s="48">
        <f t="shared" si="158"/>
        <v>28.853644142814989</v>
      </c>
      <c r="P669" s="48">
        <f t="shared" si="159"/>
        <v>45.185895544408382</v>
      </c>
      <c r="Q669" t="s">
        <v>452</v>
      </c>
      <c r="R669" t="s">
        <v>311</v>
      </c>
      <c r="S669" s="38">
        <v>44442</v>
      </c>
      <c r="T669" s="50">
        <v>100</v>
      </c>
      <c r="U669" s="50">
        <f t="shared" si="160"/>
        <v>72.899728997289984</v>
      </c>
      <c r="V669" s="50">
        <f t="shared" si="161"/>
        <v>69.879518072289159</v>
      </c>
      <c r="W669" s="50">
        <f t="shared" si="162"/>
        <v>52.830188679245275</v>
      </c>
      <c r="X669" s="50">
        <f t="shared" si="163"/>
        <v>77.290293248465559</v>
      </c>
      <c r="Y669" s="50">
        <f t="shared" si="164"/>
        <v>74.270082323464749</v>
      </c>
      <c r="Z669" s="50">
        <f t="shared" si="165"/>
        <v>57.220752930420879</v>
      </c>
      <c r="AA669" s="50">
        <f t="shared" si="166"/>
        <v>-4.3905642511755758</v>
      </c>
      <c r="AB669" s="50">
        <f t="shared" si="167"/>
        <v>-4.39056425117559</v>
      </c>
      <c r="AC669" s="50">
        <f t="shared" si="168"/>
        <v>-4.3905642511756042</v>
      </c>
      <c r="AF669">
        <v>2.25</v>
      </c>
      <c r="AG669">
        <v>1.66</v>
      </c>
      <c r="AH669" s="66"/>
      <c r="AJ669" t="s">
        <v>445</v>
      </c>
    </row>
    <row r="670" spans="1:36" ht="15" x14ac:dyDescent="0.25">
      <c r="A670">
        <v>2.1</v>
      </c>
      <c r="B670">
        <v>3.66</v>
      </c>
      <c r="C670">
        <v>3.38</v>
      </c>
      <c r="D670" s="43">
        <f t="shared" si="169"/>
        <v>4.5272508072003559E-2</v>
      </c>
      <c r="E670" s="44">
        <f>IF(OR($A670="",$B670="",$C670=""),"",A670*'MPTO_working_3-way'!$I669)</f>
        <v>2.1950722669512075</v>
      </c>
      <c r="F670" s="45">
        <f>IF(OR($A670="",$B670="",$C670=""),"",B670*'MPTO_working_3-way'!$I669)</f>
        <v>3.8256973795435334</v>
      </c>
      <c r="G670" s="46">
        <f>IF(OR($A670="",$B670="",$C670=""),"",C670*'MPTO_working_3-way'!$I669)</f>
        <v>3.5330210772833719</v>
      </c>
      <c r="H670" s="44">
        <f>IF(OR($A670="",$B670="",$C670=""),"",'MPTO_working_3-way'!E669)</f>
        <v>2.1687286497099869</v>
      </c>
      <c r="I670" s="45">
        <f>IF(OR($A670="",$B670="",$C670=""),"",'MPTO_working_3-way'!F669)</f>
        <v>3.8739688277293629</v>
      </c>
      <c r="J670" s="46">
        <f>IF(OR($A670="",$B670="",$C670=""),"",'MPTO_working_3-way'!G669)</f>
        <v>3.5616702038398893</v>
      </c>
      <c r="K670" s="44">
        <f>IF(OR($A670="",$B670="",$C670=""),"",'OddsRatio_working_3-way'!H669)</f>
        <v>2.1793908237271755</v>
      </c>
      <c r="L670" s="45">
        <f>IF(OR($A670="",$B670="",$C670=""),"",'OddsRatio_working_3-way'!I669)</f>
        <v>3.8519814464675339</v>
      </c>
      <c r="M670" s="46">
        <f>IF(OR($A670="",$B670="",$C670=""),"",'OddsRatio_working_3-way'!J669)</f>
        <v>3.5517728731551608</v>
      </c>
      <c r="N670" s="47">
        <f t="shared" si="157"/>
        <v>45.556586680807811</v>
      </c>
      <c r="O670" s="48">
        <f t="shared" si="158"/>
        <v>26.139025144725796</v>
      </c>
      <c r="P670" s="48">
        <f t="shared" si="159"/>
        <v>28.304388174466393</v>
      </c>
      <c r="Q670" t="s">
        <v>504</v>
      </c>
      <c r="R670" t="s">
        <v>501</v>
      </c>
      <c r="S670" s="38">
        <v>44442</v>
      </c>
      <c r="T670" s="50">
        <v>100</v>
      </c>
      <c r="U670" s="50">
        <f t="shared" si="160"/>
        <v>52.38095238095238</v>
      </c>
      <c r="V670" s="50">
        <f t="shared" si="161"/>
        <v>72.67759562841529</v>
      </c>
      <c r="W670" s="50">
        <f t="shared" si="162"/>
        <v>70.414201183431956</v>
      </c>
      <c r="X670" s="50">
        <f t="shared" si="163"/>
        <v>56.908203188152754</v>
      </c>
      <c r="Y670" s="50">
        <f t="shared" si="164"/>
        <v>77.204846435615664</v>
      </c>
      <c r="Z670" s="50">
        <f t="shared" si="165"/>
        <v>74.941451990632316</v>
      </c>
      <c r="AA670" s="50">
        <f t="shared" si="166"/>
        <v>-4.5272508072003745</v>
      </c>
      <c r="AB670" s="50">
        <f t="shared" si="167"/>
        <v>-4.5272508072003745</v>
      </c>
      <c r="AC670" s="50">
        <f t="shared" si="168"/>
        <v>-4.5272508072003603</v>
      </c>
      <c r="AF670">
        <v>1.93</v>
      </c>
      <c r="AG670">
        <v>1.9</v>
      </c>
      <c r="AH670" s="66"/>
      <c r="AJ670" t="s">
        <v>445</v>
      </c>
    </row>
    <row r="671" spans="1:36" s="50" customFormat="1" ht="15" x14ac:dyDescent="0.25">
      <c r="A671">
        <v>2.81</v>
      </c>
      <c r="B671">
        <v>3.75</v>
      </c>
      <c r="C671">
        <v>2.37</v>
      </c>
      <c r="D671" s="43">
        <f t="shared" si="169"/>
        <v>4.4479481057705161E-2</v>
      </c>
      <c r="E671" s="44">
        <f>IF(OR($A671="",$B671="",$C671=""),"",A671*'MPTO_working_3-way'!$I670)</f>
        <v>2.9349873417721515</v>
      </c>
      <c r="F671" s="45">
        <f>IF(OR($A671="",$B671="",$C671=""),"",B671*'MPTO_working_3-way'!$I670)</f>
        <v>3.9167980539663945</v>
      </c>
      <c r="G671" s="46">
        <f>IF(OR($A671="",$B671="",$C671=""),"",C671*'MPTO_working_3-way'!$I670)</f>
        <v>2.4754163701067613</v>
      </c>
      <c r="H671" s="44">
        <f>IF(OR($A671="",$B671="",$C671=""),"",'MPTO_working_3-way'!E670)</f>
        <v>2.9321610031436292</v>
      </c>
      <c r="I671" s="45">
        <f>IF(OR($A671="",$B671="",$C671=""),"",'MPTO_working_3-way'!F670)</f>
        <v>3.9707723679032658</v>
      </c>
      <c r="J671" s="46">
        <f>IF(OR($A671="",$B671="",$C671=""),"",'MPTO_working_3-way'!G670)</f>
        <v>2.4563118254981076</v>
      </c>
      <c r="K671" s="44">
        <f>IF(OR($A671="",$B671="",$C671=""),"",'OddsRatio_working_3-way'!H670)</f>
        <v>2.9358009924881139</v>
      </c>
      <c r="L671" s="45">
        <f>IF(OR($A671="",$B671="",$C671=""),"",'OddsRatio_working_3-way'!I670)</f>
        <v>3.9411341046090125</v>
      </c>
      <c r="M671" s="46">
        <f>IF(OR($A671="",$B671="",$C671=""),"",'OddsRatio_working_3-way'!J670)</f>
        <v>2.4652195357506721</v>
      </c>
      <c r="N671" s="47">
        <f t="shared" si="157"/>
        <v>34.071697201807957</v>
      </c>
      <c r="O671" s="48">
        <f t="shared" si="158"/>
        <v>25.531058436554765</v>
      </c>
      <c r="P671" s="48">
        <f t="shared" si="159"/>
        <v>40.397244361637284</v>
      </c>
      <c r="Q671" t="s">
        <v>314</v>
      </c>
      <c r="R671" t="s">
        <v>465</v>
      </c>
      <c r="S671" s="38">
        <v>44442</v>
      </c>
      <c r="T671" s="50">
        <v>100</v>
      </c>
      <c r="U671" s="50">
        <f t="shared" si="160"/>
        <v>64.412811387900362</v>
      </c>
      <c r="V671" s="50">
        <f t="shared" si="161"/>
        <v>73.333333333333329</v>
      </c>
      <c r="W671" s="50">
        <f t="shared" si="162"/>
        <v>57.805907172995774</v>
      </c>
      <c r="X671" s="50">
        <f t="shared" si="163"/>
        <v>68.860759493670869</v>
      </c>
      <c r="Y671" s="50">
        <f t="shared" si="164"/>
        <v>77.78128143910385</v>
      </c>
      <c r="Z671" s="50">
        <f t="shared" si="165"/>
        <v>62.253855278766309</v>
      </c>
      <c r="AA671" s="50">
        <f t="shared" si="166"/>
        <v>-4.4479481057705073</v>
      </c>
      <c r="AB671" s="50">
        <f t="shared" si="167"/>
        <v>-4.4479481057705215</v>
      </c>
      <c r="AC671" s="50">
        <f t="shared" si="168"/>
        <v>-4.4479481057705357</v>
      </c>
      <c r="AD671" s="51"/>
      <c r="AE671" s="51"/>
      <c r="AF671">
        <v>1.58</v>
      </c>
      <c r="AG671">
        <v>2.4</v>
      </c>
      <c r="AH671" s="66"/>
      <c r="AI671" s="51"/>
      <c r="AJ671" t="s">
        <v>445</v>
      </c>
    </row>
    <row r="672" spans="1:36" ht="15" x14ac:dyDescent="0.25">
      <c r="A672">
        <v>3.39</v>
      </c>
      <c r="B672">
        <v>3.05</v>
      </c>
      <c r="C672">
        <v>2.37</v>
      </c>
      <c r="D672" s="43">
        <f t="shared" si="169"/>
        <v>4.4795031466521751E-2</v>
      </c>
      <c r="E672" s="44">
        <f>IF(OR($A672="",$B672="",$C672=""),"",A672*'MPTO_working_3-way'!$I671)</f>
        <v>3.5418551566715091</v>
      </c>
      <c r="F672" s="45">
        <f>IF(OR($A672="",$B672="",$C672=""),"",B672*'MPTO_working_3-way'!$I671)</f>
        <v>3.186624845972891</v>
      </c>
      <c r="G672" s="46">
        <f>IF(OR($A672="",$B672="",$C672=""),"",C672*'MPTO_working_3-way'!$I671)</f>
        <v>2.4761642245756565</v>
      </c>
      <c r="H672" s="44">
        <f>IF(OR($A672="",$B672="",$C672=""),"",'MPTO_working_3-way'!E671)</f>
        <v>3.570745365644679</v>
      </c>
      <c r="I672" s="45">
        <f>IF(OR($A672="",$B672="",$C672=""),"",'MPTO_working_3-way'!F671)</f>
        <v>3.1955295788367981</v>
      </c>
      <c r="J672" s="46">
        <f>IF(OR($A672="",$B672="",$C672=""),"",'MPTO_working_3-way'!G671)</f>
        <v>2.4569466105786222</v>
      </c>
      <c r="K672" s="44">
        <f>IF(OR($A672="",$B672="",$C672=""),"",'OddsRatio_working_3-way'!H671)</f>
        <v>3.5564438762496686</v>
      </c>
      <c r="L672" s="45">
        <f>IF(OR($A672="",$B672="",$C672=""),"",'OddsRatio_working_3-way'!I671)</f>
        <v>3.1927656679128962</v>
      </c>
      <c r="M672" s="46">
        <f>IF(OR($A672="",$B672="",$C672=""),"",'OddsRatio_working_3-way'!J671)</f>
        <v>2.4654092512393504</v>
      </c>
      <c r="N672" s="47">
        <f t="shared" si="157"/>
        <v>28.233791495295339</v>
      </c>
      <c r="O672" s="48">
        <f t="shared" si="158"/>
        <v>31.38116497345942</v>
      </c>
      <c r="P672" s="48">
        <f t="shared" si="159"/>
        <v>40.385043531245238</v>
      </c>
      <c r="Q672" t="s">
        <v>500</v>
      </c>
      <c r="R672" t="s">
        <v>309</v>
      </c>
      <c r="S672" s="38">
        <v>44442</v>
      </c>
      <c r="T672" s="50">
        <v>100</v>
      </c>
      <c r="U672" s="50">
        <f t="shared" si="160"/>
        <v>70.501474926253692</v>
      </c>
      <c r="V672" s="50">
        <f t="shared" si="161"/>
        <v>67.21311475409837</v>
      </c>
      <c r="W672" s="50">
        <f t="shared" si="162"/>
        <v>57.805907172995774</v>
      </c>
      <c r="X672" s="50">
        <f t="shared" si="163"/>
        <v>74.980978072905856</v>
      </c>
      <c r="Y672" s="50">
        <f t="shared" si="164"/>
        <v>71.69261790075052</v>
      </c>
      <c r="Z672" s="50">
        <f t="shared" si="165"/>
        <v>62.285410319647958</v>
      </c>
      <c r="AA672" s="50">
        <f t="shared" si="166"/>
        <v>-4.4795031466521635</v>
      </c>
      <c r="AB672" s="50">
        <f t="shared" si="167"/>
        <v>-4.4795031466521493</v>
      </c>
      <c r="AC672" s="50">
        <f t="shared" si="168"/>
        <v>-4.4795031466521849</v>
      </c>
      <c r="AF672">
        <v>2.4900000000000002</v>
      </c>
      <c r="AG672">
        <v>1.55</v>
      </c>
      <c r="AH672" s="66"/>
      <c r="AJ672" t="s">
        <v>445</v>
      </c>
    </row>
    <row r="673" spans="1:36" ht="15" x14ac:dyDescent="0.25">
      <c r="A673">
        <v>3.93</v>
      </c>
      <c r="B673">
        <v>3.69</v>
      </c>
      <c r="C673">
        <v>1.98</v>
      </c>
      <c r="D673" s="43">
        <f t="shared" si="169"/>
        <v>3.0506141286256838E-2</v>
      </c>
      <c r="E673" s="44">
        <f>IF(OR($A673="",$B673="",$C673=""),"",A673*'MPTO_working_3-way'!$I672)</f>
        <v>4.0498891352549897</v>
      </c>
      <c r="F673" s="45">
        <f>IF(OR($A673="",$B673="",$C673=""),"",B673*'MPTO_working_3-way'!$I672)</f>
        <v>3.8025676613462878</v>
      </c>
      <c r="G673" s="46">
        <f>IF(OR($A673="",$B673="",$C673=""),"",C673*'MPTO_working_3-way'!$I672)</f>
        <v>2.0404021597467885</v>
      </c>
      <c r="H673" s="44">
        <f>IF(OR($A673="",$B673="",$C673=""),"",'MPTO_working_3-way'!E672)</f>
        <v>4.0935924183751258</v>
      </c>
      <c r="I673" s="45">
        <f>IF(OR($A673="",$B673="",$C673=""),"",'MPTO_working_3-way'!F672)</f>
        <v>3.833856070601978</v>
      </c>
      <c r="J673" s="46">
        <f>IF(OR($A673="",$B673="",$C673=""),"",'MPTO_working_3-way'!G672)</f>
        <v>2.0206845707467043</v>
      </c>
      <c r="K673" s="44">
        <f>IF(OR($A673="",$B673="",$C673=""),"",'OddsRatio_working_3-way'!H672)</f>
        <v>4.0747091264833735</v>
      </c>
      <c r="L673" s="45">
        <f>IF(OR($A673="",$B673="",$C673=""),"",'OddsRatio_working_3-way'!I672)</f>
        <v>3.8228558191946322</v>
      </c>
      <c r="M673" s="46">
        <f>IF(OR($A673="",$B673="",$C673=""),"",'OddsRatio_working_3-way'!J672)</f>
        <v>2.0284010047623569</v>
      </c>
      <c r="N673" s="47">
        <f t="shared" si="157"/>
        <v>24.692033944702978</v>
      </c>
      <c r="O673" s="48">
        <f t="shared" si="158"/>
        <v>26.298019892325939</v>
      </c>
      <c r="P673" s="48">
        <f t="shared" si="159"/>
        <v>49.009946162971069</v>
      </c>
      <c r="Q673" t="s">
        <v>361</v>
      </c>
      <c r="R673" t="s">
        <v>429</v>
      </c>
      <c r="S673" s="38">
        <v>44442</v>
      </c>
      <c r="T673" s="50">
        <v>100</v>
      </c>
      <c r="U673" s="50">
        <f t="shared" si="160"/>
        <v>74.554707379134854</v>
      </c>
      <c r="V673" s="50">
        <f t="shared" si="161"/>
        <v>72.899728997289984</v>
      </c>
      <c r="W673" s="50">
        <f t="shared" si="162"/>
        <v>49.494949494949495</v>
      </c>
      <c r="X673" s="50">
        <f t="shared" si="163"/>
        <v>77.605321507760536</v>
      </c>
      <c r="Y673" s="50">
        <f t="shared" si="164"/>
        <v>75.950343125915637</v>
      </c>
      <c r="Z673" s="50">
        <f t="shared" si="165"/>
        <v>52.545563623575163</v>
      </c>
      <c r="AA673" s="50">
        <f t="shared" si="166"/>
        <v>-3.050614128625682</v>
      </c>
      <c r="AB673" s="50">
        <f t="shared" si="167"/>
        <v>-3.0506141286256536</v>
      </c>
      <c r="AC673" s="50">
        <f t="shared" si="168"/>
        <v>-3.0506141286256678</v>
      </c>
      <c r="AF673">
        <v>1.88</v>
      </c>
      <c r="AG673">
        <v>2.02</v>
      </c>
      <c r="AH673" s="66"/>
      <c r="AJ673" t="s">
        <v>448</v>
      </c>
    </row>
    <row r="674" spans="1:36" ht="15" x14ac:dyDescent="0.25">
      <c r="A674">
        <v>1.58</v>
      </c>
      <c r="B674">
        <v>4.32</v>
      </c>
      <c r="C674">
        <v>6</v>
      </c>
      <c r="D674" s="43">
        <f t="shared" si="169"/>
        <v>3.1059540553211473E-2</v>
      </c>
      <c r="E674" s="44">
        <f>IF(OR($A674="",$B674="",$C674=""),"",A674*'MPTO_working_3-way'!$I673)</f>
        <v>1.6290740740740741</v>
      </c>
      <c r="F674" s="45">
        <f>IF(OR($A674="",$B674="",$C674=""),"",B674*'MPTO_working_3-way'!$I673)</f>
        <v>4.4541772151898735</v>
      </c>
      <c r="G674" s="46">
        <f>IF(OR($A674="",$B674="",$C674=""),"",C674*'MPTO_working_3-way'!$I673)</f>
        <v>6.1863572433192688</v>
      </c>
      <c r="H674" s="44">
        <f>IF(OR($A674="",$B674="",$C674=""),"",'MPTO_working_3-way'!E673)</f>
        <v>1.606275494195168</v>
      </c>
      <c r="I674" s="45">
        <f>IF(OR($A674="",$B674="",$C674=""),"",'MPTO_working_3-way'!F673)</f>
        <v>4.5222614840989408</v>
      </c>
      <c r="J674" s="46">
        <f>IF(OR($A674="",$B674="",$C674=""),"",'MPTO_working_3-way'!G673)</f>
        <v>6.3974006498375413</v>
      </c>
      <c r="K674" s="44">
        <f>IF(OR($A674="",$B674="",$C674=""),"",'OddsRatio_working_3-way'!H673)</f>
        <v>1.6139833946388631</v>
      </c>
      <c r="L674" s="45">
        <f>IF(OR($A674="",$B674="",$C674=""),"",'OddsRatio_working_3-way'!I673)</f>
        <v>4.5145256382776315</v>
      </c>
      <c r="M674" s="46">
        <f>IF(OR($A674="",$B674="",$C674=""),"",'OddsRatio_working_3-way'!J673)</f>
        <v>6.2929602986108923</v>
      </c>
      <c r="N674" s="47">
        <f t="shared" si="157"/>
        <v>61.384562919176986</v>
      </c>
      <c r="O674" s="48">
        <f t="shared" si="158"/>
        <v>22.450835512106398</v>
      </c>
      <c r="P674" s="48">
        <f t="shared" si="159"/>
        <v>16.164601568716609</v>
      </c>
      <c r="Q674" t="s">
        <v>175</v>
      </c>
      <c r="R674" t="s">
        <v>430</v>
      </c>
      <c r="S674" s="38">
        <v>44442</v>
      </c>
      <c r="T674" s="50">
        <v>100</v>
      </c>
      <c r="U674" s="50">
        <f t="shared" si="160"/>
        <v>36.708860759493668</v>
      </c>
      <c r="V674" s="50">
        <f t="shared" si="161"/>
        <v>76.851851851851848</v>
      </c>
      <c r="W674" s="50">
        <f t="shared" si="162"/>
        <v>83.333333333333329</v>
      </c>
      <c r="X674" s="50">
        <f t="shared" si="163"/>
        <v>39.814814814814817</v>
      </c>
      <c r="Y674" s="50">
        <f t="shared" si="164"/>
        <v>79.957805907172983</v>
      </c>
      <c r="Z674" s="50">
        <f t="shared" si="165"/>
        <v>86.439287388654478</v>
      </c>
      <c r="AA674" s="50">
        <f t="shared" si="166"/>
        <v>-3.1059540553211491</v>
      </c>
      <c r="AB674" s="50">
        <f t="shared" si="167"/>
        <v>-3.1059540553211349</v>
      </c>
      <c r="AC674" s="50">
        <f t="shared" si="168"/>
        <v>-3.1059540553211491</v>
      </c>
      <c r="AF674">
        <v>1.93</v>
      </c>
      <c r="AG674">
        <v>1.95</v>
      </c>
      <c r="AH674" s="66"/>
      <c r="AJ674" t="s">
        <v>435</v>
      </c>
    </row>
    <row r="675" spans="1:36" ht="15" x14ac:dyDescent="0.25">
      <c r="A675">
        <v>1.9</v>
      </c>
      <c r="B675">
        <v>3.48</v>
      </c>
      <c r="C675">
        <v>4.5199999999999996</v>
      </c>
      <c r="D675" s="43">
        <f t="shared" si="169"/>
        <v>3.4911049365861979E-2</v>
      </c>
      <c r="E675" s="44">
        <f>IF(OR($A675="",$B675="",$C675=""),"",A675*'MPTO_working_3-way'!$I674)</f>
        <v>1.9663309937951376</v>
      </c>
      <c r="F675" s="45">
        <f>IF(OR($A675="",$B675="",$C675=""),"",B675*'MPTO_working_3-way'!$I674)</f>
        <v>3.6014904517931998</v>
      </c>
      <c r="G675" s="46">
        <f>IF(OR($A675="",$B675="",$C675=""),"",C675*'MPTO_working_3-way'!$I674)</f>
        <v>4.6777979431336956</v>
      </c>
      <c r="H675" s="44">
        <f>IF(OR($A675="",$B675="",$C675=""),"",'MPTO_working_3-way'!E674)</f>
        <v>1.9429594776862025</v>
      </c>
      <c r="I675" s="45">
        <f>IF(OR($A675="",$B675="",$C675=""),"",'MPTO_working_3-way'!F674)</f>
        <v>3.626876974058924</v>
      </c>
      <c r="J675" s="46">
        <f>IF(OR($A675="",$B675="",$C675=""),"",'MPTO_working_3-way'!G674)</f>
        <v>4.7709486266964074</v>
      </c>
      <c r="K675" s="44">
        <f>IF(OR($A675="",$B675="",$C675=""),"",'OddsRatio_working_3-way'!H674)</f>
        <v>1.9520005037780155</v>
      </c>
      <c r="L675" s="45">
        <f>IF(OR($A675="",$B675="",$C675=""),"",'OddsRatio_working_3-way'!I674)</f>
        <v>3.6232902770771984</v>
      </c>
      <c r="M675" s="46">
        <f>IF(OR($A675="",$B675="",$C675=""),"",'OddsRatio_working_3-way'!J674)</f>
        <v>4.7233797481095694</v>
      </c>
      <c r="N675" s="47">
        <f t="shared" si="157"/>
        <v>50.856137809735657</v>
      </c>
      <c r="O675" s="48">
        <f t="shared" si="158"/>
        <v>27.766282137499353</v>
      </c>
      <c r="P675" s="48">
        <f t="shared" si="159"/>
        <v>21.377580052764991</v>
      </c>
      <c r="Q675" t="s">
        <v>374</v>
      </c>
      <c r="R675" t="s">
        <v>376</v>
      </c>
      <c r="S675" s="38">
        <v>44442</v>
      </c>
      <c r="T675" s="50">
        <v>100</v>
      </c>
      <c r="U675" s="50">
        <f t="shared" si="160"/>
        <v>47.368421052631575</v>
      </c>
      <c r="V675" s="50">
        <f t="shared" si="161"/>
        <v>71.264367816091948</v>
      </c>
      <c r="W675" s="50">
        <f t="shared" si="162"/>
        <v>77.876106194690252</v>
      </c>
      <c r="X675" s="50">
        <f t="shared" si="163"/>
        <v>50.859525989217779</v>
      </c>
      <c r="Y675" s="50">
        <f t="shared" si="164"/>
        <v>74.755472752678159</v>
      </c>
      <c r="Z675" s="50">
        <f t="shared" si="165"/>
        <v>81.367211131276463</v>
      </c>
      <c r="AA675" s="50">
        <f t="shared" si="166"/>
        <v>-3.4911049365862041</v>
      </c>
      <c r="AB675" s="50">
        <f t="shared" si="167"/>
        <v>-3.4911049365862112</v>
      </c>
      <c r="AC675" s="50">
        <f t="shared" si="168"/>
        <v>-3.4911049365862112</v>
      </c>
      <c r="AF675">
        <v>2.08</v>
      </c>
      <c r="AG675">
        <v>1.79</v>
      </c>
      <c r="AH675" s="66"/>
      <c r="AJ675" t="s">
        <v>450</v>
      </c>
    </row>
    <row r="676" spans="1:36" ht="15" x14ac:dyDescent="0.25">
      <c r="A676">
        <v>2.34</v>
      </c>
      <c r="B676">
        <v>3.33</v>
      </c>
      <c r="C676">
        <v>3.26</v>
      </c>
      <c r="D676" s="43">
        <f t="shared" si="169"/>
        <v>3.4399193908396519E-2</v>
      </c>
      <c r="E676" s="44">
        <f>IF(OR($A676="",$B676="",$C676=""),"",A676*'MPTO_working_3-way'!$I675)</f>
        <v>2.4204941137456477</v>
      </c>
      <c r="F676" s="45">
        <f>IF(OR($A676="",$B676="",$C676=""),"",B676*'MPTO_working_3-way'!$I675)</f>
        <v>3.4445493157149607</v>
      </c>
      <c r="G676" s="46">
        <f>IF(OR($A676="",$B676="",$C676=""),"",C676*'MPTO_working_3-way'!$I675)</f>
        <v>3.3721413721413724</v>
      </c>
      <c r="H676" s="44">
        <f>IF(OR($A676="",$B676="",$C676=""),"",'MPTO_working_3-way'!E675)</f>
        <v>2.4045164741923064</v>
      </c>
      <c r="I676" s="45">
        <f>IF(OR($A676="",$B676="",$C676=""),"",'MPTO_working_3-way'!F675)</f>
        <v>3.4621974495728849</v>
      </c>
      <c r="J676" s="46">
        <f>IF(OR($A676="",$B676="",$C676=""),"",'MPTO_working_3-way'!G675)</f>
        <v>3.3865923718197921</v>
      </c>
      <c r="K676" s="44">
        <f>IF(OR($A676="",$B676="",$C676=""),"",'OddsRatio_working_3-way'!H675)</f>
        <v>2.4114532358549265</v>
      </c>
      <c r="L676" s="45">
        <f>IF(OR($A676="",$B676="",$C676=""),"",'OddsRatio_working_3-way'!I675)</f>
        <v>3.4542433130910291</v>
      </c>
      <c r="M676" s="46">
        <f>IF(OR($A676="",$B676="",$C676=""),"",'OddsRatio_working_3-way'!J675)</f>
        <v>3.3805106813672641</v>
      </c>
      <c r="N676" s="47">
        <f t="shared" si="157"/>
        <v>41.313878613508699</v>
      </c>
      <c r="O676" s="48">
        <f t="shared" si="158"/>
        <v>29.031374160843942</v>
      </c>
      <c r="P676" s="48">
        <f t="shared" si="159"/>
        <v>29.654747225647348</v>
      </c>
      <c r="Q676" t="s">
        <v>471</v>
      </c>
      <c r="R676" t="s">
        <v>472</v>
      </c>
      <c r="S676" s="38">
        <v>44442</v>
      </c>
      <c r="T676" s="50">
        <v>100</v>
      </c>
      <c r="U676" s="50">
        <f t="shared" si="160"/>
        <v>57.264957264957268</v>
      </c>
      <c r="V676" s="50">
        <f t="shared" si="161"/>
        <v>69.969969969969966</v>
      </c>
      <c r="W676" s="50">
        <f t="shared" si="162"/>
        <v>69.325153374233125</v>
      </c>
      <c r="X676" s="50">
        <f t="shared" si="163"/>
        <v>60.704876655796902</v>
      </c>
      <c r="Y676" s="50">
        <f t="shared" si="164"/>
        <v>73.409889360809615</v>
      </c>
      <c r="Z676" s="50">
        <f t="shared" si="165"/>
        <v>72.765072765072773</v>
      </c>
      <c r="AA676" s="50">
        <f t="shared" si="166"/>
        <v>-3.4399193908396342</v>
      </c>
      <c r="AB676" s="50">
        <f t="shared" si="167"/>
        <v>-3.4399193908396484</v>
      </c>
      <c r="AC676" s="50">
        <f t="shared" si="168"/>
        <v>-3.4399193908396484</v>
      </c>
      <c r="AF676">
        <v>2.15</v>
      </c>
      <c r="AG676">
        <v>1.74</v>
      </c>
      <c r="AH676" s="66"/>
      <c r="AJ676" t="s">
        <v>450</v>
      </c>
    </row>
    <row r="677" spans="1:36" ht="15" x14ac:dyDescent="0.25">
      <c r="A677">
        <v>3.47</v>
      </c>
      <c r="B677">
        <v>3.26</v>
      </c>
      <c r="C677">
        <v>2.34</v>
      </c>
      <c r="D677" s="43">
        <f t="shared" si="169"/>
        <v>2.2283331648441873E-2</v>
      </c>
      <c r="E677" s="44">
        <f>IF(OR($A677="",$B677="",$C677=""),"",A677*'MPTO_working_3-way'!$I676)</f>
        <v>3.5473231608200937</v>
      </c>
      <c r="F677" s="45">
        <f>IF(OR($A677="",$B677="",$C677=""),"",B677*'MPTO_working_3-way'!$I676)</f>
        <v>3.3326436611739201</v>
      </c>
      <c r="G677" s="46">
        <f>IF(OR($A677="",$B677="",$C677=""),"",C677*'MPTO_working_3-way'!$I676)</f>
        <v>2.3921429960573537</v>
      </c>
      <c r="H677" s="44">
        <f>IF(OR($A677="",$B677="",$C677=""),"",'MPTO_working_3-way'!E676)</f>
        <v>3.5618032963647845</v>
      </c>
      <c r="I677" s="45">
        <f>IF(OR($A677="",$B677="",$C677=""),"",'MPTO_working_3-way'!F676)</f>
        <v>3.3408983628969295</v>
      </c>
      <c r="J677" s="46">
        <f>IF(OR($A677="",$B677="",$C677=""),"",'MPTO_working_3-way'!G676)</f>
        <v>2.3813909530248645</v>
      </c>
      <c r="K677" s="44">
        <f>IF(OR($A677="",$B677="",$C677=""),"",'OddsRatio_working_3-way'!H676)</f>
        <v>3.5549472252591285</v>
      </c>
      <c r="L677" s="45">
        <f>IF(OR($A677="",$B677="",$C677=""),"",'OddsRatio_working_3-way'!I676)</f>
        <v>3.3377249915326441</v>
      </c>
      <c r="M677" s="46">
        <f>IF(OR($A677="",$B677="",$C677=""),"",'OddsRatio_working_3-way'!J676)</f>
        <v>2.3860847294928065</v>
      </c>
      <c r="N677" s="47">
        <f t="shared" si="157"/>
        <v>28.190270653796688</v>
      </c>
      <c r="O677" s="48">
        <f t="shared" si="158"/>
        <v>30.006208333949242</v>
      </c>
      <c r="P677" s="48">
        <f t="shared" si="159"/>
        <v>41.803521012254073</v>
      </c>
      <c r="Q677" t="s">
        <v>389</v>
      </c>
      <c r="R677" t="s">
        <v>267</v>
      </c>
      <c r="S677" s="38">
        <v>44472</v>
      </c>
      <c r="T677" s="50">
        <v>100</v>
      </c>
      <c r="U677" s="50">
        <f t="shared" si="160"/>
        <v>71.181556195965413</v>
      </c>
      <c r="V677" s="50">
        <f t="shared" si="161"/>
        <v>69.325153374233125</v>
      </c>
      <c r="W677" s="50">
        <f t="shared" si="162"/>
        <v>57.264957264957268</v>
      </c>
      <c r="X677" s="50">
        <f t="shared" si="163"/>
        <v>73.409889360809615</v>
      </c>
      <c r="Y677" s="50">
        <f t="shared" si="164"/>
        <v>71.553486539077312</v>
      </c>
      <c r="Z677" s="50">
        <f t="shared" si="165"/>
        <v>59.493290429801448</v>
      </c>
      <c r="AA677" s="50">
        <f t="shared" si="166"/>
        <v>-2.2283331648442015</v>
      </c>
      <c r="AB677" s="50">
        <f t="shared" si="167"/>
        <v>-2.2283331648441873</v>
      </c>
      <c r="AC677" s="50">
        <f t="shared" si="168"/>
        <v>-2.2283331648441802</v>
      </c>
      <c r="AF677">
        <v>2.44</v>
      </c>
      <c r="AG677">
        <v>1.62</v>
      </c>
      <c r="AH677" s="66"/>
      <c r="AJ677" t="s">
        <v>230</v>
      </c>
    </row>
    <row r="678" spans="1:36" ht="15" x14ac:dyDescent="0.25">
      <c r="A678">
        <v>1.22</v>
      </c>
      <c r="B678">
        <v>7.28</v>
      </c>
      <c r="C678">
        <v>14.8</v>
      </c>
      <c r="D678" s="43">
        <f t="shared" si="169"/>
        <v>2.4602336077745868E-2</v>
      </c>
      <c r="E678" s="44">
        <f>IF(OR($A678="",$B678="",$C678=""),"",A678*'MPTO_working_3-way'!$I677)</f>
        <v>1.25001485001485</v>
      </c>
      <c r="F678" s="45">
        <f>IF(OR($A678="",$B678="",$C678=""),"",B678*'MPTO_working_3-way'!$I677)</f>
        <v>7.4591050066459905</v>
      </c>
      <c r="G678" s="46">
        <f>IF(OR($A678="",$B678="",$C678=""),"",C678*'MPTO_working_3-way'!$I677)</f>
        <v>15.16411457395064</v>
      </c>
      <c r="H678" s="44">
        <f>IF(OR($A678="",$B678="",$C678=""),"",'MPTO_working_3-way'!E677)</f>
        <v>1.232329393976364</v>
      </c>
      <c r="I678" s="45">
        <f>IF(OR($A678="",$B678="",$C678=""),"",'MPTO_working_3-way'!F677)</f>
        <v>7.7422236742079162</v>
      </c>
      <c r="J678" s="46">
        <f>IF(OR($A678="",$B678="",$C678=""),"",'MPTO_working_3-way'!G677)</f>
        <v>16.844434724367471</v>
      </c>
      <c r="K678" s="44">
        <f>IF(OR($A678="",$B678="",$C678=""),"",'OddsRatio_working_3-way'!H677)</f>
        <v>1.2371543548070469</v>
      </c>
      <c r="L678" s="45">
        <f>IF(OR($A678="",$B678="",$C678=""),"",'OddsRatio_working_3-way'!I677)</f>
        <v>7.769678855401164</v>
      </c>
      <c r="M678" s="46">
        <f>IF(OR($A678="",$B678="",$C678=""),"",'OddsRatio_working_3-way'!J677)</f>
        <v>15.876045892442049</v>
      </c>
      <c r="N678" s="47">
        <f t="shared" si="157"/>
        <v>79.999049610340236</v>
      </c>
      <c r="O678" s="48">
        <f t="shared" si="158"/>
        <v>13.406434137996579</v>
      </c>
      <c r="P678" s="48">
        <f t="shared" si="159"/>
        <v>6.5945162516631823</v>
      </c>
      <c r="Q678" t="s">
        <v>68</v>
      </c>
      <c r="R678" t="s">
        <v>135</v>
      </c>
      <c r="S678" s="38">
        <v>44472</v>
      </c>
      <c r="T678" s="50">
        <v>100</v>
      </c>
      <c r="U678" s="50">
        <f t="shared" si="160"/>
        <v>18.032786885245901</v>
      </c>
      <c r="V678" s="50">
        <f t="shared" si="161"/>
        <v>86.263736263736249</v>
      </c>
      <c r="W678" s="50">
        <f t="shared" si="162"/>
        <v>93.243243243243228</v>
      </c>
      <c r="X678" s="50">
        <f t="shared" si="163"/>
        <v>20.493020493020492</v>
      </c>
      <c r="Y678" s="50">
        <f t="shared" si="164"/>
        <v>88.72396987151086</v>
      </c>
      <c r="Z678" s="50">
        <f t="shared" si="165"/>
        <v>95.703476851017825</v>
      </c>
      <c r="AA678" s="50">
        <f t="shared" si="166"/>
        <v>-2.4602336077745903</v>
      </c>
      <c r="AB678" s="50">
        <f t="shared" si="167"/>
        <v>-2.4602336077746116</v>
      </c>
      <c r="AC678" s="50">
        <f t="shared" si="168"/>
        <v>-2.4602336077745974</v>
      </c>
      <c r="AF678">
        <v>1.53</v>
      </c>
      <c r="AG678">
        <v>2.67</v>
      </c>
      <c r="AH678" s="66"/>
      <c r="AJ678" t="s">
        <v>443</v>
      </c>
    </row>
    <row r="679" spans="1:36" ht="15" x14ac:dyDescent="0.25">
      <c r="A679">
        <v>1.93</v>
      </c>
      <c r="B679">
        <v>3.44</v>
      </c>
      <c r="C679">
        <v>4.53</v>
      </c>
      <c r="D679" s="43">
        <f t="shared" si="169"/>
        <v>2.9582941320891232E-2</v>
      </c>
      <c r="E679" s="44">
        <f>IF(OR($A679="",$B679="",$C679=""),"",A679*'MPTO_working_3-way'!$I678)</f>
        <v>1.9870950767493201</v>
      </c>
      <c r="F679" s="45">
        <f>IF(OR($A679="",$B679="",$C679=""),"",B679*'MPTO_working_3-way'!$I678)</f>
        <v>3.5417653181438657</v>
      </c>
      <c r="G679" s="46">
        <f>IF(OR($A679="",$B679="",$C679=""),"",C679*'MPTO_working_3-way'!$I678)</f>
        <v>4.6640107241836377</v>
      </c>
      <c r="H679" s="44">
        <f>IF(OR($A679="",$B679="",$C679=""),"",'MPTO_working_3-way'!E678)</f>
        <v>1.967443784627765</v>
      </c>
      <c r="I679" s="45">
        <f>IF(OR($A679="",$B679="",$C679=""),"",'MPTO_working_3-way'!F678)</f>
        <v>3.5607882496909116</v>
      </c>
      <c r="J679" s="46">
        <f>IF(OR($A679="",$B679="",$C679=""),"",'MPTO_working_3-way'!G678)</f>
        <v>4.7418181619430371</v>
      </c>
      <c r="K679" s="44">
        <f>IF(OR($A679="",$B679="",$C679=""),"",'OddsRatio_working_3-way'!H678)</f>
        <v>1.9751735335032687</v>
      </c>
      <c r="L679" s="45">
        <f>IF(OR($A679="",$B679="",$C679=""),"",'OddsRatio_working_3-way'!I678)</f>
        <v>3.5585198083311571</v>
      </c>
      <c r="M679" s="46">
        <f>IF(OR($A679="",$B679="",$C679=""),"",'OddsRatio_working_3-way'!J678)</f>
        <v>4.7014651325446657</v>
      </c>
      <c r="N679" s="47">
        <f t="shared" si="157"/>
        <v>50.324718313725356</v>
      </c>
      <c r="O679" s="48">
        <f t="shared" si="158"/>
        <v>28.234507658572657</v>
      </c>
      <c r="P679" s="48">
        <f t="shared" si="159"/>
        <v>21.44077402770197</v>
      </c>
      <c r="Q679" t="s">
        <v>45</v>
      </c>
      <c r="R679" t="s">
        <v>79</v>
      </c>
      <c r="S679" s="38">
        <v>44472</v>
      </c>
      <c r="T679" s="50">
        <v>100</v>
      </c>
      <c r="U679" s="50">
        <f t="shared" si="160"/>
        <v>48.186528497409334</v>
      </c>
      <c r="V679" s="50">
        <f t="shared" si="161"/>
        <v>70.930232558139537</v>
      </c>
      <c r="W679" s="50">
        <f t="shared" si="162"/>
        <v>77.924944812362028</v>
      </c>
      <c r="X679" s="50">
        <f t="shared" si="163"/>
        <v>51.144822629498435</v>
      </c>
      <c r="Y679" s="50">
        <f t="shared" si="164"/>
        <v>73.888526690228645</v>
      </c>
      <c r="Z679" s="50">
        <f t="shared" si="165"/>
        <v>80.883238944451151</v>
      </c>
      <c r="AA679" s="50">
        <f t="shared" si="166"/>
        <v>-2.958294132089101</v>
      </c>
      <c r="AB679" s="50">
        <f t="shared" si="167"/>
        <v>-2.9582941320891081</v>
      </c>
      <c r="AC679" s="50">
        <f t="shared" si="168"/>
        <v>-2.9582941320891223</v>
      </c>
      <c r="AF679">
        <v>2.39</v>
      </c>
      <c r="AG679">
        <v>1.62</v>
      </c>
      <c r="AH679" s="66"/>
      <c r="AJ679" t="s">
        <v>433</v>
      </c>
    </row>
    <row r="680" spans="1:36" ht="15" x14ac:dyDescent="0.25">
      <c r="A680">
        <v>3</v>
      </c>
      <c r="B680">
        <v>3.08</v>
      </c>
      <c r="C680">
        <v>2.75</v>
      </c>
      <c r="D680" s="43">
        <f t="shared" si="169"/>
        <v>2.1645021645021689E-2</v>
      </c>
      <c r="E680" s="44">
        <f>IF(OR($A680="",$B680="",$C680=""),"",A680*'MPTO_working_3-way'!$I679)</f>
        <v>3.0649350649350651</v>
      </c>
      <c r="F680" s="45">
        <f>IF(OR($A680="",$B680="",$C680=""),"",B680*'MPTO_working_3-way'!$I679)</f>
        <v>3.1466666666666669</v>
      </c>
      <c r="G680" s="46">
        <f>IF(OR($A680="",$B680="",$C680=""),"",C680*'MPTO_working_3-way'!$I679)</f>
        <v>2.8095238095238098</v>
      </c>
      <c r="H680" s="44">
        <f>IF(OR($A680="",$B680="",$C680=""),"",'MPTO_working_3-way'!E679)</f>
        <v>3.0663716814159292</v>
      </c>
      <c r="I680" s="45">
        <f>IF(OR($A680="",$B680="",$C680=""),"",'MPTO_working_3-way'!F679)</f>
        <v>3.1500000000000004</v>
      </c>
      <c r="J680" s="46">
        <f>IF(OR($A680="",$B680="",$C680=""),"",'MPTO_working_3-way'!G679)</f>
        <v>2.8056680161943324</v>
      </c>
      <c r="K680" s="44">
        <f>IF(OR($A680="",$B680="",$C680=""),"",'OddsRatio_working_3-way'!H679)</f>
        <v>3.0657280952318247</v>
      </c>
      <c r="L680" s="45">
        <f>IF(OR($A680="",$B680="",$C680=""),"",'OddsRatio_working_3-way'!I679)</f>
        <v>3.1483572190410976</v>
      </c>
      <c r="M680" s="46">
        <f>IF(OR($A680="",$B680="",$C680=""),"",'OddsRatio_working_3-way'!J679)</f>
        <v>2.807512083327846</v>
      </c>
      <c r="N680" s="47">
        <f t="shared" si="157"/>
        <v>32.627118644067792</v>
      </c>
      <c r="O680" s="48">
        <f t="shared" si="158"/>
        <v>31.779661016949152</v>
      </c>
      <c r="P680" s="48">
        <f t="shared" si="159"/>
        <v>35.593220338983052</v>
      </c>
      <c r="Q680" t="s">
        <v>321</v>
      </c>
      <c r="R680" t="s">
        <v>322</v>
      </c>
      <c r="S680" s="38">
        <v>44472</v>
      </c>
      <c r="T680" s="50">
        <v>100</v>
      </c>
      <c r="U680" s="50">
        <f t="shared" si="160"/>
        <v>66.666666666666657</v>
      </c>
      <c r="V680" s="50">
        <f t="shared" si="161"/>
        <v>67.532467532467535</v>
      </c>
      <c r="W680" s="50">
        <f t="shared" si="162"/>
        <v>63.63636363636364</v>
      </c>
      <c r="X680" s="50">
        <f t="shared" si="163"/>
        <v>68.831168831168839</v>
      </c>
      <c r="Y680" s="50">
        <f t="shared" si="164"/>
        <v>69.696969696969703</v>
      </c>
      <c r="Z680" s="50">
        <f t="shared" si="165"/>
        <v>65.800865800865793</v>
      </c>
      <c r="AA680" s="50">
        <f t="shared" si="166"/>
        <v>-2.1645021645021814</v>
      </c>
      <c r="AB680" s="50">
        <f t="shared" si="167"/>
        <v>-2.1645021645021671</v>
      </c>
      <c r="AC680" s="50">
        <f t="shared" si="168"/>
        <v>-2.1645021645021529</v>
      </c>
      <c r="AF680">
        <v>2.5499999999999998</v>
      </c>
      <c r="AG680">
        <v>1.57</v>
      </c>
      <c r="AH680" s="66"/>
      <c r="AJ680" t="s">
        <v>440</v>
      </c>
    </row>
    <row r="681" spans="1:36" ht="15" x14ac:dyDescent="0.25">
      <c r="A681">
        <v>2.12</v>
      </c>
      <c r="B681">
        <v>3.02</v>
      </c>
      <c r="C681">
        <v>4.01</v>
      </c>
      <c r="D681" s="43">
        <f t="shared" si="169"/>
        <v>5.2200499625608021E-2</v>
      </c>
      <c r="E681" s="44">
        <f>IF(OR($A681="",$B681="",$C681=""),"",A681*'MPTO_working_3-way'!$I680)</f>
        <v>2.2306650592062893</v>
      </c>
      <c r="F681" s="45">
        <f>IF(OR($A681="",$B681="",$C681=""),"",B681*'MPTO_working_3-way'!$I680)</f>
        <v>3.1776455088693361</v>
      </c>
      <c r="G681" s="46">
        <f>IF(OR($A681="",$B681="",$C681=""),"",C681*'MPTO_working_3-way'!$I680)</f>
        <v>4.2193240034986879</v>
      </c>
      <c r="H681" s="44">
        <f>IF(OR($A681="",$B681="",$C681=""),"",'MPTO_working_3-way'!E680)</f>
        <v>2.2011985907915839</v>
      </c>
      <c r="I681" s="45">
        <f>IF(OR($A681="",$B681="",$C681=""),"",'MPTO_working_3-way'!F680)</f>
        <v>3.1874982618357399</v>
      </c>
      <c r="J681" s="46">
        <f>IF(OR($A681="",$B681="",$C681=""),"",'MPTO_working_3-way'!G680)</f>
        <v>4.3107834858228209</v>
      </c>
      <c r="K681" s="44">
        <f>IF(OR($A681="",$B681="",$C681=""),"",'OddsRatio_working_3-way'!H680)</f>
        <v>2.2136101843634486</v>
      </c>
      <c r="L681" s="45">
        <f>IF(OR($A681="",$B681="",$C681=""),"",'OddsRatio_working_3-way'!I680)</f>
        <v>3.1888326539412195</v>
      </c>
      <c r="M681" s="46">
        <f>IF(OR($A681="",$B681="",$C681=""),"",'OddsRatio_working_3-way'!J680)</f>
        <v>4.2615773704767692</v>
      </c>
      <c r="N681" s="47">
        <f t="shared" si="157"/>
        <v>44.829679645218363</v>
      </c>
      <c r="O681" s="48">
        <f t="shared" si="158"/>
        <v>31.469841340351966</v>
      </c>
      <c r="P681" s="48">
        <f t="shared" si="159"/>
        <v>23.700479014429661</v>
      </c>
      <c r="Q681" t="s">
        <v>346</v>
      </c>
      <c r="R681" t="s">
        <v>343</v>
      </c>
      <c r="S681" s="38">
        <v>44472</v>
      </c>
      <c r="T681" s="50">
        <v>100</v>
      </c>
      <c r="U681" s="50">
        <f t="shared" si="160"/>
        <v>52.830188679245275</v>
      </c>
      <c r="V681" s="50">
        <f t="shared" si="161"/>
        <v>66.88741721854305</v>
      </c>
      <c r="W681" s="50">
        <f t="shared" si="162"/>
        <v>75.062344139650875</v>
      </c>
      <c r="X681" s="50">
        <f t="shared" si="163"/>
        <v>58.050238641806082</v>
      </c>
      <c r="Y681" s="50">
        <f t="shared" si="164"/>
        <v>72.107467181103829</v>
      </c>
      <c r="Z681" s="50">
        <f t="shared" si="165"/>
        <v>80.282394102211668</v>
      </c>
      <c r="AA681" s="50">
        <f t="shared" si="166"/>
        <v>-5.2200499625608074</v>
      </c>
      <c r="AB681" s="50">
        <f t="shared" si="167"/>
        <v>-5.220049962560779</v>
      </c>
      <c r="AC681" s="50">
        <f t="shared" si="168"/>
        <v>-5.2200499625607932</v>
      </c>
      <c r="AF681">
        <v>2.54</v>
      </c>
      <c r="AG681">
        <v>1.52</v>
      </c>
      <c r="AH681" s="66"/>
      <c r="AJ681" t="s">
        <v>447</v>
      </c>
    </row>
    <row r="682" spans="1:36" ht="15" x14ac:dyDescent="0.25">
      <c r="A682">
        <v>1.83</v>
      </c>
      <c r="B682">
        <v>3.33</v>
      </c>
      <c r="C682">
        <v>5.61</v>
      </c>
      <c r="D682" s="43">
        <f t="shared" si="169"/>
        <v>2.5001507161584335E-2</v>
      </c>
      <c r="E682" s="44">
        <f>IF(OR($A682="",$B682="",$C682=""),"",A682*'MPTO_working_3-way'!$I681)</f>
        <v>1.8757527581056994</v>
      </c>
      <c r="F682" s="45">
        <f>IF(OR($A682="",$B682="",$C682=""),"",B682*'MPTO_working_3-way'!$I681)</f>
        <v>3.4132550188480759</v>
      </c>
      <c r="G682" s="46">
        <f>IF(OR($A682="",$B682="",$C682=""),"",C682*'MPTO_working_3-way'!$I681)</f>
        <v>5.7502584551764881</v>
      </c>
      <c r="H682" s="44">
        <f>IF(OR($A682="",$B682="",$C682=""),"",'MPTO_working_3-way'!E681)</f>
        <v>1.858341415080663</v>
      </c>
      <c r="I682" s="45">
        <f>IF(OR($A682="",$B682="",$C682=""),"",'MPTO_working_3-way'!F681)</f>
        <v>3.4250508921951077</v>
      </c>
      <c r="J682" s="46">
        <f>IF(OR($A682="",$B682="",$C682=""),"",'MPTO_working_3-way'!G681)</f>
        <v>5.8851472191479672</v>
      </c>
      <c r="K682" s="44">
        <f>IF(OR($A682="",$B682="",$C682=""),"",'OddsRatio_working_3-way'!H681)</f>
        <v>1.8652459208581222</v>
      </c>
      <c r="L682" s="45">
        <f>IF(OR($A682="",$B682="",$C682=""),"",'OddsRatio_working_3-way'!I681)</f>
        <v>3.4289433681920776</v>
      </c>
      <c r="M682" s="46">
        <f>IF(OR($A682="",$B682="",$C682=""),"",'OddsRatio_working_3-way'!J681)</f>
        <v>5.8057634881396893</v>
      </c>
      <c r="N682" s="47">
        <f t="shared" si="157"/>
        <v>53.31193013997688</v>
      </c>
      <c r="O682" s="48">
        <f t="shared" si="158"/>
        <v>29.29754719404135</v>
      </c>
      <c r="P682" s="48">
        <f t="shared" si="159"/>
        <v>17.390522665981763</v>
      </c>
      <c r="Q682" t="s">
        <v>57</v>
      </c>
      <c r="R682" t="s">
        <v>154</v>
      </c>
      <c r="S682" s="38">
        <v>44472</v>
      </c>
      <c r="T682" s="50">
        <v>100</v>
      </c>
      <c r="U682" s="50">
        <f t="shared" si="160"/>
        <v>45.355191256830594</v>
      </c>
      <c r="V682" s="50">
        <f t="shared" si="161"/>
        <v>69.969969969969966</v>
      </c>
      <c r="W682" s="50">
        <f t="shared" si="162"/>
        <v>82.174688057040996</v>
      </c>
      <c r="X682" s="50">
        <f t="shared" si="163"/>
        <v>47.855341972989031</v>
      </c>
      <c r="Y682" s="50">
        <f t="shared" si="164"/>
        <v>72.470120686128396</v>
      </c>
      <c r="Z682" s="50">
        <f t="shared" si="165"/>
        <v>84.674838773199426</v>
      </c>
      <c r="AA682" s="50">
        <f t="shared" si="166"/>
        <v>-2.5001507161584371</v>
      </c>
      <c r="AB682" s="50">
        <f t="shared" si="167"/>
        <v>-2.50015071615843</v>
      </c>
      <c r="AC682" s="50">
        <f t="shared" si="168"/>
        <v>-2.50015071615843</v>
      </c>
      <c r="AF682">
        <v>2.56</v>
      </c>
      <c r="AG682">
        <v>1.56</v>
      </c>
      <c r="AH682" s="66"/>
      <c r="AJ682" t="s">
        <v>436</v>
      </c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 s="38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 s="38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 s="38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 s="38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 s="38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 s="3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ht="15" x14ac:dyDescent="0.25">
      <c r="A689"/>
      <c r="B689"/>
      <c r="C689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/>
      <c r="R689"/>
      <c r="S689" s="38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F689"/>
      <c r="AG689"/>
      <c r="AH689" s="66"/>
      <c r="AJ689"/>
    </row>
    <row r="690" spans="1:36" ht="15" x14ac:dyDescent="0.25">
      <c r="A690"/>
      <c r="B690"/>
      <c r="C690"/>
      <c r="D690" s="43" t="str">
        <f t="shared" ref="D690:D708" si="170">IF(OR($A690="",$B690="",$C690=""),"",(1/A690)+(1/B690)+(1/C690)-1)</f>
        <v/>
      </c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 t="str">
        <f t="shared" si="170"/>
        <v/>
      </c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 t="str">
        <f t="shared" si="170"/>
        <v/>
      </c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 t="str">
        <f t="shared" si="170"/>
        <v/>
      </c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 t="str">
        <f t="shared" si="170"/>
        <v/>
      </c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 t="str">
        <f t="shared" si="170"/>
        <v/>
      </c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 t="str">
        <f t="shared" si="170"/>
        <v/>
      </c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 t="str">
        <f t="shared" si="170"/>
        <v/>
      </c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 t="str">
        <f t="shared" si="170"/>
        <v/>
      </c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 t="str">
        <f t="shared" si="170"/>
        <v/>
      </c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 t="str">
        <f t="shared" si="170"/>
        <v/>
      </c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 t="str">
        <f t="shared" si="170"/>
        <v/>
      </c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 t="str">
        <f t="shared" si="170"/>
        <v/>
      </c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 t="str">
        <f t="shared" si="170"/>
        <v/>
      </c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 t="str">
        <f t="shared" si="170"/>
        <v/>
      </c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 t="str">
        <f t="shared" si="170"/>
        <v/>
      </c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 t="str">
        <f t="shared" si="170"/>
        <v/>
      </c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 t="str">
        <f t="shared" si="170"/>
        <v/>
      </c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 t="str">
        <f t="shared" si="170"/>
        <v/>
      </c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 t="str">
        <f t="shared" ref="D709:D749" si="171">IF(OR($A709="",$B709="",$C709=""),"",(1/A709)+(1/B709)+(1/C709)-1)</f>
        <v/>
      </c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 t="str">
        <f t="shared" si="171"/>
        <v/>
      </c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 t="str">
        <f t="shared" si="171"/>
        <v/>
      </c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 t="str">
        <f t="shared" si="171"/>
        <v/>
      </c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 t="str">
        <f t="shared" si="171"/>
        <v/>
      </c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 t="str">
        <f t="shared" si="171"/>
        <v/>
      </c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 t="str">
        <f t="shared" si="171"/>
        <v/>
      </c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 t="str">
        <f t="shared" si="171"/>
        <v/>
      </c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 t="str">
        <f t="shared" si="171"/>
        <v/>
      </c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 t="str">
        <f t="shared" si="171"/>
        <v/>
      </c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 t="str">
        <f t="shared" si="171"/>
        <v/>
      </c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 t="str">
        <f t="shared" si="171"/>
        <v/>
      </c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 t="str">
        <f t="shared" si="171"/>
        <v/>
      </c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 t="str">
        <f t="shared" si="171"/>
        <v/>
      </c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 t="str">
        <f t="shared" si="171"/>
        <v/>
      </c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 t="str">
        <f t="shared" si="171"/>
        <v/>
      </c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 t="str">
        <f t="shared" si="171"/>
        <v/>
      </c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 t="str">
        <f t="shared" si="171"/>
        <v/>
      </c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 t="str">
        <f t="shared" si="171"/>
        <v/>
      </c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 t="str">
        <f t="shared" si="171"/>
        <v/>
      </c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 t="str">
        <f t="shared" si="171"/>
        <v/>
      </c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 t="str">
        <f t="shared" si="171"/>
        <v/>
      </c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 t="str">
        <f t="shared" si="171"/>
        <v/>
      </c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 t="str">
        <f t="shared" si="171"/>
        <v/>
      </c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 t="str">
        <f t="shared" si="171"/>
        <v/>
      </c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 t="str">
        <f t="shared" si="171"/>
        <v/>
      </c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 t="str">
        <f t="shared" si="171"/>
        <v/>
      </c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 t="str">
        <f t="shared" si="171"/>
        <v/>
      </c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 t="str">
        <f t="shared" si="171"/>
        <v/>
      </c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 t="str">
        <f t="shared" si="171"/>
        <v/>
      </c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 t="str">
        <f t="shared" si="171"/>
        <v/>
      </c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ht="15" x14ac:dyDescent="0.25">
      <c r="A740"/>
      <c r="B740"/>
      <c r="C740"/>
      <c r="D740" s="43" t="str">
        <f t="shared" si="171"/>
        <v/>
      </c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F740"/>
      <c r="AG740"/>
      <c r="AH740" s="66"/>
      <c r="AJ740"/>
    </row>
    <row r="741" spans="1:36" ht="15" x14ac:dyDescent="0.25">
      <c r="A741"/>
      <c r="B741"/>
      <c r="C741"/>
      <c r="D741" s="43" t="str">
        <f t="shared" si="171"/>
        <v/>
      </c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 t="str">
        <f t="shared" si="171"/>
        <v/>
      </c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 t="str">
        <f t="shared" si="171"/>
        <v/>
      </c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s="50" customFormat="1" ht="15" x14ac:dyDescent="0.25">
      <c r="A744"/>
      <c r="B744"/>
      <c r="C744"/>
      <c r="D744" s="43" t="str">
        <f t="shared" si="171"/>
        <v/>
      </c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 s="42"/>
      <c r="R744" s="42"/>
      <c r="S744" s="42"/>
      <c r="AD744" s="51"/>
      <c r="AE744" s="51"/>
      <c r="AF744" s="42"/>
      <c r="AG744" s="42"/>
      <c r="AH744" s="66"/>
      <c r="AI744" s="51"/>
      <c r="AJ744" s="42"/>
    </row>
    <row r="745" spans="1:36" ht="15" x14ac:dyDescent="0.25">
      <c r="A745"/>
      <c r="B745"/>
      <c r="C745"/>
      <c r="D745" s="43" t="str">
        <f t="shared" si="171"/>
        <v/>
      </c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 t="str">
        <f t="shared" si="171"/>
        <v/>
      </c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 t="str">
        <f t="shared" si="171"/>
        <v/>
      </c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 t="str">
        <f t="shared" si="171"/>
        <v/>
      </c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 t="str">
        <f t="shared" si="171"/>
        <v/>
      </c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F750"/>
      <c r="AG750"/>
      <c r="AH750" s="66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s="50" customFormat="1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AD754" s="51"/>
      <c r="AE754" s="51"/>
      <c r="AF754" s="42"/>
      <c r="AG754" s="42"/>
      <c r="AH754" s="66"/>
      <c r="AI754" s="51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F800"/>
      <c r="AG800"/>
      <c r="AH800" s="66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AD804" s="51"/>
      <c r="AE804" s="51"/>
      <c r="AF804"/>
      <c r="AG804"/>
      <c r="AH804" s="66"/>
      <c r="AI804" s="51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F826"/>
      <c r="AG826"/>
      <c r="AH826" s="66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s="50" customFormat="1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AD830" s="51"/>
      <c r="AE830" s="51"/>
      <c r="AF830"/>
      <c r="AG830"/>
      <c r="AH830" s="66"/>
      <c r="AI830" s="51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44"/>
      <c r="I836" s="45"/>
      <c r="J836" s="46"/>
      <c r="K836" s="44"/>
      <c r="L836" s="45"/>
      <c r="M836" s="46"/>
      <c r="N836" s="47"/>
      <c r="O836" s="48"/>
      <c r="P836" s="48"/>
      <c r="Q836"/>
      <c r="R836"/>
      <c r="S836" s="38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F836"/>
      <c r="AG836"/>
      <c r="AH836" s="66"/>
      <c r="AJ836"/>
    </row>
    <row r="837" spans="1:36" ht="15" x14ac:dyDescent="0.25">
      <c r="A837"/>
      <c r="B837"/>
      <c r="C837"/>
      <c r="D837" s="43"/>
      <c r="E837" s="44"/>
      <c r="F837" s="45"/>
      <c r="G837" s="46"/>
      <c r="H837" s="44"/>
      <c r="I837" s="45"/>
      <c r="J837" s="46"/>
      <c r="K837" s="44"/>
      <c r="L837" s="45"/>
      <c r="M837" s="46"/>
      <c r="N837" s="47"/>
      <c r="O837" s="48"/>
      <c r="P837" s="48"/>
      <c r="Q837"/>
      <c r="R837"/>
      <c r="S837" s="38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F837"/>
      <c r="AG837"/>
      <c r="AH837" s="66"/>
      <c r="AJ837"/>
    </row>
    <row r="838" spans="1:36" ht="15" x14ac:dyDescent="0.25">
      <c r="A838"/>
      <c r="B838"/>
      <c r="C838"/>
      <c r="D838" s="43"/>
      <c r="E838" s="44"/>
      <c r="F838" s="45"/>
      <c r="G838" s="46"/>
      <c r="H838" s="44"/>
      <c r="I838" s="45"/>
      <c r="J838" s="46"/>
      <c r="K838" s="44"/>
      <c r="L838" s="45"/>
      <c r="M838" s="46"/>
      <c r="N838" s="47"/>
      <c r="O838" s="48"/>
      <c r="P838" s="48"/>
      <c r="Q838"/>
      <c r="R838"/>
      <c r="S838" s="38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F838"/>
      <c r="AG838"/>
      <c r="AH838" s="66"/>
      <c r="AJ838"/>
    </row>
    <row r="839" spans="1:36" ht="15" x14ac:dyDescent="0.25">
      <c r="A839"/>
      <c r="B839"/>
      <c r="C839"/>
      <c r="D839" s="43"/>
      <c r="E839" s="44"/>
      <c r="F839" s="45"/>
      <c r="G839" s="46"/>
      <c r="H839" s="44"/>
      <c r="I839" s="45"/>
      <c r="J839" s="46"/>
      <c r="K839" s="44"/>
      <c r="L839" s="45"/>
      <c r="M839" s="46"/>
      <c r="N839" s="47"/>
      <c r="O839" s="48"/>
      <c r="P839" s="48"/>
      <c r="Q839"/>
      <c r="R839"/>
      <c r="S839" s="38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F839"/>
      <c r="AG839"/>
      <c r="AH839" s="66"/>
      <c r="AJ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172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172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172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2021-03-09T17:16:09Z</dcterms:modified>
</cp:coreProperties>
</file>